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mc:AlternateContent xmlns:mc="http://schemas.openxmlformats.org/markup-compatibility/2006">
    <mc:Choice Requires="x15">
      <x15ac:absPath xmlns:x15ac="http://schemas.microsoft.com/office/spreadsheetml/2010/11/ac" url="D:\A6611\Jobs\2020\10-Oct\22\"/>
    </mc:Choice>
  </mc:AlternateContent>
  <xr:revisionPtr revIDLastSave="0" documentId="13_ncr:1_{048378E3-16B8-4DF8-8A23-86F8411EA74C}" xr6:coauthVersionLast="36" xr6:coauthVersionMax="45" xr10:uidLastSave="{00000000-0000-0000-0000-000000000000}"/>
  <bookViews>
    <workbookView xWindow="0" yWindow="0" windowWidth="20490" windowHeight="7545" tabRatio="663" xr2:uid="{00000000-000D-0000-FFFF-FFFF00000000}"/>
  </bookViews>
  <sheets>
    <sheet name="CoverSheet" sheetId="24" r:id="rId1"/>
    <sheet name="Data 1" sheetId="10" r:id="rId2"/>
    <sheet name="Data 2" sheetId="15" r:id="rId3"/>
    <sheet name="Data 3" sheetId="6" r:id="rId4"/>
    <sheet name="Data 4" sheetId="8" r:id="rId5"/>
    <sheet name="Results 1" sheetId="14" r:id="rId6"/>
    <sheet name="Results 2" sheetId="12" r:id="rId7"/>
    <sheet name="Results 3" sheetId="23" r:id="rId8"/>
    <sheet name="Results 4" sheetId="22" r:id="rId9"/>
    <sheet name="Results 5" sheetId="11" r:id="rId10"/>
    <sheet name="Figure data" sheetId="16" r:id="rId11"/>
  </sheets>
  <definedNames>
    <definedName name="_xlnm._FilterDatabase" localSheetId="5" hidden="1">'Results 1'!$B$3:$CA$3</definedName>
    <definedName name="_xlnm._FilterDatabase" localSheetId="6" hidden="1">'Results 2'!$B$3:$EB$3</definedName>
    <definedName name="_xlnm._FilterDatabase" localSheetId="7" hidden="1">'Results 3'!$B$2:$AA$55</definedName>
    <definedName name="_xlnm._FilterDatabase" localSheetId="9" hidden="1">'Results 5'!$B$5:$BF$5</definedName>
  </definedNames>
  <calcPr calcId="191029"/>
</workbook>
</file>

<file path=xl/calcChain.xml><?xml version="1.0" encoding="utf-8"?>
<calcChain xmlns="http://schemas.openxmlformats.org/spreadsheetml/2006/main">
  <c r="N82" i="16" l="1" a="1"/>
  <c r="N82" i="16" s="1"/>
  <c r="N78" i="16" a="1"/>
  <c r="N78" i="16" s="1"/>
  <c r="B78" i="16"/>
  <c r="N79" i="16" s="1" a="1"/>
  <c r="N79" i="16" s="1"/>
  <c r="M82" i="16"/>
  <c r="M81" i="16"/>
  <c r="M80" i="16"/>
  <c r="M79" i="16"/>
  <c r="M78" i="16"/>
  <c r="N81" i="16" l="1" a="1"/>
  <c r="N81" i="16" s="1"/>
  <c r="N80" i="16" a="1"/>
  <c r="N80" i="16" s="1"/>
  <c r="J79" i="16"/>
  <c r="L79" i="16" s="1"/>
  <c r="J80" i="16"/>
  <c r="L80" i="16" s="1"/>
  <c r="J81" i="16"/>
  <c r="L81" i="16" s="1"/>
  <c r="J82" i="16"/>
  <c r="L82" i="16" s="1"/>
  <c r="J78" i="16"/>
  <c r="L78" i="16" s="1"/>
  <c r="G79" i="16"/>
  <c r="G80" i="16"/>
  <c r="H80" i="16" s="1"/>
  <c r="G81" i="16"/>
  <c r="I81" i="16" s="1"/>
  <c r="G82" i="16"/>
  <c r="I82" i="16" s="1"/>
  <c r="G78" i="16"/>
  <c r="H78" i="16" s="1"/>
  <c r="H82" i="16"/>
  <c r="D82" i="16"/>
  <c r="E82" i="16" s="1"/>
  <c r="D81" i="16"/>
  <c r="E81" i="16" s="1"/>
  <c r="D80" i="16"/>
  <c r="E80" i="16" s="1"/>
  <c r="D79" i="16"/>
  <c r="E79" i="16" s="1"/>
  <c r="D78" i="16"/>
  <c r="E78" i="16" s="1"/>
  <c r="D102" i="16"/>
  <c r="E102" i="16" s="1"/>
  <c r="D101" i="16"/>
  <c r="E101" i="16" s="1"/>
  <c r="D100" i="16"/>
  <c r="E100" i="16" s="1"/>
  <c r="D99" i="16"/>
  <c r="E99" i="16" s="1"/>
  <c r="D98" i="16"/>
  <c r="E98" i="16" s="1"/>
  <c r="D97" i="16"/>
  <c r="E97" i="16" s="1"/>
  <c r="D96" i="16"/>
  <c r="E96" i="16" s="1"/>
  <c r="D95" i="16"/>
  <c r="E95" i="16" s="1"/>
  <c r="D94" i="16"/>
  <c r="E94" i="16" s="1"/>
  <c r="D93" i="16"/>
  <c r="E93" i="16" s="1"/>
  <c r="D92" i="16"/>
  <c r="E92" i="16" s="1"/>
  <c r="D91" i="16"/>
  <c r="E91" i="16" s="1"/>
  <c r="D90" i="16"/>
  <c r="E90" i="16" s="1"/>
  <c r="D89" i="16"/>
  <c r="E89" i="16" s="1"/>
  <c r="D88" i="16"/>
  <c r="E88" i="16" s="1"/>
  <c r="D87" i="16"/>
  <c r="E87" i="16" s="1"/>
  <c r="D86" i="16"/>
  <c r="E86" i="16" s="1"/>
  <c r="D85" i="16"/>
  <c r="E85" i="16" s="1"/>
  <c r="D84" i="16"/>
  <c r="E84" i="16" s="1"/>
  <c r="D83" i="16"/>
  <c r="E83" i="16" s="1"/>
  <c r="K79" i="16" l="1"/>
  <c r="K78" i="16"/>
  <c r="H79" i="16"/>
  <c r="I80" i="16"/>
  <c r="K80" i="16"/>
  <c r="H81" i="16"/>
  <c r="I78" i="16"/>
  <c r="I79" i="16"/>
  <c r="K81" i="16"/>
  <c r="K82" i="16"/>
  <c r="BO17" i="14"/>
  <c r="BK16" i="14"/>
  <c r="BO15" i="14"/>
  <c r="BS14" i="14"/>
  <c r="BM14" i="14"/>
  <c r="BI14" i="14"/>
  <c r="BE14" i="14"/>
  <c r="BU13" i="14"/>
  <c r="BQ13" i="14"/>
  <c r="BM13" i="14"/>
  <c r="BI13" i="14"/>
  <c r="BE13" i="14"/>
  <c r="BQ12" i="14"/>
  <c r="BM12" i="14"/>
  <c r="BU11" i="14"/>
  <c r="BQ11" i="14"/>
  <c r="BM11" i="14"/>
  <c r="BI11" i="14"/>
  <c r="BE11" i="14"/>
  <c r="BQ10" i="14"/>
  <c r="BM10" i="14"/>
  <c r="BI10" i="14"/>
  <c r="BE10" i="14"/>
  <c r="BU9" i="14"/>
  <c r="BQ9" i="14"/>
  <c r="BM9" i="14"/>
  <c r="BI9" i="14"/>
  <c r="BE9" i="14"/>
  <c r="BQ8" i="14"/>
  <c r="BM8" i="14"/>
  <c r="BU7" i="14"/>
  <c r="BQ7" i="14"/>
  <c r="BM7" i="14"/>
  <c r="BI7" i="14"/>
  <c r="BE7" i="14"/>
  <c r="BQ6" i="14"/>
  <c r="BM6" i="14"/>
  <c r="BI6" i="14"/>
  <c r="BE6" i="14"/>
  <c r="BU5" i="14"/>
  <c r="BQ5" i="14"/>
  <c r="BM5" i="14"/>
  <c r="BI5" i="14"/>
  <c r="BE5" i="14"/>
  <c r="BU4" i="14"/>
  <c r="BZ5" i="14"/>
  <c r="BX5" i="14" s="1"/>
  <c r="CA5" i="14"/>
  <c r="BV5" i="14" s="1"/>
  <c r="BZ6" i="14"/>
  <c r="BX6" i="14" s="1"/>
  <c r="CA6" i="14"/>
  <c r="BV6" i="14" s="1"/>
  <c r="BZ7" i="14"/>
  <c r="BX7" i="14" s="1"/>
  <c r="CA7" i="14"/>
  <c r="BV7" i="14" s="1"/>
  <c r="BZ8" i="14"/>
  <c r="BX8" i="14" s="1"/>
  <c r="CA8" i="14"/>
  <c r="BZ9" i="14"/>
  <c r="BX9" i="14" s="1"/>
  <c r="CA9" i="14"/>
  <c r="BV9" i="14" s="1"/>
  <c r="BZ10" i="14"/>
  <c r="BX10" i="14" s="1"/>
  <c r="CA10" i="14"/>
  <c r="BZ11" i="14"/>
  <c r="BX11" i="14" s="1"/>
  <c r="CA11" i="14"/>
  <c r="BV11" i="14" s="1"/>
  <c r="BZ12" i="14"/>
  <c r="BX12" i="14" s="1"/>
  <c r="CA12" i="14"/>
  <c r="BZ13" i="14"/>
  <c r="BX13" i="14" s="1"/>
  <c r="CA13" i="14"/>
  <c r="BV13" i="14" s="1"/>
  <c r="BZ14" i="14"/>
  <c r="BN14" i="14" s="1"/>
  <c r="CA14" i="14"/>
  <c r="BZ15" i="14"/>
  <c r="BK15" i="14" s="1"/>
  <c r="CA15" i="14"/>
  <c r="BZ16" i="14"/>
  <c r="CA16" i="14"/>
  <c r="BZ17" i="14"/>
  <c r="BK17" i="14" s="1"/>
  <c r="CA17" i="14"/>
  <c r="BZ18" i="14"/>
  <c r="BK18" i="14" s="1"/>
  <c r="CA18" i="14"/>
  <c r="BZ19" i="14"/>
  <c r="BK19" i="14" s="1"/>
  <c r="CA19" i="14"/>
  <c r="BZ20" i="14"/>
  <c r="BK20" i="14" s="1"/>
  <c r="CA20" i="14"/>
  <c r="BZ21" i="14"/>
  <c r="BO21" i="14" s="1"/>
  <c r="CA21" i="14"/>
  <c r="BZ22" i="14"/>
  <c r="BK22" i="14" s="1"/>
  <c r="CA22" i="14"/>
  <c r="BZ23" i="14"/>
  <c r="BO23" i="14" s="1"/>
  <c r="CA23" i="14"/>
  <c r="BZ24" i="14"/>
  <c r="CA24" i="14"/>
  <c r="BZ25" i="14"/>
  <c r="BO25" i="14" s="1"/>
  <c r="CA25" i="14"/>
  <c r="BZ26" i="14"/>
  <c r="BK26" i="14" s="1"/>
  <c r="CA26" i="14"/>
  <c r="BZ27" i="14"/>
  <c r="CA27" i="14"/>
  <c r="BZ28" i="14"/>
  <c r="CA28" i="14"/>
  <c r="BZ29" i="14"/>
  <c r="CA29" i="14"/>
  <c r="BZ30" i="14"/>
  <c r="CA30" i="14"/>
  <c r="BZ31" i="14"/>
  <c r="CA31" i="14"/>
  <c r="BZ32" i="14"/>
  <c r="CA32" i="14"/>
  <c r="BZ33" i="14"/>
  <c r="CA33" i="14"/>
  <c r="BZ34" i="14"/>
  <c r="CA34" i="14"/>
  <c r="BZ35" i="14"/>
  <c r="CA35" i="14"/>
  <c r="BZ36" i="14"/>
  <c r="CA36" i="14"/>
  <c r="BZ37" i="14"/>
  <c r="CA37" i="14"/>
  <c r="BZ38" i="14"/>
  <c r="CA38" i="14"/>
  <c r="BZ39" i="14"/>
  <c r="CA39" i="14"/>
  <c r="BZ40" i="14"/>
  <c r="CA40" i="14"/>
  <c r="BZ41" i="14"/>
  <c r="CA41" i="14"/>
  <c r="BZ42" i="14"/>
  <c r="CA42" i="14"/>
  <c r="BZ43" i="14"/>
  <c r="CA43" i="14"/>
  <c r="BZ44" i="14"/>
  <c r="CA44" i="14"/>
  <c r="BZ45" i="14"/>
  <c r="CA45" i="14"/>
  <c r="BZ46" i="14"/>
  <c r="CA46" i="14"/>
  <c r="BZ47" i="14"/>
  <c r="CA47" i="14"/>
  <c r="BZ48" i="14"/>
  <c r="CA48" i="14"/>
  <c r="BZ49" i="14"/>
  <c r="CA49" i="14"/>
  <c r="BZ50" i="14"/>
  <c r="CA50" i="14"/>
  <c r="BZ51" i="14"/>
  <c r="CA51" i="14"/>
  <c r="BZ52" i="14"/>
  <c r="CA52" i="14"/>
  <c r="BZ53" i="14"/>
  <c r="CA53" i="14"/>
  <c r="BZ54" i="14"/>
  <c r="CA54" i="14"/>
  <c r="BZ55" i="14"/>
  <c r="CA55" i="14"/>
  <c r="CA4" i="14"/>
  <c r="BV4" i="14" s="1"/>
  <c r="BZ4" i="14"/>
  <c r="BQ4" i="14" s="1"/>
  <c r="BY5" i="14"/>
  <c r="BH5" i="14" s="1"/>
  <c r="BY6" i="14"/>
  <c r="BH6" i="14" s="1"/>
  <c r="BY7" i="14"/>
  <c r="BH7" i="14" s="1"/>
  <c r="BY8" i="14"/>
  <c r="BY9" i="14"/>
  <c r="BH9" i="14" s="1"/>
  <c r="BY10" i="14"/>
  <c r="BH10" i="14" s="1"/>
  <c r="BY11" i="14"/>
  <c r="BH11" i="14" s="1"/>
  <c r="BY12" i="14"/>
  <c r="BY13" i="14"/>
  <c r="BH13" i="14" s="1"/>
  <c r="BY14" i="14"/>
  <c r="BR14" i="14" s="1"/>
  <c r="BY15" i="14"/>
  <c r="BH15" i="14" s="1"/>
  <c r="BY16" i="14"/>
  <c r="BY17" i="14"/>
  <c r="BS17" i="14" s="1"/>
  <c r="BY18" i="14"/>
  <c r="BS18" i="14" s="1"/>
  <c r="BY19" i="14"/>
  <c r="BS19" i="14" s="1"/>
  <c r="BY20" i="14"/>
  <c r="BY21" i="14"/>
  <c r="BW21" i="14" s="1"/>
  <c r="BY22" i="14"/>
  <c r="BY23" i="14"/>
  <c r="BW23" i="14" s="1"/>
  <c r="BY24" i="14"/>
  <c r="BY25" i="14"/>
  <c r="BW25" i="14" s="1"/>
  <c r="BY26" i="14"/>
  <c r="BY27" i="14"/>
  <c r="BY28" i="14"/>
  <c r="BY29" i="14"/>
  <c r="BY30" i="14"/>
  <c r="BY31" i="14"/>
  <c r="BY32" i="14"/>
  <c r="BY33" i="14"/>
  <c r="BY34" i="14"/>
  <c r="BY35" i="14"/>
  <c r="BY36" i="14"/>
  <c r="BY37" i="14"/>
  <c r="BY38" i="14"/>
  <c r="BY39" i="14"/>
  <c r="BY40" i="14"/>
  <c r="BY41" i="14"/>
  <c r="BY42" i="14"/>
  <c r="BY43" i="14"/>
  <c r="BY44" i="14"/>
  <c r="BY45" i="14"/>
  <c r="BY46" i="14"/>
  <c r="BY47" i="14"/>
  <c r="BY48" i="14"/>
  <c r="BY49" i="14"/>
  <c r="BY50" i="14"/>
  <c r="BY51" i="14"/>
  <c r="BY52" i="14"/>
  <c r="BY53" i="14"/>
  <c r="BY54" i="14"/>
  <c r="BY55" i="14"/>
  <c r="BY4" i="14"/>
  <c r="BH4" i="14" l="1"/>
  <c r="BW4" i="14"/>
  <c r="BS4" i="14"/>
  <c r="BG4" i="14"/>
  <c r="BR4" i="14"/>
  <c r="BJ4" i="14"/>
  <c r="BR44" i="14"/>
  <c r="BJ44" i="14"/>
  <c r="BI44" i="14"/>
  <c r="BE44" i="14"/>
  <c r="BH44" i="14"/>
  <c r="BW44" i="14"/>
  <c r="BG44" i="14"/>
  <c r="BS44" i="14"/>
  <c r="BW32" i="14"/>
  <c r="BS32" i="14"/>
  <c r="BG32" i="14"/>
  <c r="BR32" i="14"/>
  <c r="BJ32" i="14"/>
  <c r="BI32" i="14"/>
  <c r="BE32" i="14"/>
  <c r="BH32" i="14"/>
  <c r="BR20" i="14"/>
  <c r="BJ20" i="14"/>
  <c r="BI20" i="14"/>
  <c r="BE20" i="14"/>
  <c r="BH20" i="14"/>
  <c r="BG20" i="14"/>
  <c r="BW20" i="14"/>
  <c r="BS20" i="14"/>
  <c r="BH8" i="14"/>
  <c r="BW8" i="14"/>
  <c r="BS8" i="14"/>
  <c r="BG8" i="14"/>
  <c r="BR8" i="14"/>
  <c r="BJ8" i="14"/>
  <c r="BV52" i="14"/>
  <c r="BU52" i="14"/>
  <c r="BV46" i="14"/>
  <c r="BU46" i="14"/>
  <c r="BV38" i="14"/>
  <c r="BU38" i="14"/>
  <c r="BV32" i="14"/>
  <c r="BU32" i="14"/>
  <c r="BV28" i="14"/>
  <c r="BU28" i="14"/>
  <c r="BV24" i="14"/>
  <c r="BU24" i="14"/>
  <c r="BV20" i="14"/>
  <c r="BU20" i="14"/>
  <c r="BV16" i="14"/>
  <c r="BU16" i="14"/>
  <c r="BM4" i="14"/>
  <c r="BU6" i="14"/>
  <c r="BR48" i="14"/>
  <c r="BJ48" i="14"/>
  <c r="BI48" i="14"/>
  <c r="BE48" i="14"/>
  <c r="BH48" i="14"/>
  <c r="BW48" i="14"/>
  <c r="BG48" i="14"/>
  <c r="BS48" i="14"/>
  <c r="BW36" i="14"/>
  <c r="BS36" i="14"/>
  <c r="BG36" i="14"/>
  <c r="BR36" i="14"/>
  <c r="BJ36" i="14"/>
  <c r="BI36" i="14"/>
  <c r="BE36" i="14"/>
  <c r="BH36" i="14"/>
  <c r="BR24" i="14"/>
  <c r="BJ24" i="14"/>
  <c r="BI24" i="14"/>
  <c r="BE24" i="14"/>
  <c r="BH24" i="14"/>
  <c r="BW24" i="14"/>
  <c r="BG24" i="14"/>
  <c r="BS24" i="14"/>
  <c r="BH12" i="14"/>
  <c r="BW12" i="14"/>
  <c r="BS12" i="14"/>
  <c r="BG12" i="14"/>
  <c r="BI12" i="14"/>
  <c r="BR12" i="14"/>
  <c r="BJ12" i="14"/>
  <c r="BE12" i="14"/>
  <c r="BV54" i="14"/>
  <c r="BU54" i="14"/>
  <c r="BV48" i="14"/>
  <c r="BU48" i="14"/>
  <c r="BV42" i="14"/>
  <c r="BU42" i="14"/>
  <c r="BV36" i="14"/>
  <c r="BU36" i="14"/>
  <c r="BE8" i="14"/>
  <c r="BR52" i="14"/>
  <c r="BJ52" i="14"/>
  <c r="BI52" i="14"/>
  <c r="BE52" i="14"/>
  <c r="BH52" i="14"/>
  <c r="BW52" i="14"/>
  <c r="BG52" i="14"/>
  <c r="BS52" i="14"/>
  <c r="BR40" i="14"/>
  <c r="BJ40" i="14"/>
  <c r="BI40" i="14"/>
  <c r="BS40" i="14"/>
  <c r="BH40" i="14"/>
  <c r="BW40" i="14"/>
  <c r="BG40" i="14"/>
  <c r="BE40" i="14"/>
  <c r="BR28" i="14"/>
  <c r="BJ28" i="14"/>
  <c r="BI28" i="14"/>
  <c r="BE28" i="14"/>
  <c r="BW28" i="14"/>
  <c r="BG28" i="14"/>
  <c r="BS28" i="14"/>
  <c r="BH28" i="14"/>
  <c r="BR16" i="14"/>
  <c r="BJ16" i="14"/>
  <c r="BI16" i="14"/>
  <c r="BE16" i="14"/>
  <c r="BH16" i="14"/>
  <c r="BW16" i="14"/>
  <c r="BG16" i="14"/>
  <c r="BS16" i="14"/>
  <c r="BX4" i="14"/>
  <c r="BT4" i="14"/>
  <c r="BP4" i="14"/>
  <c r="BL4" i="14"/>
  <c r="BO4" i="14"/>
  <c r="BK4" i="14"/>
  <c r="BN4" i="14"/>
  <c r="BF4" i="14"/>
  <c r="BV50" i="14"/>
  <c r="BU50" i="14"/>
  <c r="BV44" i="14"/>
  <c r="BU44" i="14"/>
  <c r="BV40" i="14"/>
  <c r="BU40" i="14"/>
  <c r="BV34" i="14"/>
  <c r="BU34" i="14"/>
  <c r="BV30" i="14"/>
  <c r="BU30" i="14"/>
  <c r="BV26" i="14"/>
  <c r="BU26" i="14"/>
  <c r="BV22" i="14"/>
  <c r="BU22" i="14"/>
  <c r="BV18" i="14"/>
  <c r="BU18" i="14"/>
  <c r="BV14" i="14"/>
  <c r="BU14" i="14"/>
  <c r="BV12" i="14"/>
  <c r="BU12" i="14"/>
  <c r="BV10" i="14"/>
  <c r="BU10" i="14"/>
  <c r="BV8" i="14"/>
  <c r="X46" i="16" s="1" a="1"/>
  <c r="X46" i="16" s="1"/>
  <c r="BU8" i="14"/>
  <c r="BE4" i="14"/>
  <c r="BI4" i="14"/>
  <c r="BI8" i="14"/>
  <c r="BG15" i="14"/>
  <c r="BW15" i="14"/>
  <c r="BG17" i="14"/>
  <c r="BW17" i="14"/>
  <c r="BG19" i="14"/>
  <c r="BO19" i="14"/>
  <c r="BW19" i="14"/>
  <c r="BG23" i="14"/>
  <c r="BR47" i="14"/>
  <c r="BJ47" i="14"/>
  <c r="BI47" i="14"/>
  <c r="BE47" i="14"/>
  <c r="BH47" i="14"/>
  <c r="BW47" i="14"/>
  <c r="BG47" i="14"/>
  <c r="BS47" i="14"/>
  <c r="BW35" i="14"/>
  <c r="BS35" i="14"/>
  <c r="BG35" i="14"/>
  <c r="BR35" i="14"/>
  <c r="BJ35" i="14"/>
  <c r="BI35" i="14"/>
  <c r="BE35" i="14"/>
  <c r="BH35" i="14"/>
  <c r="BN50" i="14"/>
  <c r="BF50" i="14"/>
  <c r="BQ50" i="14"/>
  <c r="BM50" i="14"/>
  <c r="BX50" i="14"/>
  <c r="BT50" i="14"/>
  <c r="BP50" i="14"/>
  <c r="BL50" i="14"/>
  <c r="BO50" i="14"/>
  <c r="BK50" i="14"/>
  <c r="BN46" i="14"/>
  <c r="BF46" i="14"/>
  <c r="BQ46" i="14"/>
  <c r="BM46" i="14"/>
  <c r="BX46" i="14"/>
  <c r="BT46" i="14"/>
  <c r="BP46" i="14"/>
  <c r="BL46" i="14"/>
  <c r="BO46" i="14"/>
  <c r="BK46" i="14"/>
  <c r="BN42" i="14"/>
  <c r="BF42" i="14"/>
  <c r="BX42" i="14"/>
  <c r="BT42" i="14"/>
  <c r="BP42" i="14"/>
  <c r="BL42" i="14"/>
  <c r="BK42" i="14"/>
  <c r="BQ42" i="14"/>
  <c r="BO42" i="14"/>
  <c r="BM42" i="14"/>
  <c r="BO38" i="14"/>
  <c r="BK38" i="14"/>
  <c r="BN38" i="14"/>
  <c r="BF38" i="14"/>
  <c r="BQ38" i="14"/>
  <c r="BM38" i="14"/>
  <c r="BT38" i="14"/>
  <c r="BP38" i="14"/>
  <c r="BL38" i="14"/>
  <c r="BX38" i="14"/>
  <c r="BO34" i="14"/>
  <c r="BK34" i="14"/>
  <c r="BN34" i="14"/>
  <c r="BF34" i="14"/>
  <c r="BQ34" i="14"/>
  <c r="BM34" i="14"/>
  <c r="BT34" i="14"/>
  <c r="BP34" i="14"/>
  <c r="BL34" i="14"/>
  <c r="BX34" i="14"/>
  <c r="BN30" i="14"/>
  <c r="BF30" i="14"/>
  <c r="BQ30" i="14"/>
  <c r="BM30" i="14"/>
  <c r="BO30" i="14"/>
  <c r="BT30" i="14"/>
  <c r="BL30" i="14"/>
  <c r="BK30" i="14"/>
  <c r="BX30" i="14"/>
  <c r="BP30" i="14"/>
  <c r="BN28" i="14"/>
  <c r="BF28" i="14"/>
  <c r="BQ28" i="14"/>
  <c r="BM28" i="14"/>
  <c r="BO28" i="14"/>
  <c r="BT28" i="14"/>
  <c r="BL28" i="14"/>
  <c r="BK28" i="14"/>
  <c r="BX28" i="14"/>
  <c r="BP28" i="14"/>
  <c r="BN26" i="14"/>
  <c r="BF26" i="14"/>
  <c r="BQ26" i="14"/>
  <c r="BM26" i="14"/>
  <c r="BX26" i="14"/>
  <c r="BT26" i="14"/>
  <c r="BP26" i="14"/>
  <c r="BL26" i="14"/>
  <c r="BN24" i="14"/>
  <c r="BF24" i="14"/>
  <c r="BQ24" i="14"/>
  <c r="BM24" i="14"/>
  <c r="BX24" i="14"/>
  <c r="BT24" i="14"/>
  <c r="BP24" i="14"/>
  <c r="BL24" i="14"/>
  <c r="BN22" i="14"/>
  <c r="BF22" i="14"/>
  <c r="BQ22" i="14"/>
  <c r="BM22" i="14"/>
  <c r="BX22" i="14"/>
  <c r="BT22" i="14"/>
  <c r="BP22" i="14"/>
  <c r="BL22" i="14"/>
  <c r="BN20" i="14"/>
  <c r="BF20" i="14"/>
  <c r="BQ20" i="14"/>
  <c r="BM20" i="14"/>
  <c r="BX20" i="14"/>
  <c r="BT20" i="14"/>
  <c r="BN18" i="14"/>
  <c r="BF18" i="14"/>
  <c r="BQ18" i="14"/>
  <c r="BM18" i="14"/>
  <c r="BN16" i="14"/>
  <c r="BF16" i="14"/>
  <c r="BQ16" i="14"/>
  <c r="BM16" i="14"/>
  <c r="BF5" i="14"/>
  <c r="BJ5" i="14"/>
  <c r="BN5" i="14"/>
  <c r="BR5" i="14"/>
  <c r="BF6" i="14"/>
  <c r="BJ6" i="14"/>
  <c r="BN6" i="14"/>
  <c r="BR6" i="14"/>
  <c r="BF7" i="14"/>
  <c r="BJ7" i="14"/>
  <c r="BN7" i="14"/>
  <c r="BR7" i="14"/>
  <c r="BF8" i="14"/>
  <c r="BN8" i="14"/>
  <c r="BF9" i="14"/>
  <c r="BJ9" i="14"/>
  <c r="BN9" i="14"/>
  <c r="BR9" i="14"/>
  <c r="BF10" i="14"/>
  <c r="BJ10" i="14"/>
  <c r="BN10" i="14"/>
  <c r="BR10" i="14"/>
  <c r="BF11" i="14"/>
  <c r="BJ11" i="14"/>
  <c r="BN11" i="14"/>
  <c r="BR11" i="14"/>
  <c r="BF12" i="14"/>
  <c r="BN12" i="14"/>
  <c r="BF13" i="14"/>
  <c r="BJ13" i="14"/>
  <c r="BN13" i="14"/>
  <c r="BR13" i="14"/>
  <c r="BF14" i="14"/>
  <c r="BJ14" i="14"/>
  <c r="BO14" i="14"/>
  <c r="BT14" i="14"/>
  <c r="BP15" i="14"/>
  <c r="BX15" i="14"/>
  <c r="BL16" i="14"/>
  <c r="BT16" i="14"/>
  <c r="BH17" i="14"/>
  <c r="BP17" i="14"/>
  <c r="BX17" i="14"/>
  <c r="BL18" i="14"/>
  <c r="BT18" i="14"/>
  <c r="BH19" i="14"/>
  <c r="BP19" i="14"/>
  <c r="BX19" i="14"/>
  <c r="BL20" i="14"/>
  <c r="BS21" i="14"/>
  <c r="BO22" i="14"/>
  <c r="BK23" i="14"/>
  <c r="BS25" i="14"/>
  <c r="BO26" i="14"/>
  <c r="BR55" i="14"/>
  <c r="BJ55" i="14"/>
  <c r="BI55" i="14"/>
  <c r="BE55" i="14"/>
  <c r="BH55" i="14"/>
  <c r="BW55" i="14"/>
  <c r="BS55" i="14"/>
  <c r="BG55" i="14"/>
  <c r="BR43" i="14"/>
  <c r="BJ43" i="14"/>
  <c r="BI43" i="14"/>
  <c r="BE43" i="14"/>
  <c r="BH43" i="14"/>
  <c r="BW43" i="14"/>
  <c r="BG43" i="14"/>
  <c r="BS43" i="14"/>
  <c r="BW31" i="14"/>
  <c r="BR31" i="14"/>
  <c r="BJ31" i="14"/>
  <c r="BI31" i="14"/>
  <c r="BE31" i="14"/>
  <c r="BS31" i="14"/>
  <c r="BH31" i="14"/>
  <c r="BG31" i="14"/>
  <c r="BR23" i="14"/>
  <c r="BJ23" i="14"/>
  <c r="BI23" i="14"/>
  <c r="BE23" i="14"/>
  <c r="BH23" i="14"/>
  <c r="BR15" i="14"/>
  <c r="BJ15" i="14"/>
  <c r="BI15" i="14"/>
  <c r="BE15" i="14"/>
  <c r="BN54" i="14"/>
  <c r="BF54" i="14"/>
  <c r="BQ54" i="14"/>
  <c r="BM54" i="14"/>
  <c r="BX54" i="14"/>
  <c r="BT54" i="14"/>
  <c r="BP54" i="14"/>
  <c r="BL54" i="14"/>
  <c r="BO54" i="14"/>
  <c r="BK54" i="14"/>
  <c r="BN52" i="14"/>
  <c r="BF52" i="14"/>
  <c r="BQ52" i="14"/>
  <c r="BM52" i="14"/>
  <c r="BX52" i="14"/>
  <c r="BT52" i="14"/>
  <c r="BP52" i="14"/>
  <c r="BL52" i="14"/>
  <c r="BK52" i="14"/>
  <c r="BO52" i="14"/>
  <c r="BN48" i="14"/>
  <c r="BF48" i="14"/>
  <c r="BQ48" i="14"/>
  <c r="BM48" i="14"/>
  <c r="BX48" i="14"/>
  <c r="BT48" i="14"/>
  <c r="BP48" i="14"/>
  <c r="BL48" i="14"/>
  <c r="BK48" i="14"/>
  <c r="BO48" i="14"/>
  <c r="BN44" i="14"/>
  <c r="BF44" i="14"/>
  <c r="BQ44" i="14"/>
  <c r="BM44" i="14"/>
  <c r="BX44" i="14"/>
  <c r="BT44" i="14"/>
  <c r="BP44" i="14"/>
  <c r="BL44" i="14"/>
  <c r="BK44" i="14"/>
  <c r="BO44" i="14"/>
  <c r="BN40" i="14"/>
  <c r="BF40" i="14"/>
  <c r="BX40" i="14"/>
  <c r="BT40" i="14"/>
  <c r="BO40" i="14"/>
  <c r="BM40" i="14"/>
  <c r="BQ40" i="14"/>
  <c r="BL40" i="14"/>
  <c r="BP40" i="14"/>
  <c r="BK40" i="14"/>
  <c r="BO36" i="14"/>
  <c r="BK36" i="14"/>
  <c r="BN36" i="14"/>
  <c r="BF36" i="14"/>
  <c r="BQ36" i="14"/>
  <c r="BM36" i="14"/>
  <c r="BL36" i="14"/>
  <c r="BX36" i="14"/>
  <c r="BT36" i="14"/>
  <c r="BP36" i="14"/>
  <c r="BO32" i="14"/>
  <c r="BK32" i="14"/>
  <c r="BN32" i="14"/>
  <c r="BF32" i="14"/>
  <c r="BQ32" i="14"/>
  <c r="BM32" i="14"/>
  <c r="BL32" i="14"/>
  <c r="BX32" i="14"/>
  <c r="BT32" i="14"/>
  <c r="BP32" i="14"/>
  <c r="BR54" i="14"/>
  <c r="BJ54" i="14"/>
  <c r="BI54" i="14"/>
  <c r="BE54" i="14"/>
  <c r="BH54" i="14"/>
  <c r="BW54" i="14"/>
  <c r="BS54" i="14"/>
  <c r="BG54" i="14"/>
  <c r="BR50" i="14"/>
  <c r="BJ50" i="14"/>
  <c r="BI50" i="14"/>
  <c r="BE50" i="14"/>
  <c r="BH50" i="14"/>
  <c r="BS50" i="14"/>
  <c r="BW50" i="14"/>
  <c r="BG50" i="14"/>
  <c r="BR46" i="14"/>
  <c r="BJ46" i="14"/>
  <c r="BI46" i="14"/>
  <c r="BE46" i="14"/>
  <c r="BH46" i="14"/>
  <c r="BS46" i="14"/>
  <c r="BW46" i="14"/>
  <c r="BG46" i="14"/>
  <c r="BR42" i="14"/>
  <c r="BJ42" i="14"/>
  <c r="BH42" i="14"/>
  <c r="BS42" i="14"/>
  <c r="BI42" i="14"/>
  <c r="BG42" i="14"/>
  <c r="BW42" i="14"/>
  <c r="BE42" i="14"/>
  <c r="BW38" i="14"/>
  <c r="BS38" i="14"/>
  <c r="BG38" i="14"/>
  <c r="BR38" i="14"/>
  <c r="BJ38" i="14"/>
  <c r="BI38" i="14"/>
  <c r="BE38" i="14"/>
  <c r="BH38" i="14"/>
  <c r="BW34" i="14"/>
  <c r="BS34" i="14"/>
  <c r="BG34" i="14"/>
  <c r="BR34" i="14"/>
  <c r="BJ34" i="14"/>
  <c r="BI34" i="14"/>
  <c r="BE34" i="14"/>
  <c r="BH34" i="14"/>
  <c r="BR30" i="14"/>
  <c r="BJ30" i="14"/>
  <c r="BI30" i="14"/>
  <c r="BE30" i="14"/>
  <c r="BW30" i="14"/>
  <c r="BG30" i="14"/>
  <c r="BS30" i="14"/>
  <c r="BH30" i="14"/>
  <c r="BR26" i="14"/>
  <c r="BJ26" i="14"/>
  <c r="BI26" i="14"/>
  <c r="BE26" i="14"/>
  <c r="BH26" i="14"/>
  <c r="BW26" i="14"/>
  <c r="BS26" i="14"/>
  <c r="BR22" i="14"/>
  <c r="BJ22" i="14"/>
  <c r="BI22" i="14"/>
  <c r="BE22" i="14"/>
  <c r="BH22" i="14"/>
  <c r="BR18" i="14"/>
  <c r="BJ18" i="14"/>
  <c r="BI18" i="14"/>
  <c r="BE18" i="14"/>
  <c r="BV55" i="14"/>
  <c r="BU55" i="14"/>
  <c r="BV53" i="14"/>
  <c r="BU53" i="14"/>
  <c r="BV51" i="14"/>
  <c r="BU51" i="14"/>
  <c r="BV49" i="14"/>
  <c r="BU49" i="14"/>
  <c r="BV47" i="14"/>
  <c r="BU47" i="14"/>
  <c r="BV45" i="14"/>
  <c r="BU45" i="14"/>
  <c r="BV43" i="14"/>
  <c r="BU43" i="14"/>
  <c r="BV41" i="14"/>
  <c r="BU41" i="14"/>
  <c r="BV39" i="14"/>
  <c r="BU39" i="14"/>
  <c r="BV37" i="14"/>
  <c r="BU37" i="14"/>
  <c r="BV35" i="14"/>
  <c r="BU35" i="14"/>
  <c r="BV33" i="14"/>
  <c r="BU33" i="14"/>
  <c r="BV31" i="14"/>
  <c r="BU31" i="14"/>
  <c r="BV29" i="14"/>
  <c r="BU29" i="14"/>
  <c r="BU27" i="14"/>
  <c r="BV27" i="14"/>
  <c r="BV25" i="14"/>
  <c r="BU25" i="14"/>
  <c r="BV23" i="14"/>
  <c r="BU23" i="14"/>
  <c r="BV21" i="14"/>
  <c r="BU21" i="14"/>
  <c r="BV19" i="14"/>
  <c r="BU19" i="14"/>
  <c r="BV17" i="14"/>
  <c r="BU17" i="14"/>
  <c r="BV15" i="14"/>
  <c r="BU15" i="14"/>
  <c r="W46" i="16" s="1" a="1"/>
  <c r="W46" i="16" s="1"/>
  <c r="BG5" i="14"/>
  <c r="BK5" i="14"/>
  <c r="BO5" i="14"/>
  <c r="BS5" i="14"/>
  <c r="BW5" i="14"/>
  <c r="BG6" i="14"/>
  <c r="BK6" i="14"/>
  <c r="BO6" i="14"/>
  <c r="BS6" i="14"/>
  <c r="BW6" i="14"/>
  <c r="BG7" i="14"/>
  <c r="BK7" i="14"/>
  <c r="BO7" i="14"/>
  <c r="BS7" i="14"/>
  <c r="BW7" i="14"/>
  <c r="BK8" i="14"/>
  <c r="BO8" i="14"/>
  <c r="BG9" i="14"/>
  <c r="BK9" i="14"/>
  <c r="BO9" i="14"/>
  <c r="BS9" i="14"/>
  <c r="BW9" i="14"/>
  <c r="BG10" i="14"/>
  <c r="BK10" i="14"/>
  <c r="BO10" i="14"/>
  <c r="BS10" i="14"/>
  <c r="BW10" i="14"/>
  <c r="BG11" i="14"/>
  <c r="BK11" i="14"/>
  <c r="BO11" i="14"/>
  <c r="BS11" i="14"/>
  <c r="BW11" i="14"/>
  <c r="BK12" i="14"/>
  <c r="BO12" i="14"/>
  <c r="BG13" i="14"/>
  <c r="BK13" i="14"/>
  <c r="BO13" i="14"/>
  <c r="BS13" i="14"/>
  <c r="BW13" i="14"/>
  <c r="BG14" i="14"/>
  <c r="BK14" i="14"/>
  <c r="BP14" i="14"/>
  <c r="BW14" i="14"/>
  <c r="BS15" i="14"/>
  <c r="BO16" i="14"/>
  <c r="BG18" i="14"/>
  <c r="BO18" i="14"/>
  <c r="BW18" i="14"/>
  <c r="BO20" i="14"/>
  <c r="BG21" i="14"/>
  <c r="BS22" i="14"/>
  <c r="BK24" i="14"/>
  <c r="BG25" i="14"/>
  <c r="BR51" i="14"/>
  <c r="BJ51" i="14"/>
  <c r="BI51" i="14"/>
  <c r="BE51" i="14"/>
  <c r="BH51" i="14"/>
  <c r="BW51" i="14"/>
  <c r="BG51" i="14"/>
  <c r="BS51" i="14"/>
  <c r="BW39" i="14"/>
  <c r="BS39" i="14"/>
  <c r="BG39" i="14"/>
  <c r="BR39" i="14"/>
  <c r="BJ39" i="14"/>
  <c r="BI39" i="14"/>
  <c r="BE39" i="14"/>
  <c r="BH39" i="14"/>
  <c r="BJ27" i="14"/>
  <c r="BS27" i="14"/>
  <c r="BI27" i="14"/>
  <c r="BE27" i="14"/>
  <c r="BW27" i="14"/>
  <c r="BR27" i="14"/>
  <c r="BH27" i="14"/>
  <c r="BG27" i="14"/>
  <c r="BR19" i="14"/>
  <c r="BJ19" i="14"/>
  <c r="BI19" i="14"/>
  <c r="BE19" i="14"/>
  <c r="BR53" i="14"/>
  <c r="BJ53" i="14"/>
  <c r="BI53" i="14"/>
  <c r="BE53" i="14"/>
  <c r="BH53" i="14"/>
  <c r="BW53" i="14"/>
  <c r="BS53" i="14"/>
  <c r="BG53" i="14"/>
  <c r="BR49" i="14"/>
  <c r="BJ49" i="14"/>
  <c r="BI49" i="14"/>
  <c r="BE49" i="14"/>
  <c r="BH49" i="14"/>
  <c r="BW49" i="14"/>
  <c r="BG49" i="14"/>
  <c r="BS49" i="14"/>
  <c r="BR45" i="14"/>
  <c r="BJ45" i="14"/>
  <c r="BI45" i="14"/>
  <c r="BE45" i="14"/>
  <c r="BH45" i="14"/>
  <c r="BW45" i="14"/>
  <c r="BG45" i="14"/>
  <c r="BS45" i="14"/>
  <c r="BR41" i="14"/>
  <c r="BJ41" i="14"/>
  <c r="BH41" i="14"/>
  <c r="BW41" i="14"/>
  <c r="BG41" i="14"/>
  <c r="BE41" i="14"/>
  <c r="BS41" i="14"/>
  <c r="BI41" i="14"/>
  <c r="BW37" i="14"/>
  <c r="BS37" i="14"/>
  <c r="BG37" i="14"/>
  <c r="BR37" i="14"/>
  <c r="BJ37" i="14"/>
  <c r="BI37" i="14"/>
  <c r="BE37" i="14"/>
  <c r="BH37" i="14"/>
  <c r="BW33" i="14"/>
  <c r="BS33" i="14"/>
  <c r="BG33" i="14"/>
  <c r="BR33" i="14"/>
  <c r="BJ33" i="14"/>
  <c r="BI33" i="14"/>
  <c r="BE33" i="14"/>
  <c r="BH33" i="14"/>
  <c r="BR29" i="14"/>
  <c r="BJ29" i="14"/>
  <c r="BI29" i="14"/>
  <c r="BE29" i="14"/>
  <c r="BS29" i="14"/>
  <c r="BH29" i="14"/>
  <c r="BW29" i="14"/>
  <c r="BG29" i="14"/>
  <c r="BR25" i="14"/>
  <c r="BJ25" i="14"/>
  <c r="BI25" i="14"/>
  <c r="BE25" i="14"/>
  <c r="BH25" i="14"/>
  <c r="BR21" i="14"/>
  <c r="BJ21" i="14"/>
  <c r="BI21" i="14"/>
  <c r="BE21" i="14"/>
  <c r="BH21" i="14"/>
  <c r="BR17" i="14"/>
  <c r="BJ17" i="14"/>
  <c r="BI17" i="14"/>
  <c r="BE17" i="14"/>
  <c r="BN55" i="14"/>
  <c r="BF55" i="14"/>
  <c r="BQ55" i="14"/>
  <c r="BM55" i="14"/>
  <c r="BX55" i="14"/>
  <c r="BT55" i="14"/>
  <c r="BP55" i="14"/>
  <c r="BL55" i="14"/>
  <c r="BO55" i="14"/>
  <c r="BK55" i="14"/>
  <c r="BN53" i="14"/>
  <c r="BF53" i="14"/>
  <c r="BQ53" i="14"/>
  <c r="BM53" i="14"/>
  <c r="BX53" i="14"/>
  <c r="BT53" i="14"/>
  <c r="BP53" i="14"/>
  <c r="BL53" i="14"/>
  <c r="BO53" i="14"/>
  <c r="BK53" i="14"/>
  <c r="BN51" i="14"/>
  <c r="BF51" i="14"/>
  <c r="BQ51" i="14"/>
  <c r="BM51" i="14"/>
  <c r="BX51" i="14"/>
  <c r="BT51" i="14"/>
  <c r="BP51" i="14"/>
  <c r="BL51" i="14"/>
  <c r="BO51" i="14"/>
  <c r="BK51" i="14"/>
  <c r="BN49" i="14"/>
  <c r="BF49" i="14"/>
  <c r="BQ49" i="14"/>
  <c r="BM49" i="14"/>
  <c r="BX49" i="14"/>
  <c r="BT49" i="14"/>
  <c r="BP49" i="14"/>
  <c r="BL49" i="14"/>
  <c r="BO49" i="14"/>
  <c r="BK49" i="14"/>
  <c r="BN47" i="14"/>
  <c r="BF47" i="14"/>
  <c r="BQ47" i="14"/>
  <c r="BM47" i="14"/>
  <c r="BX47" i="14"/>
  <c r="BT47" i="14"/>
  <c r="BP47" i="14"/>
  <c r="BL47" i="14"/>
  <c r="BO47" i="14"/>
  <c r="BK47" i="14"/>
  <c r="BN45" i="14"/>
  <c r="BF45" i="14"/>
  <c r="BQ45" i="14"/>
  <c r="BM45" i="14"/>
  <c r="BX45" i="14"/>
  <c r="BT45" i="14"/>
  <c r="BP45" i="14"/>
  <c r="BL45" i="14"/>
  <c r="BO45" i="14"/>
  <c r="BK45" i="14"/>
  <c r="BN43" i="14"/>
  <c r="BF43" i="14"/>
  <c r="BQ43" i="14"/>
  <c r="BM43" i="14"/>
  <c r="BX43" i="14"/>
  <c r="BT43" i="14"/>
  <c r="BP43" i="14"/>
  <c r="BL43" i="14"/>
  <c r="BO43" i="14"/>
  <c r="BK43" i="14"/>
  <c r="BN41" i="14"/>
  <c r="BF41" i="14"/>
  <c r="BX41" i="14"/>
  <c r="BT41" i="14"/>
  <c r="BP41" i="14"/>
  <c r="BL41" i="14"/>
  <c r="BO41" i="14"/>
  <c r="BM41" i="14"/>
  <c r="BK41" i="14"/>
  <c r="BQ41" i="14"/>
  <c r="BO39" i="14"/>
  <c r="BK39" i="14"/>
  <c r="BN39" i="14"/>
  <c r="BF39" i="14"/>
  <c r="BQ39" i="14"/>
  <c r="BM39" i="14"/>
  <c r="BP39" i="14"/>
  <c r="BL39" i="14"/>
  <c r="BX39" i="14"/>
  <c r="BT39" i="14"/>
  <c r="BO37" i="14"/>
  <c r="BK37" i="14"/>
  <c r="BN37" i="14"/>
  <c r="BF37" i="14"/>
  <c r="BQ37" i="14"/>
  <c r="BM37" i="14"/>
  <c r="BX37" i="14"/>
  <c r="BT37" i="14"/>
  <c r="BP37" i="14"/>
  <c r="BL37" i="14"/>
  <c r="BO35" i="14"/>
  <c r="BK35" i="14"/>
  <c r="BN35" i="14"/>
  <c r="BF35" i="14"/>
  <c r="BQ35" i="14"/>
  <c r="BM35" i="14"/>
  <c r="BP35" i="14"/>
  <c r="BL35" i="14"/>
  <c r="BX35" i="14"/>
  <c r="BT35" i="14"/>
  <c r="BO33" i="14"/>
  <c r="BK33" i="14"/>
  <c r="BN33" i="14"/>
  <c r="BF33" i="14"/>
  <c r="BQ33" i="14"/>
  <c r="BM33" i="14"/>
  <c r="BX33" i="14"/>
  <c r="BT33" i="14"/>
  <c r="BP33" i="14"/>
  <c r="BL33" i="14"/>
  <c r="BN31" i="14"/>
  <c r="BF31" i="14"/>
  <c r="BQ31" i="14"/>
  <c r="BM31" i="14"/>
  <c r="BK31" i="14"/>
  <c r="BP31" i="14"/>
  <c r="BX31" i="14"/>
  <c r="BO31" i="14"/>
  <c r="BT31" i="14"/>
  <c r="BL31" i="14"/>
  <c r="BN29" i="14"/>
  <c r="BF29" i="14"/>
  <c r="BQ29" i="14"/>
  <c r="BM29" i="14"/>
  <c r="BK29" i="14"/>
  <c r="BX29" i="14"/>
  <c r="BP29" i="14"/>
  <c r="BO29" i="14"/>
  <c r="BT29" i="14"/>
  <c r="BL29" i="14"/>
  <c r="BQ27" i="14"/>
  <c r="BM27" i="14"/>
  <c r="BT27" i="14"/>
  <c r="BO27" i="14"/>
  <c r="BF27" i="14"/>
  <c r="BX27" i="14"/>
  <c r="BN27" i="14"/>
  <c r="BL27" i="14"/>
  <c r="BP27" i="14"/>
  <c r="BK27" i="14"/>
  <c r="BN25" i="14"/>
  <c r="BF25" i="14"/>
  <c r="BQ25" i="14"/>
  <c r="BM25" i="14"/>
  <c r="BX25" i="14"/>
  <c r="BT25" i="14"/>
  <c r="BP25" i="14"/>
  <c r="BL25" i="14"/>
  <c r="BN23" i="14"/>
  <c r="BF23" i="14"/>
  <c r="BQ23" i="14"/>
  <c r="BM23" i="14"/>
  <c r="BX23" i="14"/>
  <c r="BT23" i="14"/>
  <c r="BP23" i="14"/>
  <c r="BL23" i="14"/>
  <c r="BN21" i="14"/>
  <c r="BF21" i="14"/>
  <c r="BQ21" i="14"/>
  <c r="BM21" i="14"/>
  <c r="BX21" i="14"/>
  <c r="BT21" i="14"/>
  <c r="BP21" i="14"/>
  <c r="BL21" i="14"/>
  <c r="BN19" i="14"/>
  <c r="BF19" i="14"/>
  <c r="BQ19" i="14"/>
  <c r="BM19" i="14"/>
  <c r="BN17" i="14"/>
  <c r="BF17" i="14"/>
  <c r="BQ17" i="14"/>
  <c r="BM17" i="14"/>
  <c r="BN15" i="14"/>
  <c r="BF15" i="14"/>
  <c r="BQ15" i="14"/>
  <c r="BM15" i="14"/>
  <c r="BL5" i="14"/>
  <c r="BP5" i="14"/>
  <c r="BT5" i="14"/>
  <c r="BL6" i="14"/>
  <c r="BP6" i="14"/>
  <c r="BT6" i="14"/>
  <c r="BL7" i="14"/>
  <c r="BP7" i="14"/>
  <c r="BT7" i="14"/>
  <c r="BL8" i="14"/>
  <c r="BP8" i="14"/>
  <c r="BT8" i="14"/>
  <c r="BL9" i="14"/>
  <c r="BP9" i="14"/>
  <c r="BT9" i="14"/>
  <c r="BL10" i="14"/>
  <c r="BP10" i="14"/>
  <c r="BT10" i="14"/>
  <c r="BL11" i="14"/>
  <c r="BP11" i="14"/>
  <c r="BT11" i="14"/>
  <c r="BL12" i="14"/>
  <c r="BP12" i="14"/>
  <c r="BT12" i="14"/>
  <c r="BL13" i="14"/>
  <c r="BP13" i="14"/>
  <c r="BT13" i="14"/>
  <c r="BH14" i="14"/>
  <c r="BL14" i="14"/>
  <c r="BQ14" i="14"/>
  <c r="T46" i="16" s="1" a="1"/>
  <c r="T46" i="16" s="1"/>
  <c r="BX14" i="14"/>
  <c r="BL15" i="14"/>
  <c r="BT15" i="14"/>
  <c r="BP16" i="14"/>
  <c r="BX16" i="14"/>
  <c r="BL17" i="14"/>
  <c r="BT17" i="14"/>
  <c r="BH18" i="14"/>
  <c r="BP18" i="14"/>
  <c r="BX18" i="14"/>
  <c r="BL19" i="14"/>
  <c r="BT19" i="14"/>
  <c r="BP20" i="14"/>
  <c r="BK21" i="14"/>
  <c r="BG22" i="14"/>
  <c r="BW22" i="14"/>
  <c r="BS23" i="14"/>
  <c r="BO24" i="14"/>
  <c r="BK25" i="14"/>
  <c r="BG26" i="14"/>
  <c r="E108" i="16"/>
  <c r="P108" i="16" s="1"/>
  <c r="E109" i="16"/>
  <c r="P109" i="16" s="1"/>
  <c r="E110" i="16"/>
  <c r="E111" i="16"/>
  <c r="P111" i="16" s="1"/>
  <c r="E112" i="16"/>
  <c r="P112" i="16" s="1"/>
  <c r="E113" i="16"/>
  <c r="E114" i="16"/>
  <c r="P114" i="16" s="1"/>
  <c r="E115" i="16"/>
  <c r="P115" i="16" s="1"/>
  <c r="E116" i="16"/>
  <c r="P116" i="16" s="1"/>
  <c r="E117" i="16"/>
  <c r="P117" i="16" s="1"/>
  <c r="E118" i="16"/>
  <c r="P118" i="16" s="1"/>
  <c r="E119" i="16"/>
  <c r="P119" i="16" s="1"/>
  <c r="E120" i="16"/>
  <c r="P120" i="16" s="1"/>
  <c r="P113" i="16"/>
  <c r="P110" i="16"/>
  <c r="E107" i="16"/>
  <c r="P107" i="16" s="1"/>
  <c r="G108" i="16"/>
  <c r="G109" i="16"/>
  <c r="G110" i="16"/>
  <c r="G111" i="16"/>
  <c r="G112" i="16"/>
  <c r="G113" i="16"/>
  <c r="G114" i="16"/>
  <c r="G115" i="16"/>
  <c r="G116" i="16"/>
  <c r="G117" i="16"/>
  <c r="G118" i="16"/>
  <c r="G119" i="16"/>
  <c r="G120" i="16"/>
  <c r="G107" i="16"/>
  <c r="K46" i="16" l="1" a="1"/>
  <c r="K46" i="16" s="1"/>
  <c r="H46" i="16" a="1"/>
  <c r="H46" i="16" s="1"/>
  <c r="S46" i="16" a="1"/>
  <c r="S46" i="16" s="1"/>
  <c r="N46" i="16" a="1"/>
  <c r="N46" i="16" s="1"/>
  <c r="U46" i="16" a="1"/>
  <c r="U46" i="16" s="1"/>
  <c r="I46" i="16" a="1"/>
  <c r="I46" i="16" s="1"/>
  <c r="L46" i="16" a="1"/>
  <c r="L46" i="16" s="1"/>
  <c r="Q46" i="16" a="1"/>
  <c r="Q46" i="16" s="1"/>
  <c r="E46" i="16" a="1"/>
  <c r="E46" i="16" s="1"/>
  <c r="R46" i="16" a="1"/>
  <c r="R46" i="16" s="1"/>
  <c r="V46" i="16" a="1"/>
  <c r="V46" i="16" s="1"/>
  <c r="P46" i="16" a="1"/>
  <c r="P46" i="16" s="1"/>
  <c r="J46" i="16" a="1"/>
  <c r="J46" i="16" s="1"/>
  <c r="G46" i="16" a="1"/>
  <c r="G46" i="16" s="1"/>
  <c r="M46" i="16" a="1"/>
  <c r="M46" i="16" s="1"/>
  <c r="O46" i="16" a="1"/>
  <c r="O46" i="16" s="1"/>
  <c r="F46" i="16" a="1"/>
  <c r="F46" i="16" s="1"/>
  <c r="C60" i="16"/>
  <c r="C74" i="16" s="1"/>
  <c r="C59" i="16"/>
  <c r="C73" i="16" s="1"/>
  <c r="C58" i="16"/>
  <c r="C72" i="16" s="1"/>
  <c r="C56" i="16"/>
  <c r="C70" i="16" s="1"/>
  <c r="C55" i="16"/>
  <c r="C69" i="16" s="1"/>
  <c r="C53" i="16"/>
  <c r="C67" i="16" s="1"/>
  <c r="C52" i="16"/>
  <c r="C66" i="16" s="1"/>
  <c r="C51" i="16"/>
  <c r="C65" i="16" s="1"/>
  <c r="C50" i="16"/>
  <c r="C64" i="16" s="1"/>
  <c r="I38" i="16"/>
  <c r="G38" i="16"/>
  <c r="K40" i="16"/>
  <c r="K39" i="16"/>
  <c r="K38" i="16"/>
  <c r="K37" i="16"/>
  <c r="K20" i="16"/>
  <c r="K21" i="16"/>
  <c r="K22" i="16"/>
  <c r="K19" i="16"/>
  <c r="M65" i="16" l="1"/>
  <c r="J65" i="16"/>
  <c r="I65" i="16"/>
  <c r="L65" i="16"/>
  <c r="K65" i="16"/>
  <c r="I70" i="16"/>
  <c r="K70" i="16"/>
  <c r="J70" i="16"/>
  <c r="L70" i="16"/>
  <c r="M70" i="16"/>
  <c r="M66" i="16"/>
  <c r="J66" i="16"/>
  <c r="I66" i="16"/>
  <c r="K66" i="16"/>
  <c r="L66" i="16"/>
  <c r="L72" i="16"/>
  <c r="J72" i="16"/>
  <c r="M72" i="16"/>
  <c r="I72" i="16"/>
  <c r="K72" i="16"/>
  <c r="I67" i="16"/>
  <c r="L67" i="16"/>
  <c r="J67" i="16"/>
  <c r="M67" i="16"/>
  <c r="K67" i="16"/>
  <c r="I73" i="16"/>
  <c r="L73" i="16"/>
  <c r="M73" i="16"/>
  <c r="K73" i="16"/>
  <c r="J73" i="16"/>
  <c r="K64" i="16"/>
  <c r="J64" i="16"/>
  <c r="M64" i="16"/>
  <c r="I64" i="16"/>
  <c r="L64" i="16"/>
  <c r="K69" i="16"/>
  <c r="I69" i="16"/>
  <c r="M69" i="16"/>
  <c r="L69" i="16"/>
  <c r="J69" i="16"/>
  <c r="I74" i="16"/>
  <c r="L74" i="16"/>
  <c r="J74" i="16"/>
  <c r="K74" i="16"/>
  <c r="M74" i="16"/>
  <c r="R56" i="16"/>
  <c r="I56" i="16"/>
  <c r="P56" i="16"/>
  <c r="J56" i="16"/>
  <c r="K56" i="16"/>
  <c r="O56" i="16"/>
  <c r="L56" i="16"/>
  <c r="M56" i="16"/>
  <c r="N56" i="16"/>
  <c r="Q56" i="16"/>
  <c r="I52" i="16"/>
  <c r="J52" i="16"/>
  <c r="K52" i="16"/>
  <c r="R52" i="16"/>
  <c r="L52" i="16"/>
  <c r="M52" i="16"/>
  <c r="N52" i="16"/>
  <c r="O52" i="16"/>
  <c r="P52" i="16"/>
  <c r="Q52" i="16"/>
  <c r="I58" i="16"/>
  <c r="J58" i="16"/>
  <c r="K58" i="16"/>
  <c r="L58" i="16"/>
  <c r="M58" i="16"/>
  <c r="N58" i="16"/>
  <c r="O58" i="16"/>
  <c r="P58" i="16"/>
  <c r="Q58" i="16"/>
  <c r="R58" i="16"/>
  <c r="I51" i="16"/>
  <c r="R51" i="16"/>
  <c r="J51" i="16"/>
  <c r="K51" i="16"/>
  <c r="L51" i="16"/>
  <c r="P51" i="16"/>
  <c r="M51" i="16"/>
  <c r="N51" i="16"/>
  <c r="O51" i="16"/>
  <c r="Q51" i="16"/>
  <c r="O55" i="16"/>
  <c r="R55" i="16"/>
  <c r="P55" i="16"/>
  <c r="Q55" i="16"/>
  <c r="L55" i="16"/>
  <c r="I55" i="16"/>
  <c r="J55" i="16"/>
  <c r="K55" i="16"/>
  <c r="N55" i="16"/>
  <c r="M55" i="16"/>
  <c r="L59" i="16"/>
  <c r="R59" i="16"/>
  <c r="M59" i="16"/>
  <c r="N59" i="16"/>
  <c r="O59" i="16"/>
  <c r="P59" i="16"/>
  <c r="J59" i="16"/>
  <c r="Q59" i="16"/>
  <c r="I59" i="16"/>
  <c r="K59" i="16"/>
  <c r="O50" i="16"/>
  <c r="P50" i="16"/>
  <c r="Q50" i="16"/>
  <c r="M50" i="16"/>
  <c r="R50" i="16"/>
  <c r="I50" i="16"/>
  <c r="J50" i="16"/>
  <c r="K50" i="16"/>
  <c r="L50" i="16"/>
  <c r="N50" i="16"/>
  <c r="L53" i="16"/>
  <c r="M53" i="16"/>
  <c r="R53" i="16"/>
  <c r="N53" i="16"/>
  <c r="O53" i="16"/>
  <c r="P53" i="16"/>
  <c r="Q53" i="16"/>
  <c r="J53" i="16"/>
  <c r="I53" i="16"/>
  <c r="K53" i="16"/>
  <c r="O60" i="16"/>
  <c r="P60" i="16"/>
  <c r="Q60" i="16"/>
  <c r="I60" i="16"/>
  <c r="M60" i="16"/>
  <c r="J60" i="16"/>
  <c r="K60" i="16"/>
  <c r="R60" i="16"/>
  <c r="L60" i="16"/>
  <c r="N60" i="16"/>
  <c r="S5" i="23"/>
  <c r="S6" i="23"/>
  <c r="S7" i="23"/>
  <c r="S8" i="23"/>
  <c r="S9" i="23"/>
  <c r="S10" i="23"/>
  <c r="S11" i="23"/>
  <c r="S12" i="23"/>
  <c r="S13" i="23"/>
  <c r="S14" i="23"/>
  <c r="S15" i="23"/>
  <c r="S16" i="23"/>
  <c r="S17" i="23"/>
  <c r="S18" i="23"/>
  <c r="S19" i="23"/>
  <c r="S20" i="23"/>
  <c r="S21" i="23"/>
  <c r="S22" i="23"/>
  <c r="S23" i="23"/>
  <c r="S24" i="23"/>
  <c r="S25" i="23"/>
  <c r="S26" i="23"/>
  <c r="S27" i="23"/>
  <c r="S28" i="23"/>
  <c r="S29" i="23"/>
  <c r="S30" i="23"/>
  <c r="S31" i="23"/>
  <c r="S32" i="23"/>
  <c r="S33" i="23"/>
  <c r="S34" i="23"/>
  <c r="S35" i="23"/>
  <c r="S36" i="23"/>
  <c r="S37" i="23"/>
  <c r="S38" i="23"/>
  <c r="S39" i="23"/>
  <c r="S40" i="23"/>
  <c r="S41" i="23"/>
  <c r="S42" i="23"/>
  <c r="S43" i="23"/>
  <c r="S44" i="23"/>
  <c r="S45" i="23"/>
  <c r="S46" i="23"/>
  <c r="S47" i="23"/>
  <c r="S48" i="23"/>
  <c r="S49" i="23"/>
  <c r="S50" i="23"/>
  <c r="S51" i="23"/>
  <c r="S52" i="23"/>
  <c r="S53" i="23"/>
  <c r="S54" i="23"/>
  <c r="S55" i="23"/>
  <c r="S4" i="23"/>
  <c r="R55" i="23"/>
  <c r="R54" i="23"/>
  <c r="R53" i="23"/>
  <c r="R52" i="23"/>
  <c r="R51" i="23"/>
  <c r="R50" i="23"/>
  <c r="R49" i="23"/>
  <c r="R48" i="23"/>
  <c r="R47" i="23"/>
  <c r="R46" i="23"/>
  <c r="R45" i="23"/>
  <c r="R44" i="23"/>
  <c r="R43" i="23"/>
  <c r="R42" i="23"/>
  <c r="R41" i="23"/>
  <c r="R40" i="23"/>
  <c r="R39" i="23"/>
  <c r="R38" i="23"/>
  <c r="R37" i="23"/>
  <c r="R36" i="23"/>
  <c r="R35" i="23"/>
  <c r="R34" i="23"/>
  <c r="R33" i="23"/>
  <c r="R32" i="23"/>
  <c r="R31" i="23"/>
  <c r="R30" i="23"/>
  <c r="R29" i="23"/>
  <c r="R28" i="23"/>
  <c r="R27" i="23"/>
  <c r="R26" i="23"/>
  <c r="R25" i="23"/>
  <c r="R24" i="23"/>
  <c r="R23" i="23"/>
  <c r="R22" i="23"/>
  <c r="R21" i="23"/>
  <c r="R20" i="23"/>
  <c r="R19" i="23"/>
  <c r="R18" i="23"/>
  <c r="R17" i="23"/>
  <c r="R16" i="23"/>
  <c r="R15" i="23"/>
  <c r="R14" i="23"/>
  <c r="R13" i="23"/>
  <c r="R12" i="23"/>
  <c r="R11" i="23"/>
  <c r="R10" i="23"/>
  <c r="R9" i="23"/>
  <c r="R8" i="23"/>
  <c r="R7" i="23"/>
  <c r="R6" i="23"/>
  <c r="R5" i="23"/>
  <c r="R4" i="23"/>
  <c r="Q55" i="23"/>
  <c r="Q54" i="23"/>
  <c r="Q53" i="23"/>
  <c r="H53" i="23" s="1"/>
  <c r="Q52" i="23"/>
  <c r="Q51" i="23"/>
  <c r="Q50" i="23"/>
  <c r="Q49" i="23"/>
  <c r="Q48" i="23"/>
  <c r="Q47" i="23"/>
  <c r="Q46" i="23"/>
  <c r="Q45" i="23"/>
  <c r="H45" i="23" s="1"/>
  <c r="Q44" i="23"/>
  <c r="Q43" i="23"/>
  <c r="Q42" i="23"/>
  <c r="H42" i="23" s="1"/>
  <c r="Q41" i="23"/>
  <c r="H41" i="23" s="1"/>
  <c r="Q40" i="23"/>
  <c r="Q39" i="23"/>
  <c r="Q38" i="23"/>
  <c r="Q37" i="23"/>
  <c r="Q36" i="23"/>
  <c r="Q35" i="23"/>
  <c r="H35" i="23" s="1"/>
  <c r="Q34" i="23"/>
  <c r="H34" i="23" s="1"/>
  <c r="Q33" i="23"/>
  <c r="H33" i="23" s="1"/>
  <c r="Q32" i="23"/>
  <c r="Q31" i="23"/>
  <c r="H31" i="23" s="1"/>
  <c r="Q30" i="23"/>
  <c r="H30" i="23" s="1"/>
  <c r="Q29" i="23"/>
  <c r="H29" i="23" s="1"/>
  <c r="Q28" i="23"/>
  <c r="Q27" i="23"/>
  <c r="Q26" i="23"/>
  <c r="Q25" i="23"/>
  <c r="Q24" i="23"/>
  <c r="Q23" i="23"/>
  <c r="Q22" i="23"/>
  <c r="H22" i="23" s="1"/>
  <c r="Q21" i="23"/>
  <c r="H21" i="23" s="1"/>
  <c r="Q20" i="23"/>
  <c r="Q19" i="23"/>
  <c r="H19" i="23" s="1"/>
  <c r="Q18" i="23"/>
  <c r="H18" i="23" s="1"/>
  <c r="Q17" i="23"/>
  <c r="H17" i="23" s="1"/>
  <c r="Q16" i="23"/>
  <c r="Q15" i="23"/>
  <c r="Q14" i="23"/>
  <c r="Q13" i="23"/>
  <c r="Q12" i="23"/>
  <c r="Q11" i="23"/>
  <c r="Q10" i="23"/>
  <c r="H10" i="23" s="1"/>
  <c r="Q9" i="23"/>
  <c r="H9" i="23" s="1"/>
  <c r="Q8" i="23"/>
  <c r="Q7" i="23"/>
  <c r="H7" i="23" s="1"/>
  <c r="Q6" i="23"/>
  <c r="H6" i="23" s="1"/>
  <c r="Q5" i="23"/>
  <c r="H5" i="23" s="1"/>
  <c r="Q4" i="23"/>
  <c r="G55" i="23"/>
  <c r="G54" i="23"/>
  <c r="G53" i="23"/>
  <c r="G52" i="23"/>
  <c r="G51" i="23"/>
  <c r="G50" i="23"/>
  <c r="G49" i="23"/>
  <c r="G48" i="23"/>
  <c r="G47" i="23"/>
  <c r="G46" i="23"/>
  <c r="G45" i="23"/>
  <c r="E45" i="23" s="1"/>
  <c r="G44" i="23"/>
  <c r="G43" i="23"/>
  <c r="G42" i="23"/>
  <c r="G41" i="23"/>
  <c r="G40" i="23"/>
  <c r="G39" i="23"/>
  <c r="G38" i="23"/>
  <c r="G37" i="23"/>
  <c r="G36" i="23"/>
  <c r="G35" i="23"/>
  <c r="G34" i="23"/>
  <c r="E34" i="23" s="1"/>
  <c r="G33" i="23"/>
  <c r="E33" i="23" s="1"/>
  <c r="G32" i="23"/>
  <c r="G31" i="23"/>
  <c r="G30" i="23"/>
  <c r="G29" i="23"/>
  <c r="G28" i="23"/>
  <c r="G27" i="23"/>
  <c r="G26" i="23"/>
  <c r="G25" i="23"/>
  <c r="G24" i="23"/>
  <c r="G23" i="23"/>
  <c r="G22" i="23"/>
  <c r="E22" i="23" s="1"/>
  <c r="G21" i="23"/>
  <c r="E21" i="23" s="1"/>
  <c r="G20" i="23"/>
  <c r="G19" i="23"/>
  <c r="G18" i="23"/>
  <c r="G17" i="23"/>
  <c r="G16" i="23"/>
  <c r="G15" i="23"/>
  <c r="G14" i="23"/>
  <c r="G13" i="23"/>
  <c r="G12" i="23"/>
  <c r="G11" i="23"/>
  <c r="G10" i="23"/>
  <c r="E10" i="23" s="1"/>
  <c r="G9" i="23"/>
  <c r="E9" i="23" s="1"/>
  <c r="G8" i="23"/>
  <c r="G7" i="23"/>
  <c r="G6" i="23"/>
  <c r="G5" i="23"/>
  <c r="G4" i="23"/>
  <c r="H55" i="23" l="1"/>
  <c r="H36" i="23"/>
  <c r="H39" i="23"/>
  <c r="E39" i="23" s="1"/>
  <c r="F39" i="23" s="1"/>
  <c r="H11" i="23"/>
  <c r="E11" i="23" s="1"/>
  <c r="H23" i="23"/>
  <c r="E23" i="23" s="1"/>
  <c r="E35" i="23"/>
  <c r="E5" i="23"/>
  <c r="E17" i="23"/>
  <c r="E29" i="23"/>
  <c r="E41" i="23"/>
  <c r="F41" i="23" s="1"/>
  <c r="E53" i="23"/>
  <c r="E36" i="23"/>
  <c r="E6" i="23"/>
  <c r="E18" i="23"/>
  <c r="E30" i="23"/>
  <c r="E42" i="23"/>
  <c r="F42" i="23" s="1"/>
  <c r="E7" i="23"/>
  <c r="E19" i="23"/>
  <c r="E31" i="23"/>
  <c r="E55" i="23"/>
  <c r="F55" i="23" s="1"/>
  <c r="F45" i="23"/>
  <c r="H46" i="23"/>
  <c r="H47" i="23"/>
  <c r="E47" i="23" s="1"/>
  <c r="F47" i="23" s="1"/>
  <c r="H28" i="23"/>
  <c r="E28" i="23" s="1"/>
  <c r="H4" i="23"/>
  <c r="E4" i="23" s="1"/>
  <c r="H13" i="23"/>
  <c r="E13" i="23" s="1"/>
  <c r="H25" i="23"/>
  <c r="E25" i="23" s="1"/>
  <c r="H37" i="23"/>
  <c r="E37" i="23" s="1"/>
  <c r="H49" i="23"/>
  <c r="E49" i="23" s="1"/>
  <c r="H14" i="23"/>
  <c r="E14" i="23" s="1"/>
  <c r="H26" i="23"/>
  <c r="E26" i="23" s="1"/>
  <c r="H38" i="23"/>
  <c r="E38" i="23" s="1"/>
  <c r="H50" i="23"/>
  <c r="E50" i="23" s="1"/>
  <c r="H20" i="23"/>
  <c r="E20" i="23" s="1"/>
  <c r="H43" i="23"/>
  <c r="H15" i="23"/>
  <c r="E15" i="23" s="1"/>
  <c r="H27" i="23"/>
  <c r="E27" i="23" s="1"/>
  <c r="H51" i="23"/>
  <c r="E51" i="23" s="1"/>
  <c r="H52" i="23"/>
  <c r="E52" i="23" s="1"/>
  <c r="H44" i="23"/>
  <c r="H54" i="23"/>
  <c r="E54" i="23" s="1"/>
  <c r="H8" i="23"/>
  <c r="E8" i="23" s="1"/>
  <c r="H16" i="23"/>
  <c r="E16" i="23" s="1"/>
  <c r="H32" i="23"/>
  <c r="E32" i="23" s="1"/>
  <c r="H48" i="23"/>
  <c r="E48" i="23" s="1"/>
  <c r="H12" i="23"/>
  <c r="E12" i="23" s="1"/>
  <c r="H24" i="23"/>
  <c r="E24" i="23" s="1"/>
  <c r="H40" i="23"/>
  <c r="E40" i="23" s="1"/>
  <c r="E43" i="23" l="1"/>
  <c r="F43" i="23" s="1"/>
  <c r="F50" i="23"/>
  <c r="F49" i="23"/>
  <c r="E46" i="23"/>
  <c r="F46" i="23" s="1"/>
  <c r="F54" i="23"/>
  <c r="F40" i="23"/>
  <c r="F51" i="23"/>
  <c r="F52" i="23"/>
  <c r="F48" i="23"/>
  <c r="E44" i="23"/>
  <c r="F44" i="23" s="1"/>
  <c r="AB120" i="16" l="1"/>
  <c r="Z120" i="16"/>
  <c r="X120" i="16"/>
  <c r="V120" i="16"/>
  <c r="T120" i="16"/>
  <c r="R120" i="16"/>
  <c r="AB119" i="16"/>
  <c r="Z119" i="16"/>
  <c r="X119" i="16"/>
  <c r="V119" i="16"/>
  <c r="T119" i="16"/>
  <c r="R119" i="16"/>
  <c r="AB118" i="16"/>
  <c r="Z118" i="16"/>
  <c r="X118" i="16"/>
  <c r="V118" i="16"/>
  <c r="T118" i="16"/>
  <c r="R118" i="16"/>
  <c r="AB117" i="16"/>
  <c r="Z117" i="16"/>
  <c r="X117" i="16"/>
  <c r="V117" i="16"/>
  <c r="T117" i="16"/>
  <c r="R117" i="16"/>
  <c r="AB116" i="16"/>
  <c r="Z116" i="16"/>
  <c r="X116" i="16"/>
  <c r="V116" i="16"/>
  <c r="T116" i="16"/>
  <c r="R116" i="16"/>
  <c r="AB115" i="16"/>
  <c r="Z115" i="16"/>
  <c r="X115" i="16"/>
  <c r="V115" i="16"/>
  <c r="T115" i="16"/>
  <c r="R115" i="16"/>
  <c r="AB114" i="16"/>
  <c r="Z114" i="16"/>
  <c r="X114" i="16"/>
  <c r="V114" i="16"/>
  <c r="T114" i="16"/>
  <c r="R114" i="16"/>
  <c r="AB113" i="16"/>
  <c r="Z113" i="16"/>
  <c r="X113" i="16"/>
  <c r="V113" i="16"/>
  <c r="T113" i="16"/>
  <c r="R113" i="16"/>
  <c r="AB112" i="16"/>
  <c r="Z112" i="16"/>
  <c r="X112" i="16"/>
  <c r="V112" i="16"/>
  <c r="T112" i="16"/>
  <c r="R112" i="16"/>
  <c r="AB111" i="16"/>
  <c r="Z111" i="16"/>
  <c r="X111" i="16"/>
  <c r="V111" i="16"/>
  <c r="T111" i="16"/>
  <c r="R111" i="16"/>
  <c r="AB110" i="16"/>
  <c r="Z110" i="16"/>
  <c r="X110" i="16"/>
  <c r="V110" i="16"/>
  <c r="T110" i="16"/>
  <c r="R110" i="16"/>
  <c r="AB109" i="16"/>
  <c r="Z109" i="16"/>
  <c r="X109" i="16"/>
  <c r="V109" i="16"/>
  <c r="T109" i="16"/>
  <c r="R109" i="16"/>
  <c r="AB108" i="16"/>
  <c r="Z108" i="16"/>
  <c r="X108" i="16"/>
  <c r="V108" i="16"/>
  <c r="T108" i="16"/>
  <c r="R108" i="16"/>
  <c r="AB107" i="16"/>
  <c r="Z107" i="16"/>
  <c r="X107" i="16"/>
  <c r="V107" i="16"/>
  <c r="T107" i="16"/>
  <c r="R107" i="16"/>
  <c r="N120" i="16"/>
  <c r="L120" i="16"/>
  <c r="J120" i="16"/>
  <c r="N119" i="16"/>
  <c r="L119" i="16"/>
  <c r="J119" i="16"/>
  <c r="N118" i="16"/>
  <c r="L118" i="16"/>
  <c r="J118" i="16"/>
  <c r="N117" i="16"/>
  <c r="L117" i="16"/>
  <c r="J117" i="16"/>
  <c r="N116" i="16"/>
  <c r="L116" i="16"/>
  <c r="J116" i="16"/>
  <c r="N115" i="16"/>
  <c r="L115" i="16"/>
  <c r="J115" i="16"/>
  <c r="N114" i="16"/>
  <c r="L114" i="16"/>
  <c r="J114" i="16"/>
  <c r="N113" i="16"/>
  <c r="L113" i="16"/>
  <c r="J113" i="16"/>
  <c r="N112" i="16"/>
  <c r="L112" i="16"/>
  <c r="J112" i="16"/>
  <c r="N111" i="16"/>
  <c r="L111" i="16"/>
  <c r="J111" i="16"/>
  <c r="N110" i="16"/>
  <c r="L110" i="16"/>
  <c r="J110" i="16"/>
  <c r="N109" i="16"/>
  <c r="L109" i="16"/>
  <c r="J109" i="16"/>
  <c r="N108" i="16"/>
  <c r="L108" i="16"/>
  <c r="J108" i="16"/>
  <c r="N107" i="16"/>
  <c r="L107" i="16"/>
  <c r="J107" i="16"/>
  <c r="E56" i="16"/>
  <c r="E70" i="16" s="1"/>
  <c r="E52" i="16"/>
  <c r="E66" i="16" s="1"/>
  <c r="E53" i="16"/>
  <c r="E67" i="16" s="1"/>
  <c r="E58" i="16"/>
  <c r="E72" i="16" s="1"/>
  <c r="E59" i="16"/>
  <c r="E73" i="16" s="1"/>
  <c r="G50" i="16"/>
  <c r="G64" i="16" s="1"/>
  <c r="G52" i="16"/>
  <c r="G66" i="16" s="1"/>
  <c r="G58" i="16"/>
  <c r="G72" i="16" s="1"/>
  <c r="G59" i="16"/>
  <c r="G73" i="16" s="1"/>
  <c r="G60" i="16"/>
  <c r="G74" i="16" s="1"/>
  <c r="G56" i="16"/>
  <c r="G70" i="16" s="1"/>
  <c r="G55" i="16"/>
  <c r="G69" i="16" s="1"/>
  <c r="G53" i="16"/>
  <c r="G67" i="16" s="1"/>
  <c r="G51" i="16"/>
  <c r="G65" i="16" s="1"/>
  <c r="E60" i="16"/>
  <c r="E74" i="16" s="1"/>
  <c r="E55" i="16"/>
  <c r="E69" i="16" s="1"/>
  <c r="E51" i="16"/>
  <c r="E65" i="16" s="1"/>
  <c r="E50" i="16"/>
  <c r="E64" i="16" s="1"/>
  <c r="I40" i="16"/>
  <c r="I39" i="16"/>
  <c r="I37" i="16"/>
  <c r="G40" i="16"/>
  <c r="G39" i="16"/>
  <c r="G37" i="16"/>
  <c r="I20" i="16"/>
  <c r="I21" i="16"/>
  <c r="I22" i="16"/>
  <c r="I19" i="16"/>
  <c r="G20" i="16"/>
  <c r="G21" i="16"/>
  <c r="G22" i="16"/>
  <c r="G19" i="16"/>
  <c r="E37" i="16" l="1"/>
  <c r="E40" i="16" l="1"/>
  <c r="E39" i="16"/>
  <c r="E38" i="16"/>
  <c r="E22" i="16"/>
  <c r="E21" i="16"/>
  <c r="E20" i="16"/>
  <c r="E19" i="16"/>
  <c r="M40" i="16" l="1"/>
  <c r="M39" i="16"/>
  <c r="M38" i="16"/>
  <c r="M37" i="16"/>
  <c r="M22" i="16"/>
  <c r="M21" i="16"/>
  <c r="M20" i="16"/>
  <c r="M19" i="16"/>
  <c r="C120" i="16"/>
  <c r="I120" i="16" s="1"/>
  <c r="C119" i="16"/>
  <c r="I119" i="16" s="1"/>
  <c r="C118" i="16"/>
  <c r="I118" i="16" s="1"/>
  <c r="C117" i="16"/>
  <c r="I117" i="16" s="1"/>
  <c r="C116" i="16"/>
  <c r="I116" i="16" s="1"/>
  <c r="C115" i="16"/>
  <c r="I115" i="16" s="1"/>
  <c r="C114" i="16"/>
  <c r="I114" i="16" s="1"/>
  <c r="C113" i="16"/>
  <c r="I113" i="16" s="1"/>
  <c r="C112" i="16"/>
  <c r="I112" i="16" s="1"/>
  <c r="C111" i="16"/>
  <c r="I111" i="16" s="1"/>
  <c r="C110" i="16"/>
  <c r="I110" i="16" s="1"/>
  <c r="C109" i="16"/>
  <c r="I109" i="16" s="1"/>
  <c r="C108" i="16"/>
  <c r="I108" i="16" s="1"/>
  <c r="C107" i="16"/>
  <c r="I107" i="16" s="1"/>
  <c r="G137" i="15" l="1"/>
  <c r="G136" i="15"/>
  <c r="G135" i="15"/>
  <c r="G134" i="15"/>
  <c r="G133" i="15" l="1"/>
  <c r="G132" i="15"/>
  <c r="G131" i="15"/>
  <c r="G130" i="15"/>
  <c r="G121" i="15"/>
  <c r="F11" i="23" l="1"/>
  <c r="F38" i="23"/>
  <c r="F28" i="23"/>
  <c r="F4" i="23"/>
  <c r="F12" i="23"/>
  <c r="F9" i="23"/>
  <c r="F25" i="23"/>
  <c r="F23" i="23"/>
  <c r="F5" i="23"/>
  <c r="F14" i="23"/>
  <c r="F35" i="23"/>
  <c r="F19" i="23"/>
  <c r="F36" i="23"/>
  <c r="F26" i="23"/>
  <c r="F8" i="23"/>
  <c r="F16" i="23"/>
  <c r="F24" i="23"/>
  <c r="F21" i="23"/>
  <c r="F33" i="23"/>
  <c r="F7" i="23"/>
  <c r="F22" i="23"/>
  <c r="F10" i="23"/>
  <c r="F15" i="23"/>
  <c r="F32" i="23"/>
  <c r="F18" i="23"/>
  <c r="F34" i="23"/>
  <c r="F20" i="23"/>
  <c r="F13" i="23"/>
  <c r="F29" i="23"/>
  <c r="F37" i="23"/>
  <c r="F31" i="23"/>
  <c r="F17" i="23"/>
  <c r="F6" i="23"/>
  <c r="F30" i="23"/>
</calcChain>
</file>

<file path=xl/sharedStrings.xml><?xml version="1.0" encoding="utf-8"?>
<sst xmlns="http://schemas.openxmlformats.org/spreadsheetml/2006/main" count="5738" uniqueCount="955">
  <si>
    <r>
      <t xml:space="preserve">           </t>
    </r>
    <r>
      <rPr>
        <sz val="10.5"/>
        <color rgb="FF000000"/>
        <rFont val="Arial Rounded MT Bold"/>
        <family val="2"/>
      </rPr>
      <t>SUPPORTING INFORMATION FOR:</t>
    </r>
  </si>
  <si>
    <t>M1</t>
  </si>
  <si>
    <t>M2</t>
  </si>
  <si>
    <t>M3</t>
  </si>
  <si>
    <t>M4</t>
  </si>
  <si>
    <t>M5</t>
  </si>
  <si>
    <t>M6</t>
  </si>
  <si>
    <t>M7</t>
  </si>
  <si>
    <t>Parameter</t>
  </si>
  <si>
    <t>Unit</t>
  </si>
  <si>
    <t>km</t>
  </si>
  <si>
    <t>Dimension</t>
  </si>
  <si>
    <t>Index</t>
  </si>
  <si>
    <t>Values</t>
  </si>
  <si>
    <t>AT2</t>
  </si>
  <si>
    <t>AT3</t>
  </si>
  <si>
    <t>BE1</t>
  </si>
  <si>
    <t>BE2</t>
  </si>
  <si>
    <t>BE3</t>
  </si>
  <si>
    <t>BG3</t>
  </si>
  <si>
    <t>BG4</t>
  </si>
  <si>
    <t>CY0</t>
  </si>
  <si>
    <t>CZ0</t>
  </si>
  <si>
    <t>DE1</t>
  </si>
  <si>
    <t>DE2</t>
  </si>
  <si>
    <t>DE3</t>
  </si>
  <si>
    <t>DE4</t>
  </si>
  <si>
    <t>DE5</t>
  </si>
  <si>
    <t>DE6</t>
  </si>
  <si>
    <t>DE7</t>
  </si>
  <si>
    <t>DE8</t>
  </si>
  <si>
    <t>DE9</t>
  </si>
  <si>
    <t>DEA</t>
  </si>
  <si>
    <t>DEB</t>
  </si>
  <si>
    <t>DEC</t>
  </si>
  <si>
    <t>DED</t>
  </si>
  <si>
    <t>DEE</t>
  </si>
  <si>
    <t>DEF</t>
  </si>
  <si>
    <t>DEG</t>
  </si>
  <si>
    <t>DK0</t>
  </si>
  <si>
    <t>EE0</t>
  </si>
  <si>
    <t>EL5</t>
  </si>
  <si>
    <t>EL6</t>
  </si>
  <si>
    <t>EL3</t>
  </si>
  <si>
    <t>EL4</t>
  </si>
  <si>
    <t>ES1</t>
  </si>
  <si>
    <t>ES2</t>
  </si>
  <si>
    <t>ES3</t>
  </si>
  <si>
    <t>ES4</t>
  </si>
  <si>
    <t>ES5</t>
  </si>
  <si>
    <t>ES6</t>
  </si>
  <si>
    <t>ES7</t>
  </si>
  <si>
    <t>FI1</t>
  </si>
  <si>
    <t>FI2</t>
  </si>
  <si>
    <t>FR1</t>
  </si>
  <si>
    <t>FR2</t>
  </si>
  <si>
    <t>FR3</t>
  </si>
  <si>
    <t>FR4</t>
  </si>
  <si>
    <t>FR5</t>
  </si>
  <si>
    <t>FR6</t>
  </si>
  <si>
    <t>FR7</t>
  </si>
  <si>
    <t>FR8</t>
  </si>
  <si>
    <t>FR9</t>
  </si>
  <si>
    <t>HR0</t>
  </si>
  <si>
    <t>HU1</t>
  </si>
  <si>
    <t>HU2</t>
  </si>
  <si>
    <t>HU3</t>
  </si>
  <si>
    <t>IE0</t>
  </si>
  <si>
    <t>ITC</t>
  </si>
  <si>
    <t>ITF</t>
  </si>
  <si>
    <t>ITG</t>
  </si>
  <si>
    <t>ITH</t>
  </si>
  <si>
    <t>ITI</t>
  </si>
  <si>
    <t>LT0</t>
  </si>
  <si>
    <t>LU0</t>
  </si>
  <si>
    <t>LV0</t>
  </si>
  <si>
    <t>MT0</t>
  </si>
  <si>
    <t>NL1</t>
  </si>
  <si>
    <t>NL2</t>
  </si>
  <si>
    <t>NL3</t>
  </si>
  <si>
    <t>NL4</t>
  </si>
  <si>
    <t>PL1</t>
  </si>
  <si>
    <t>PL2</t>
  </si>
  <si>
    <t>PL3</t>
  </si>
  <si>
    <t>PL4</t>
  </si>
  <si>
    <t>PL5</t>
  </si>
  <si>
    <t>PL6</t>
  </si>
  <si>
    <t>PT1</t>
  </si>
  <si>
    <t>PT2</t>
  </si>
  <si>
    <t>PT3</t>
  </si>
  <si>
    <t>RO1</t>
  </si>
  <si>
    <t>RO2</t>
  </si>
  <si>
    <t>RO3</t>
  </si>
  <si>
    <t>RO4</t>
  </si>
  <si>
    <t>SE1</t>
  </si>
  <si>
    <t>SE2</t>
  </si>
  <si>
    <t>SE3</t>
  </si>
  <si>
    <t>SI0</t>
  </si>
  <si>
    <t>SK0</t>
  </si>
  <si>
    <t>UKC</t>
  </si>
  <si>
    <t>UKD</t>
  </si>
  <si>
    <t>UKE</t>
  </si>
  <si>
    <t>UKF</t>
  </si>
  <si>
    <t>UKG</t>
  </si>
  <si>
    <t>UKH</t>
  </si>
  <si>
    <t>UKI</t>
  </si>
  <si>
    <t>UKJ</t>
  </si>
  <si>
    <t>UKK</t>
  </si>
  <si>
    <t>UKL</t>
  </si>
  <si>
    <t>UKM</t>
  </si>
  <si>
    <t>UKN</t>
  </si>
  <si>
    <t>AT</t>
  </si>
  <si>
    <t>wheat straw</t>
  </si>
  <si>
    <t>maize stover</t>
  </si>
  <si>
    <t>barley straw</t>
  </si>
  <si>
    <t>rapeseed straw</t>
  </si>
  <si>
    <t>Legend</t>
  </si>
  <si>
    <t>Description</t>
  </si>
  <si>
    <t>transformation factor from feedstock f∈F to bioethanol</t>
  </si>
  <si>
    <t>co-production factor from bioethanol to by-product p∈P</t>
  </si>
  <si>
    <t>fossil fuel</t>
  </si>
  <si>
    <t>1G EtOH</t>
  </si>
  <si>
    <t>MJ/kg EtOH</t>
  </si>
  <si>
    <t>m^3/kg EtOH</t>
  </si>
  <si>
    <t>kgEtOH /kg feedstock</t>
  </si>
  <si>
    <t>General data and parameters</t>
  </si>
  <si>
    <t>annual costs (depreciated) of installing a biorefinery with capacity level c∈C</t>
  </si>
  <si>
    <t>annual costs for personnel of a biorefinery with capacity level c∈C</t>
  </si>
  <si>
    <t>variable costs of refining bioethanol at a biorefinery</t>
  </si>
  <si>
    <t>fixed costs of transporting feedstock with transport mode t∈T</t>
  </si>
  <si>
    <t>construction cost factor in region r∈R</t>
  </si>
  <si>
    <t>labour cost factor in region r∈R</t>
  </si>
  <si>
    <t>Economic data and parameters</t>
  </si>
  <si>
    <t>€/tkm</t>
  </si>
  <si>
    <t>tractor</t>
  </si>
  <si>
    <t>truck</t>
  </si>
  <si>
    <t>train</t>
  </si>
  <si>
    <t>€/t</t>
  </si>
  <si>
    <t>c = 25000</t>
  </si>
  <si>
    <t>c = 50000</t>
  </si>
  <si>
    <t>c = 75000</t>
  </si>
  <si>
    <t>c = 100000</t>
  </si>
  <si>
    <t>c = 125000</t>
  </si>
  <si>
    <t>c = 150000</t>
  </si>
  <si>
    <t>c = 175000</t>
  </si>
  <si>
    <t>c = 200000</t>
  </si>
  <si>
    <t>c = 225000</t>
  </si>
  <si>
    <t>c = 250000</t>
  </si>
  <si>
    <t>c = 275000</t>
  </si>
  <si>
    <t>c = 300000</t>
  </si>
  <si>
    <t>c = 350000</t>
  </si>
  <si>
    <t>c = 400000</t>
  </si>
  <si>
    <t>c = 450000</t>
  </si>
  <si>
    <t>c = 500000</t>
  </si>
  <si>
    <t>c = 550000</t>
  </si>
  <si>
    <t>c = 600000</t>
  </si>
  <si>
    <t>c = 650000</t>
  </si>
  <si>
    <t>c = 700000</t>
  </si>
  <si>
    <t>c = 750000</t>
  </si>
  <si>
    <t>c = 800000</t>
  </si>
  <si>
    <t>c = 850000</t>
  </si>
  <si>
    <t>c = 900000</t>
  </si>
  <si>
    <t>c = 950000</t>
  </si>
  <si>
    <t>c = 1000000</t>
  </si>
  <si>
    <t>c = 1100000</t>
  </si>
  <si>
    <t>c = 1200000</t>
  </si>
  <si>
    <t>c = 1300000</t>
  </si>
  <si>
    <t>c = 1400000</t>
  </si>
  <si>
    <t>c = 1500000</t>
  </si>
  <si>
    <t>c = 1750000</t>
  </si>
  <si>
    <t>c = 2000000</t>
  </si>
  <si>
    <t>c = 2250000</t>
  </si>
  <si>
    <t>c = 2500000</t>
  </si>
  <si>
    <t>c = 2750000</t>
  </si>
  <si>
    <t>c = 3000000</t>
  </si>
  <si>
    <t>€</t>
  </si>
  <si>
    <t>Biomethane</t>
  </si>
  <si>
    <t>Surplus energy</t>
  </si>
  <si>
    <t>tax1 = current excise tax</t>
  </si>
  <si>
    <t>tax2 = half excise tax abatement</t>
  </si>
  <si>
    <t>tax3 = full excise tax abatement</t>
  </si>
  <si>
    <t>tax4 = 50 €/t carbon tax</t>
  </si>
  <si>
    <t>tax5 = 375 €/t carbon tax</t>
  </si>
  <si>
    <t>€/MJ</t>
  </si>
  <si>
    <t>€/m^3</t>
  </si>
  <si>
    <t>scaling factor for investment related costs and environmental imapcts</t>
  </si>
  <si>
    <t>Allocation</t>
  </si>
  <si>
    <t>Comment</t>
  </si>
  <si>
    <t xml:space="preserve"> </t>
  </si>
  <si>
    <t>kg</t>
  </si>
  <si>
    <t>p</t>
  </si>
  <si>
    <t>tkm</t>
  </si>
  <si>
    <t>kWh</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</si>
  <si>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</si>
  <si>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</si>
  <si>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</si>
  <si>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</si>
  <si>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</si>
  <si>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</si>
  <si>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</si>
  <si>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</si>
  <si>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</si>
  <si>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</si>
  <si>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</si>
  <si>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</si>
  <si>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</si>
  <si>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</si>
  <si>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</si>
  <si>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</si>
  <si>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</si>
  <si>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</si>
  <si>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</si>
  <si>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</si>
  <si>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</si>
  <si>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</si>
  <si>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</si>
  <si>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</si>
  <si>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</si>
  <si>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</si>
  <si>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UK</t>
  </si>
  <si>
    <t>hum. health</t>
  </si>
  <si>
    <t>ecos. qual.</t>
  </si>
  <si>
    <t>res. scarcity</t>
  </si>
  <si>
    <t>midpoint 1</t>
  </si>
  <si>
    <t>midpoint 2</t>
  </si>
  <si>
    <t>midpoint 3</t>
  </si>
  <si>
    <t>midpoint 4</t>
  </si>
  <si>
    <t>midpoint 5</t>
  </si>
  <si>
    <t>midpoint 6</t>
  </si>
  <si>
    <t>midpoint 7</t>
  </si>
  <si>
    <t>midpoint 8</t>
  </si>
  <si>
    <t>midpoint 9</t>
  </si>
  <si>
    <t>midpoint 10</t>
  </si>
  <si>
    <t>midpoint 11</t>
  </si>
  <si>
    <t>midpoint 12</t>
  </si>
  <si>
    <t>midpoint 13</t>
  </si>
  <si>
    <t>midpoint 14</t>
  </si>
  <si>
    <t>midpoint 15</t>
  </si>
  <si>
    <t>midpoint 16</t>
  </si>
  <si>
    <t>midpoint 17</t>
  </si>
  <si>
    <t>midpoint 18</t>
  </si>
  <si>
    <t>DALY</t>
  </si>
  <si>
    <t>USD2013</t>
  </si>
  <si>
    <t>kg CO2 eq</t>
  </si>
  <si>
    <t>kg PM2.5 eq</t>
  </si>
  <si>
    <t>kg SO2 eq</t>
  </si>
  <si>
    <t>m2a crop eq</t>
  </si>
  <si>
    <t>annual impacts of installing a biorefinery with capacity level c∈C</t>
  </si>
  <si>
    <t>DALY/t EtOH</t>
  </si>
  <si>
    <t>Species.Yr/t EtOH</t>
  </si>
  <si>
    <t>USD2013/t EtOH</t>
  </si>
  <si>
    <t>kg CO2 eq/t EtOH</t>
  </si>
  <si>
    <t>kg CFC11 eq/t EtOH</t>
  </si>
  <si>
    <t>kBq Co-60 eq/t EtOH</t>
  </si>
  <si>
    <t>kg NOx eq/t EtOH</t>
  </si>
  <si>
    <t>kg PM2.5 eq/t EtOH</t>
  </si>
  <si>
    <t>kg SO2 eq/t EtOH</t>
  </si>
  <si>
    <t>kg P eq/t EtOH</t>
  </si>
  <si>
    <t>kg N eq/t EtOH</t>
  </si>
  <si>
    <t>kg 1,4-DCB eq/t EtOH</t>
  </si>
  <si>
    <t>m2a crop eq/t EtOH</t>
  </si>
  <si>
    <t>kg Cu eq/t EtOH</t>
  </si>
  <si>
    <t>kg oil eq/t EtOH</t>
  </si>
  <si>
    <t>m3/t EtOH</t>
  </si>
  <si>
    <t>E1</t>
  </si>
  <si>
    <t>E2</t>
  </si>
  <si>
    <t>E3</t>
  </si>
  <si>
    <t>Human health</t>
  </si>
  <si>
    <t>Ecosystems</t>
  </si>
  <si>
    <t>Resources</t>
  </si>
  <si>
    <t>Global warming</t>
  </si>
  <si>
    <t>Stratospheric ozone depletion</t>
  </si>
  <si>
    <t>Ionizing radiation</t>
  </si>
  <si>
    <t>Ozone formation, Human health</t>
  </si>
  <si>
    <t>Fine particulate matter formation</t>
  </si>
  <si>
    <t>Ozone formation, Terrestrial ecosystems</t>
  </si>
  <si>
    <t>Terrestrial acidification</t>
  </si>
  <si>
    <t>Freshwater eutrophication</t>
  </si>
  <si>
    <t>Marine eutrophication</t>
  </si>
  <si>
    <t>Terrestrial ecotoxicity</t>
  </si>
  <si>
    <t>Freshwater ecotoxicity</t>
  </si>
  <si>
    <t>Marine ecotoxicity</t>
  </si>
  <si>
    <t>Human carcinogenic toxicity</t>
  </si>
  <si>
    <t>Human non-carcinogenic toxicity</t>
  </si>
  <si>
    <t>Land use</t>
  </si>
  <si>
    <t>Mineral resource scarcity</t>
  </si>
  <si>
    <t>Fossil resource scarcity</t>
  </si>
  <si>
    <t>Water consumption</t>
  </si>
  <si>
    <t>EC-t1</t>
  </si>
  <si>
    <t>EC-t2</t>
  </si>
  <si>
    <t>EC-t3</t>
  </si>
  <si>
    <t>EC-t4</t>
  </si>
  <si>
    <t>EC-t5</t>
  </si>
  <si>
    <t>M8</t>
  </si>
  <si>
    <t>M9</t>
  </si>
  <si>
    <t>M10</t>
  </si>
  <si>
    <t>M11</t>
  </si>
  <si>
    <t>M12</t>
  </si>
  <si>
    <t>M13</t>
  </si>
  <si>
    <t>M14</t>
  </si>
  <si>
    <t>M15</t>
  </si>
  <si>
    <t>M16</t>
  </si>
  <si>
    <t>M17</t>
  </si>
  <si>
    <t>M18</t>
  </si>
  <si>
    <t>BRs</t>
  </si>
  <si>
    <t>countries</t>
  </si>
  <si>
    <t>capacities</t>
  </si>
  <si>
    <t>capacity
utilization</t>
  </si>
  <si>
    <t>from regions</t>
  </si>
  <si>
    <t>from countries</t>
  </si>
  <si>
    <t>to region</t>
  </si>
  <si>
    <t>to countries</t>
  </si>
  <si>
    <t>freight feedstock</t>
  </si>
  <si>
    <t>freight product</t>
  </si>
  <si>
    <t>Total feedstock</t>
  </si>
  <si>
    <t>Collected %</t>
  </si>
  <si>
    <t>share
out of region</t>
  </si>
  <si>
    <t>Demand S1</t>
  </si>
  <si>
    <t>Demand S2</t>
  </si>
  <si>
    <t>Volumes
substituted S1</t>
  </si>
  <si>
    <t>Volumes
substituted S2</t>
  </si>
  <si>
    <t>Fulfillment S1</t>
  </si>
  <si>
    <t>Fulfillment S2</t>
  </si>
  <si>
    <t>Volume EtOH [t]</t>
  </si>
  <si>
    <t>Volume byp1 [kWh]</t>
  </si>
  <si>
    <t>Volume byp2 [m^3]</t>
  </si>
  <si>
    <t>Unit costs [€/t]</t>
  </si>
  <si>
    <t>abs E1</t>
  </si>
  <si>
    <t>abs E2</t>
  </si>
  <si>
    <t>abs E3</t>
  </si>
  <si>
    <t>- / -</t>
  </si>
  <si>
    <t/>
  </si>
  <si>
    <t>AT1</t>
  </si>
  <si>
    <t>PL4, PL5, PL6</t>
  </si>
  <si>
    <t>BG3, BG4</t>
  </si>
  <si>
    <t>HU1, HU2, HU3</t>
  </si>
  <si>
    <t>ITC, ITH</t>
  </si>
  <si>
    <t>PL1, PL2, PL3, PL4, PL5, PL6</t>
  </si>
  <si>
    <t>RO1, RO2, RO3, RO4</t>
  </si>
  <si>
    <t>PL1, PL2, PL4, PL5, PL6</t>
  </si>
  <si>
    <t>RO2, RO3, RO4</t>
  </si>
  <si>
    <t>EL5, EL6</t>
  </si>
  <si>
    <t>ITC, ITF, ITH, ITI</t>
  </si>
  <si>
    <t>AT1, AT2, AT3</t>
  </si>
  <si>
    <t>BE2, BE3</t>
  </si>
  <si>
    <t>DE1, DE2, DE3, DE4, DE7, DE8, DE9, DEA, DEB, DEC, DED, DEE, DEF, DEG</t>
  </si>
  <si>
    <t>ES2, ES3, ES4, ES5, ES6</t>
  </si>
  <si>
    <t>FR1, FR2, FR3, FR4, FR5, FR6, FR7, FR8</t>
  </si>
  <si>
    <t>ITC, ITF, ITG, ITH, ITI</t>
  </si>
  <si>
    <t>SE1, SE2</t>
  </si>
  <si>
    <t>UKC, UKE, UKF, UKG, UKH, UKI, UKJ, UKK, UKM</t>
  </si>
  <si>
    <t>BE1, BE2, BE3</t>
  </si>
  <si>
    <t>DE1, DE2, DE4, DE7, DE8, DE9, DEA, DEB, DEC, DED, DEE, DEF, DEG</t>
  </si>
  <si>
    <t>UKC, UKE, UKF, UKG, UKH, UKJ, UKK, UKM</t>
  </si>
  <si>
    <t>DE1, DE2, DE3, DE4, DE7, DE8, DE9, DEA, DEB, DED, DEE, DEF, DEG</t>
  </si>
  <si>
    <t>DE1, DE2, DE4, DE7, DE8, DE9, DEA, DEB, DED, DEE, DEF, DEG</t>
  </si>
  <si>
    <t>FR1, FR2, FR3, FR4, FR5, FR6, FR7</t>
  </si>
  <si>
    <t>AT1, AT3</t>
  </si>
  <si>
    <t>DE1, DE2, DE4, DE7, DE8, DE9, DEA, DEB, DED, DEE, DEG</t>
  </si>
  <si>
    <t>ITC, ITF, ITH</t>
  </si>
  <si>
    <t>Abscissa</t>
  </si>
  <si>
    <t>Ordinate</t>
  </si>
  <si>
    <t>Species.yr</t>
  </si>
  <si>
    <t>kg 1,4-DCB</t>
  </si>
  <si>
    <t>new</t>
  </si>
  <si>
    <t>old</t>
  </si>
  <si>
    <t>+/-</t>
  </si>
  <si>
    <t>1G</t>
  </si>
  <si>
    <t>FF</t>
  </si>
  <si>
    <t>DALY/MJ</t>
  </si>
  <si>
    <t>Species.Yr/MJ</t>
  </si>
  <si>
    <t>USD2013/MJ</t>
  </si>
  <si>
    <t>kg CO2 eq/MJ</t>
  </si>
  <si>
    <t>kg CFC11 eq/MJ</t>
  </si>
  <si>
    <t>kBq Co-60 eq/MJ</t>
  </si>
  <si>
    <t>kg NOx eq/MJ</t>
  </si>
  <si>
    <t>kg PM2.5 eq/MJ</t>
  </si>
  <si>
    <t>kg SO2 eq/MJ</t>
  </si>
  <si>
    <t>kg P eq/MJ</t>
  </si>
  <si>
    <t>kg N eq/MJ</t>
  </si>
  <si>
    <t>kg 1,4-DCB eq/MJ</t>
  </si>
  <si>
    <t>m2a crop eq/MJ</t>
  </si>
  <si>
    <t>kg Cu eq/MJ</t>
  </si>
  <si>
    <t>kg oil eq/MJ</t>
  </si>
  <si>
    <t>m3/MJ</t>
  </si>
  <si>
    <t>DALY/m^3</t>
  </si>
  <si>
    <t>Species.Yr/m^3</t>
  </si>
  <si>
    <t>USD2013/m^3</t>
  </si>
  <si>
    <t>kg CO2 eq/m^3</t>
  </si>
  <si>
    <t>kg CFC11 eq/m^3</t>
  </si>
  <si>
    <t>kBq Co-60 eq/m^3</t>
  </si>
  <si>
    <t>kg NOx eq/m^3</t>
  </si>
  <si>
    <t>kg PM2.5 eq/m^3</t>
  </si>
  <si>
    <t>kg SO2 eq/m^3</t>
  </si>
  <si>
    <t>kg P eq/m^3</t>
  </si>
  <si>
    <t>kg N eq/m^3</t>
  </si>
  <si>
    <t>kg 1,4-DCB eq/m^3</t>
  </si>
  <si>
    <t>m2a crop eq/m^3</t>
  </si>
  <si>
    <t>kg Cu eq/m^3</t>
  </si>
  <si>
    <t>kg oil eq/m^3</t>
  </si>
  <si>
    <t>m3/m^3</t>
  </si>
  <si>
    <t>DALY/t straw</t>
  </si>
  <si>
    <t>Species.Yr/t straw</t>
  </si>
  <si>
    <t>USD2013/t straw</t>
  </si>
  <si>
    <t>kg CO2 eq/t straw</t>
  </si>
  <si>
    <t>kg CFC11 eq/t straw</t>
  </si>
  <si>
    <t>kBq Co-60 eq/t straw</t>
  </si>
  <si>
    <t>kg NOx eq/t straw</t>
  </si>
  <si>
    <t>kg PM2.5 eq/t straw</t>
  </si>
  <si>
    <t>kg SO2 eq/t straw</t>
  </si>
  <si>
    <t>kg P eq/t straw</t>
  </si>
  <si>
    <t>kg N eq/t straw</t>
  </si>
  <si>
    <t>kg 1,4-DCB eq/t straw</t>
  </si>
  <si>
    <t>m2a crop eq/t straw</t>
  </si>
  <si>
    <t>kg Cu eq/t straw</t>
  </si>
  <si>
    <t>kg oil eq/t straw</t>
  </si>
  <si>
    <t>m3/t straw</t>
  </si>
  <si>
    <t>rail</t>
  </si>
  <si>
    <t>DALY/tkm</t>
  </si>
  <si>
    <t>Species.Yr/tkm</t>
  </si>
  <si>
    <t>USD2013/tkm</t>
  </si>
  <si>
    <t>kg CO2 eq/tkm</t>
  </si>
  <si>
    <t>kg CFC11 eq/tkm</t>
  </si>
  <si>
    <t>kBq Co-60 eq/tkm</t>
  </si>
  <si>
    <t>kg NOx eq/tkm</t>
  </si>
  <si>
    <t>kg PM2.5 eq/tkm</t>
  </si>
  <si>
    <t>kg SO2 eq/tkm</t>
  </si>
  <si>
    <t>kg P eq/tkm</t>
  </si>
  <si>
    <t>kg N eq/tkm</t>
  </si>
  <si>
    <t>kg 1,4-DCB eq/tkm</t>
  </si>
  <si>
    <t>m2a crop eq/tkm</t>
  </si>
  <si>
    <t>kg Cu eq/tkm</t>
  </si>
  <si>
    <t>kg oil eq/tkm</t>
  </si>
  <si>
    <t>m3/tkm</t>
  </si>
  <si>
    <t>Environmental data and parameters - Values</t>
  </si>
  <si>
    <t>surplus electricity</t>
  </si>
  <si>
    <t>biomethane</t>
  </si>
  <si>
    <t>number of biorefineries</t>
  </si>
  <si>
    <t>DALY/t EtOH eq.</t>
  </si>
  <si>
    <t>Species.Yr/t EtOH eq.</t>
  </si>
  <si>
    <t>USD2013/t EtOH eq.</t>
  </si>
  <si>
    <t>kg CO2 eq/t EtOH eq.</t>
  </si>
  <si>
    <t>kg CFC11 eq/t EtOH eq.</t>
  </si>
  <si>
    <t>kBq Co-60 eq/t EtOH eq.</t>
  </si>
  <si>
    <t>kg NOx eq/t EtOH eq.</t>
  </si>
  <si>
    <t>kg PM2.5 eq/t EtOH eq.</t>
  </si>
  <si>
    <t>kg SO2 eq/t EtOH eq.</t>
  </si>
  <si>
    <t>kg P eq/t EtOH eq.</t>
  </si>
  <si>
    <t>kg N eq/t EtOH eq.</t>
  </si>
  <si>
    <t>kg 1,4-DCB eq/t EtOH eq.</t>
  </si>
  <si>
    <t>m2a crop eq/t EtOH eq.</t>
  </si>
  <si>
    <t>kg Cu eq/t EtOH eq.</t>
  </si>
  <si>
    <t>kg oil eq/t EtOH eq.</t>
  </si>
  <si>
    <t>m3/t EtOH eq.</t>
  </si>
  <si>
    <t>Ammonia, liquid {RER}| market for | APOS, U</t>
  </si>
  <si>
    <t>Ammonium sulfate, as N {GLO}| market for | APOS, U</t>
  </si>
  <si>
    <t>Calcium chloride {RER}| market for calcium chloride | APOS, U</t>
  </si>
  <si>
    <t>Chemical, organic {GLO}| market for | APOS, U</t>
  </si>
  <si>
    <t>Chlorine, liquid {RER}| market for chlorine, liquid | APOS, U</t>
  </si>
  <si>
    <t>Ethanol fermentation plant {GLO}| market for | APOS, U</t>
  </si>
  <si>
    <t>Heat and power co-generation unit, 6400kW thermal, building {GLO}| construction | APOS, U</t>
  </si>
  <si>
    <t>Heat and power co-generation unit, 6400kW thermal, common components for heat+electricity {GLO}| construction | APOS, U</t>
  </si>
  <si>
    <t>Heat and power co-generation unit, 6400kW thermal, components for electricity only {GLO}| construction | APOS, U</t>
  </si>
  <si>
    <t>Lubricating oil {RER}| market for lubricating oil | APOS, U</t>
  </si>
  <si>
    <t>Magnesium sulfate {GLO}| market for | APOS, U</t>
  </si>
  <si>
    <t>Maize starch {GLO}| market for | APOS, U</t>
  </si>
  <si>
    <t>Nitrogen fertiliser, as N {GLO}| market for | APOS, U</t>
  </si>
  <si>
    <t>Quicklime, in pieces, loose {RoW}| market for quicklime, in pieces, loose | APOS, U</t>
  </si>
  <si>
    <t>Sodium chloride, powder {GLO}| market for | APOS, U</t>
  </si>
  <si>
    <t>Sulfuric acid {RER}| market for sulfuric acid | APOS, U</t>
  </si>
  <si>
    <t>Tap water {Europe without Switzerland}| market for | APOS, U</t>
  </si>
  <si>
    <t>Urea, as N {GLO}| market for | APOS, U</t>
  </si>
  <si>
    <t>Water, decarbonised, at user {GLO}| market for | APOS, U</t>
  </si>
  <si>
    <t>1 tkm Transport, freight, lorry &gt;32 metric ton, EURO6 {RER}| transport, freight, lorry &gt;32 metric ton, EURO6 | APOS, U_bionetwork (of project Bionetwork)</t>
  </si>
  <si>
    <t>1 tkm Transport, freight, lorry 16-32 metric ton, EURO5 {RER}| transport, freight, lorry 16-32 metric ton, EURO5 | APOS, U_bionetwork (of project Bionetwork)</t>
  </si>
  <si>
    <t>1 tkm Transport, freight, lorry 16-32 metric ton, EURO6 {RER}| transport, freight, lorry 16-32 metric ton, EURO6 | APOS, U_bionetwork (of project Bionetwork)</t>
  </si>
  <si>
    <t>Transport, freight train {Europe without Switzerland}| diesel | Conseq, U</t>
  </si>
  <si>
    <t>Transport, freight train {Europe without Switzerland}| electricity | Conseq, U</t>
  </si>
  <si>
    <t>1 tkm Transport, tractor and trailer, agricultural {CH}| processing | APOS, U_bionetwork</t>
  </si>
  <si>
    <t>1 tkm Transport, freight, lorry &gt;32 metric ton, EURO5 {RER}| transport, freight, lorry &gt;32 metric ton, EURO5 | APOS, U_bionetwork</t>
  </si>
  <si>
    <t>Bale loading {CH}| processing | APOS, U</t>
  </si>
  <si>
    <t>Electricity, low voltage {Europe without Switzerland}| market group for | APOS, U</t>
  </si>
  <si>
    <t>Heat, central or small-scale, other than natural gas {Europe without Switzerland}| market for heat, central or small-scale, other than natural gas | APOS, U</t>
  </si>
  <si>
    <t>MJ</t>
  </si>
  <si>
    <t>Infrastructure, for regional distribution of oil product {GLO}| market for | APOS, U</t>
  </si>
  <si>
    <t>c = 1 kg</t>
  </si>
  <si>
    <t>t = tractor</t>
  </si>
  <si>
    <t>1 tkm</t>
  </si>
  <si>
    <t>t = truck 16 t</t>
  </si>
  <si>
    <t>t = truck 32 t</t>
  </si>
  <si>
    <t>t = rail</t>
  </si>
  <si>
    <t>1 kg EtOH</t>
  </si>
  <si>
    <t>1 t straw</t>
  </si>
  <si>
    <t>1 t EtOH</t>
  </si>
  <si>
    <t>f = wheat straw</t>
  </si>
  <si>
    <t>Phosphate fertiliser, as P2O5 {GLO}| market for | APOS, U</t>
  </si>
  <si>
    <t>Potassium chloride, as K2O {GLO}| market for | APOS, U</t>
  </si>
  <si>
    <t>f = maize stover</t>
  </si>
  <si>
    <t>f = barley straw</t>
  </si>
  <si>
    <t>f = rapeseed straw</t>
  </si>
  <si>
    <t>inventory of feedstock wheat straw at farm</t>
  </si>
  <si>
    <t>inventory of variable impacts of transporting product with truck</t>
  </si>
  <si>
    <t>inventory of variable impacts of transporting product with rail</t>
  </si>
  <si>
    <t>inventory of variable impacts of transporting feedstock with tractor</t>
  </si>
  <si>
    <t>inventory of variable impacts of transporting feedstock with truck</t>
  </si>
  <si>
    <t>inventory of variable impacts of transporting feedstock with rail</t>
  </si>
  <si>
    <t>inventory of variable impacts of refining bioethanol at a biorefinery (Ethanol, without water, in 99,7% solution state, from fermentation {EU average}| ethanol production)</t>
  </si>
  <si>
    <t>Average 1G Ethanol, without water, in 99.7% solution state, from fermentation {EU average}| dewatering of ethanol from biomass, from 95% to 99.7% solution state | APOS, U</t>
  </si>
  <si>
    <t>Electricity, low voltage {RER}| market group for | APOS, U</t>
  </si>
  <si>
    <t>Tap water {RER}| market group for | APOS, U</t>
  </si>
  <si>
    <t>Heat, central or small-scale, other than natural gas {RER}| market group for | APOS, U</t>
  </si>
  <si>
    <t>1G Transport, freight train {Europe without Switzerland}| market for | APOS, U_bionetwork</t>
  </si>
  <si>
    <t>1G Transport, freight, inland waterways, barge tanker {RER}| processing | APOS, U</t>
  </si>
  <si>
    <t>1G Transport, freight, lorry &gt;32 metric ton, EURO5 {RER}| transport, freight, lorry &gt;32 metric ton, EURO5 | APOS, U_bionetwork</t>
  </si>
  <si>
    <t>1G Transport, freight, lorry &gt;32 metric ton, EURO6 {RER}| transport, freight, lorry &gt;32 metric ton, EURO6 | APOS, U_bionetwork</t>
  </si>
  <si>
    <t>Average 1G Ethanol, without water, in 99.7% solution state, from fermentation, at service station {EU average}| market for | APOS, U</t>
  </si>
  <si>
    <t>Petrol, low-sulfur {Europe without Switzerland}| market for | APOS, U</t>
  </si>
  <si>
    <t>Petrol, low-sulfur {Europe without Switzerland}| production | APOS, U</t>
  </si>
  <si>
    <t>Transport, freight train {Europe without Switzerland}| market for | APOS, U</t>
  </si>
  <si>
    <t>Transport, freight, inland waterways, barge tanker {GLO}| market group for transport, freight, inland waterways, barge tanker | APOS, U</t>
  </si>
  <si>
    <t>Transport, freight, light commercial vehicle {GLO}| market group for transport, freight, light commercial vehicle | APOS, U</t>
  </si>
  <si>
    <t>Transport, freight, lorry, unspecified {GLO}| market group for transport, freight, lorry, unspecified | APOS, U</t>
  </si>
  <si>
    <t>Transport, pipeline, onshore, petroleum {RER}| market for transport, pipeline, onshore, petroleum | APOS, U</t>
  </si>
  <si>
    <t>p = electricity</t>
  </si>
  <si>
    <t>p = biogas</t>
  </si>
  <si>
    <t>1 MJ Electricity, medium voltage {AT}| market for | APOS, U (of project Ecoinvent 3 - allocation at point of substitution - unit)</t>
  </si>
  <si>
    <t>1 MJ Electricity, medium voltage {BE}| market for | APOS, U (of project Ecoinvent 3 - allocation at point of substitution - unit)</t>
  </si>
  <si>
    <t>1 MJ Electricity, medium voltage {BG}| market for | APOS, U (of project Ecoinvent 3 - allocation at point of substitution - unit)</t>
  </si>
  <si>
    <t>1 MJ Electricity, medium voltage {CY}| market for | APOS, U (of project Ecoinvent 3 - allocation at point of substitution - unit)</t>
  </si>
  <si>
    <t>1 MJ Electricity, medium voltage {CZ}| market for | APOS, U (of project Ecoinvent 3 - allocation at point of substitution - unit)</t>
  </si>
  <si>
    <t>1 MJ Electricity, medium voltage {DE}| market for | APOS, U (of project Ecoinvent 3 - allocation at point of substitution - unit)</t>
  </si>
  <si>
    <t>1 MJ Electricity, medium voltage {DK}| market for | APOS, U (of project Ecoinvent 3 - allocation at point of substitution - unit)</t>
  </si>
  <si>
    <t>1 MJ Electricity, medium voltage {EE}| market for | APOS, U (of project Ecoinvent 3 - allocation at point of substitution - unit)</t>
  </si>
  <si>
    <t>1 MJ Electricity, medium voltage {ES}| market for | APOS, U (of project Ecoinvent 3 - allocation at point of substitution - unit)</t>
  </si>
  <si>
    <t>1 MJ Electricity, medium voltage {FI}| market for | APOS, U (of project Ecoinvent 3 - allocation at point of substitution - unit)</t>
  </si>
  <si>
    <t>1 MJ Electricity, medium voltage {FR}| market for | APOS, U (of project Ecoinvent 3 - allocation at point of substitution - unit)</t>
  </si>
  <si>
    <t>1 MJ Electricity, medium voltage {HR}| market for | APOS, U (of project Ecoinvent 3 - allocation at point of substitution - unit)</t>
  </si>
  <si>
    <t>1 MJ Electricity, medium voltage {HU}| market for | APOS, U (of project Ecoinvent 3 - allocation at point of substitution - unit)</t>
  </si>
  <si>
    <t>1 MJ Electricity, medium voltage {IE}| market for | APOS, U (of project Ecoinvent 3 - allocation at point of substitution - unit)</t>
  </si>
  <si>
    <t>1 MJ Electricity, medium voltage {IT}| market for | APOS, U (of project Ecoinvent 3 - allocation at point of substitution - unit)</t>
  </si>
  <si>
    <t>1 MJ Electricity, medium voltage {LT}| market for | APOS, U (of project Ecoinvent 3 - allocation at point of substitution - unit)</t>
  </si>
  <si>
    <t>1 MJ Electricity, medium voltage {LU}| market for | APOS, U (of project Ecoinvent 3 - allocation at point of substitution - unit)</t>
  </si>
  <si>
    <t>1 MJ Electricity, medium voltage {LV}| market for | APOS, U (of project Ecoinvent 3 - allocation at point of substitution - unit)</t>
  </si>
  <si>
    <t>1 MJ Electricity, medium voltage {MT}| market for | APOS, U (of project Ecoinvent 3 - allocation at point of substitution - unit)</t>
  </si>
  <si>
    <t>1 MJ Electricity, medium voltage {NL}| market for | APOS, U (of project Ecoinvent 3 - allocation at point of substitution - unit)</t>
  </si>
  <si>
    <t>1 MJ Electricity, medium voltage {PL}| market for | APOS, U (of project Ecoinvent 3 - allocation at point of substitution - unit)</t>
  </si>
  <si>
    <t>1 MJ Electricity, medium voltage {PT}| market for | APOS, U (of project Ecoinvent 3 - allocation at point of substitution - unit)</t>
  </si>
  <si>
    <t>1 MJ Electricity, medium voltage {RO}| market for | APOS, U (of project Ecoinvent 3 - allocation at point of substitution - unit)</t>
  </si>
  <si>
    <t>1 MJ Electricity, medium voltage {SE}| market for | APOS, U (of project Ecoinvent 3 - allocation at point of substitution - unit)</t>
  </si>
  <si>
    <t>1 MJ Electricity, medium voltage {SI}| market for | APOS, U (of project Ecoinvent 3 - allocation at point of substitution - unit)</t>
  </si>
  <si>
    <t>1 MJ Electricity, medium voltage {SK}| market for | APOS, U (of project Ecoinvent 3 - allocation at point of substitution - unit)</t>
  </si>
  <si>
    <t>1 MJ</t>
  </si>
  <si>
    <t>Technosphere input</t>
  </si>
  <si>
    <t>1 MJ Electricity, medium voltage {UK}| market for | APOS, U (of project Ecoinvent 3 - allocation at point of substitution - unit)</t>
  </si>
  <si>
    <t>1 MJ Electricity, medium voltage {EL}| market for | APOS, U (of project Ecoinvent 3 - allocation at point of substitution - unit)</t>
  </si>
  <si>
    <t>r = AT</t>
  </si>
  <si>
    <t>r = BE</t>
  </si>
  <si>
    <t>r = BG</t>
  </si>
  <si>
    <t>r = CY</t>
  </si>
  <si>
    <t>r = CZ</t>
  </si>
  <si>
    <t>r = DE</t>
  </si>
  <si>
    <t>r = DK</t>
  </si>
  <si>
    <t>r = EE</t>
  </si>
  <si>
    <t>r = EL</t>
  </si>
  <si>
    <t>r = ES</t>
  </si>
  <si>
    <t>r = FI</t>
  </si>
  <si>
    <t>r = FR</t>
  </si>
  <si>
    <t>r = HR</t>
  </si>
  <si>
    <t>r = HU</t>
  </si>
  <si>
    <t>r = IE</t>
  </si>
  <si>
    <t>r = IT</t>
  </si>
  <si>
    <t>r = LT</t>
  </si>
  <si>
    <t>r = LU</t>
  </si>
  <si>
    <t>r = LV</t>
  </si>
  <si>
    <t>r = MT</t>
  </si>
  <si>
    <t>r = NL</t>
  </si>
  <si>
    <t>r = PL</t>
  </si>
  <si>
    <t>r = PT</t>
  </si>
  <si>
    <t>r = RO</t>
  </si>
  <si>
    <t>r = SE</t>
  </si>
  <si>
    <t>r = SI</t>
  </si>
  <si>
    <t>r = SK</t>
  </si>
  <si>
    <t>r = UK</t>
  </si>
  <si>
    <t>1 m3 Natural gas, high pressure {AT}| market for | APOS, U (of project Ecoinvent 3 - allocation at point of substitution - unit)</t>
  </si>
  <si>
    <t>1 m3 Natural gas, high pressure {BE}| market for | APOS, U (of project Ecoinvent 3 - allocation at point of substitution - unit)</t>
  </si>
  <si>
    <t>1 m3 Natural gas, high pressure {CZ}| market for | APOS, U (of project Ecoinvent 3 - allocation at point of substitution - unit)</t>
  </si>
  <si>
    <t>1 m3 Natural gas, high pressure {DE}| market for | APOS, U (of project Ecoinvent 3 - allocation at point of substitution - unit)</t>
  </si>
  <si>
    <t>1 m3 Natural gas, high pressure {DK}| market for | APOS, U (of project Ecoinvent 3 - allocation at point of substitution - unit)</t>
  </si>
  <si>
    <t>1 m3 Natural gas, high pressure {ES}| market for | APOS, U (of project Ecoinvent 3 - allocation at point of substitution - unit)</t>
  </si>
  <si>
    <t>1 m3 Natural gas, high pressure {FI}| market for | APOS, U (of project Ecoinvent 3 - allocation at point of substitution - unit)</t>
  </si>
  <si>
    <t>1 m3 Natural gas, high pressure {FR}| market for | APOS, U (of project Ecoinvent 3 - allocation at point of substitution - unit)</t>
  </si>
  <si>
    <t>1 m3 Natural gas, high pressure {HU}| market for | APOS, U (of project Ecoinvent 3 - allocation at point of substitution - unit)</t>
  </si>
  <si>
    <t>1 m3 Natural gas, high pressure {IE}| market for | APOS, U (of project Ecoinvent 3 - allocation at point of substitution - unit)</t>
  </si>
  <si>
    <t>1 m3 Natural gas, high pressure {IT}| market for | APOS, U (of project Ecoinvent 3 - allocation at point of substitution - unit)</t>
  </si>
  <si>
    <t>1 m3 Natural gas, high pressure {NL}| market for | APOS, U (of project Ecoinvent 3 - allocation at point of substitution - unit)</t>
  </si>
  <si>
    <t>1 m3 Natural gas, high pressure {SE}| market for | APOS, U (of project Ecoinvent 3 - allocation at point of substitution - unit)</t>
  </si>
  <si>
    <t>1 m3 Natural gas, high pressure {SK}| market for | APOS, U (of project Ecoinvent 3 - allocation at point of substitution - unit)</t>
  </si>
  <si>
    <t>1 m3 Natural gas, high pressure {PL}| market for natural gas, high pressure | APOS, U (of project Ecoinvent 3 - allocation at point of substitution - unit)</t>
  </si>
  <si>
    <t>1 m3 Natural gas, high pressure {Europe without Switzerland}| market group for | APOS, U (of project Ecoinvent 3 - allocation at point of substitution - unit)</t>
  </si>
  <si>
    <t>1 m3 Natural gas, high pressure {UK}| market for | APOS, U (of project Ecoinvent 3 - allocation at point of substitution - unit)</t>
  </si>
  <si>
    <t>1 m3 Natural gas, high pressure {EL}| market for | APOS, U (of project Ecoinvent 3 - allocation at point of substitution - unit)</t>
  </si>
  <si>
    <t>Country data not available</t>
  </si>
  <si>
    <t>Ethanol fermentation plant {CH}| construction | APOS, U_bionetwork</t>
  </si>
  <si>
    <t>Ethanol, without water, in 99,7% solution state, from fermentation {EU average}| ethanol production from straw | APOS, U</t>
  </si>
  <si>
    <t>2G EtOH {Europe without Switzerland}| market for | APOS, U_bionetwork</t>
  </si>
  <si>
    <t>distance between regions r∈R and s∈R</t>
  </si>
  <si>
    <t>p = surplus electricity</t>
  </si>
  <si>
    <t>p = biomethane</t>
  </si>
  <si>
    <t>Tax Scn 1</t>
  </si>
  <si>
    <t>Tax Scn 2</t>
  </si>
  <si>
    <t>Tax Scn 3</t>
  </si>
  <si>
    <t>Tax Scn 4</t>
  </si>
  <si>
    <t>Tax Scn 5</t>
  </si>
  <si>
    <t>-</t>
  </si>
  <si>
    <r>
      <t>m</t>
    </r>
    <r>
      <rPr>
        <vertAlign val="superscript"/>
        <sz val="11"/>
        <color theme="1"/>
        <rFont val="Calibri"/>
        <family val="2"/>
        <scheme val="minor"/>
      </rPr>
      <t>3</t>
    </r>
  </si>
  <si>
    <r>
      <t>m</t>
    </r>
    <r>
      <rPr>
        <vertAlign val="superscript"/>
        <sz val="11"/>
        <color theme="1"/>
        <rFont val="Calibri"/>
        <family val="2"/>
        <scheme val="minor"/>
      </rPr>
      <t>3</t>
    </r>
    <r>
      <rPr>
        <sz val="11"/>
        <color theme="1"/>
        <rFont val="Calibri"/>
        <family val="2"/>
        <scheme val="minor"/>
      </rPr>
      <t/>
    </r>
  </si>
  <si>
    <t>Index 1</t>
  </si>
  <si>
    <t>Index 2</t>
  </si>
  <si>
    <t>Feedstock sourced</t>
  </si>
  <si>
    <t>Economic optimization (T1/T2)</t>
  </si>
  <si>
    <t>Economic optimization (T3)</t>
  </si>
  <si>
    <t>Economic optimization (T4)</t>
  </si>
  <si>
    <t>Economic optimization (T5)</t>
  </si>
  <si>
    <t>1G substituted</t>
  </si>
  <si>
    <t>Number of BRs</t>
  </si>
  <si>
    <t>Capacity of BRs</t>
  </si>
  <si>
    <t>Global warming optimization (midpoint 1)</t>
  </si>
  <si>
    <t>Land use optimization (midpoint 15)</t>
  </si>
  <si>
    <t>FIGURE 4</t>
  </si>
  <si>
    <t>Objective value</t>
  </si>
  <si>
    <t>Human health (endpoint 1)</t>
  </si>
  <si>
    <t>Ecosystem quality (endpoint 2)</t>
  </si>
  <si>
    <t>Fine particulate matter formation (midpoint 5)</t>
  </si>
  <si>
    <t>Terrestrial acidification (midpoint 7)</t>
  </si>
  <si>
    <t>Resource scarcity (endpoint 3)</t>
  </si>
  <si>
    <t>Global warming (midpoint 1)</t>
  </si>
  <si>
    <t>Human non-carcinogenic toxicity (midpoint 14)</t>
  </si>
  <si>
    <t>Land use (midpoint 15)</t>
  </si>
  <si>
    <t>Water consumption (midpoint 18)</t>
  </si>
  <si>
    <t>Group 1</t>
  </si>
  <si>
    <t>Group 2</t>
  </si>
  <si>
    <t>Group 3</t>
  </si>
  <si>
    <t>Opportunity costs (detriment in %) when optimizing towards:</t>
  </si>
  <si>
    <t>Result when optimizing towards:</t>
  </si>
  <si>
    <t>FIGURE 6</t>
  </si>
  <si>
    <t>Economic optimization (T1)</t>
  </si>
  <si>
    <t>Economic optimization (T2)</t>
  </si>
  <si>
    <t>Total
revenues / benefits</t>
  </si>
  <si>
    <t>Total
costs / impacts</t>
  </si>
  <si>
    <t>Return on sales</t>
  </si>
  <si>
    <t>1G
substitution</t>
  </si>
  <si>
    <t>CO2 storage</t>
  </si>
  <si>
    <r>
      <t>kg SO</t>
    </r>
    <r>
      <rPr>
        <vertAlign val="subscript"/>
        <sz val="11"/>
        <color theme="1"/>
        <rFont val="Calibri"/>
        <family val="2"/>
        <scheme val="minor"/>
      </rPr>
      <t>2</t>
    </r>
    <r>
      <rPr>
        <sz val="11"/>
        <color theme="1"/>
        <rFont val="Calibri"/>
        <family val="2"/>
        <scheme val="minor"/>
      </rPr>
      <t xml:space="preserve"> eq</t>
    </r>
  </si>
  <si>
    <r>
      <t>kg CO</t>
    </r>
    <r>
      <rPr>
        <vertAlign val="subscript"/>
        <sz val="11"/>
        <color theme="1"/>
        <rFont val="Calibri"/>
        <family val="2"/>
        <scheme val="minor"/>
      </rPr>
      <t>2</t>
    </r>
    <r>
      <rPr>
        <sz val="11"/>
        <color theme="1"/>
        <rFont val="Calibri"/>
        <family val="2"/>
        <scheme val="minor"/>
      </rPr>
      <t xml:space="preserve"> eq</t>
    </r>
  </si>
  <si>
    <r>
      <t>m</t>
    </r>
    <r>
      <rPr>
        <vertAlign val="superscript"/>
        <sz val="11"/>
        <color theme="1"/>
        <rFont val="Calibri"/>
        <family val="2"/>
        <scheme val="minor"/>
      </rPr>
      <t>2</t>
    </r>
    <r>
      <rPr>
        <sz val="11"/>
        <color theme="1"/>
        <rFont val="Calibri"/>
        <family val="2"/>
        <scheme val="minor"/>
      </rPr>
      <t>a crop eq</t>
    </r>
  </si>
  <si>
    <t>BR capacity</t>
  </si>
  <si>
    <t>Feedstock</t>
  </si>
  <si>
    <t>BR depreciation /
constuction</t>
  </si>
  <si>
    <t>Feedstock transportation</t>
  </si>
  <si>
    <t>EtOH transportation</t>
  </si>
  <si>
    <t>Revenues / Benefits</t>
  </si>
  <si>
    <t>Costs / Impacts</t>
  </si>
  <si>
    <t>Biorefinery processes</t>
  </si>
  <si>
    <t>Biorefinery operation</t>
  </si>
  <si>
    <t>Petrol substituted</t>
  </si>
  <si>
    <t>Petrol
substitution</t>
  </si>
  <si>
    <t>FIGURE 7</t>
  </si>
  <si>
    <t>ReCiPe 2016 midpoint to endpoint factors</t>
  </si>
  <si>
    <t>Relative importance of midpoint objective values when set in relation with endpoint objective values (calculated using ReCiPe 2016 midpoint to endpoint factors)</t>
  </si>
  <si>
    <t>Total</t>
  </si>
  <si>
    <t>Tax scenario</t>
  </si>
  <si>
    <t>Objective
function</t>
  </si>
  <si>
    <t>Feedstock
scenario</t>
  </si>
  <si>
    <t>Econ.</t>
  </si>
  <si>
    <t>Alteration</t>
  </si>
  <si>
    <t>Volumes
substituted
(petrol)</t>
  </si>
  <si>
    <t>Volumes
substituted
(1G)</t>
  </si>
  <si>
    <t>#BRs</t>
  </si>
  <si>
    <t>Ordinate (secondary)</t>
  </si>
  <si>
    <t>Econ. (T3)</t>
  </si>
  <si>
    <t>Econ. (T3) vs. E2</t>
  </si>
  <si>
    <t>Econ. (T3) vs. M1</t>
  </si>
  <si>
    <t>Econ. (T3) vs. M15</t>
  </si>
  <si>
    <t>E2 vs. M1</t>
  </si>
  <si>
    <t>M5 vs. M15</t>
  </si>
  <si>
    <t>M1 vs. M15</t>
  </si>
  <si>
    <t>Data 1</t>
  </si>
  <si>
    <t>Data 2</t>
  </si>
  <si>
    <t>Data 3</t>
  </si>
  <si>
    <t>Results 1</t>
  </si>
  <si>
    <t>Results 2</t>
  </si>
  <si>
    <t>Results 3</t>
  </si>
  <si>
    <t>Results 4</t>
  </si>
  <si>
    <t>Sensitivity analysis</t>
  </si>
  <si>
    <t>Figure data</t>
  </si>
  <si>
    <t>Altered parameter</t>
  </si>
  <si>
    <t>costs/impacts of BR processes</t>
  </si>
  <si>
    <t>revenues from/impacts of subst. 1G</t>
  </si>
  <si>
    <t>revenues from/impacts of subst. petrol</t>
  </si>
  <si>
    <t>costs/impacts of feedstock</t>
  </si>
  <si>
    <t>costs/impacts of feedstock transportation</t>
  </si>
  <si>
    <t>costs/impacts of BR construction/depreciation</t>
  </si>
  <si>
    <t>year: 2018</t>
  </si>
  <si>
    <t>year: 2030</t>
  </si>
  <si>
    <t>Feedstock potential (2018)</t>
  </si>
  <si>
    <t>FR1, FR3</t>
  </si>
  <si>
    <t>HU2, HU3</t>
  </si>
  <si>
    <t>UKF, UKI</t>
  </si>
  <si>
    <t>DE1, DE2, DE7, DE8, DE9, DEA, DEE, DEG</t>
  </si>
  <si>
    <t>ES2, ES3</t>
  </si>
  <si>
    <t>FR1, FR2, FR3, FR4, FR5</t>
  </si>
  <si>
    <t>UKE, UKF, UKI, UKK</t>
  </si>
  <si>
    <t>DE1, DE2, DE3, DE4, DE5, DE6, DE7, DE8, DE9, DEA, DEB, DEC, DED, DEE, DEF, DEG</t>
  </si>
  <si>
    <t>EL5, EL6, EL3</t>
  </si>
  <si>
    <t>ES2, ES3, ES4, ES5</t>
  </si>
  <si>
    <t>BE1, BE3</t>
  </si>
  <si>
    <t>DE1, DE2, DE3, DE4, DE7, DE8, DE9, DEA, DEB, DEC, DED, DEE, DEG</t>
  </si>
  <si>
    <t>ES2, ES3, ES4</t>
  </si>
  <si>
    <t>DE1, DE2, DE3, DE4, DE7, DE8, DE9, DEA, DEB, DED, DEE, DEG</t>
  </si>
  <si>
    <t>DE1, DE2, DE3, DE4, DE5, DE7, DE8, DE9, DEA, DEB, DEC, DED, DEE, DEF, DEG</t>
  </si>
  <si>
    <t>PROFIT /
NET BENEFIT</t>
  </si>
  <si>
    <t>REVENUE / BENEFIT</t>
  </si>
  <si>
    <t>Total costs /
Total impacts</t>
  </si>
  <si>
    <t>byp1</t>
  </si>
  <si>
    <t>byp2</t>
  </si>
  <si>
    <t>BR depreciation /
BR constuction</t>
  </si>
  <si>
    <t>BR operation</t>
  </si>
  <si>
    <t>Transp. feedstock</t>
  </si>
  <si>
    <t>Transp. products</t>
  </si>
  <si>
    <t>P1 1G</t>
  </si>
  <si>
    <t>P1 FF</t>
  </si>
  <si>
    <t>Transp. Products
fixed</t>
  </si>
  <si>
    <t>Transp. Products
var</t>
  </si>
  <si>
    <t>Revenues / benefits</t>
  </si>
  <si>
    <t>Transp. Feedstock
var (in region)</t>
  </si>
  <si>
    <t>Transp. Feedstock
var (out of region)</t>
  </si>
  <si>
    <t>Transp. Feedstock
fixed (in region)</t>
  </si>
  <si>
    <t>Transp. Feedstock
fixed (out of region)</t>
  </si>
  <si>
    <t>Costs / impacts</t>
  </si>
  <si>
    <t>Costs / impacts (detailed)</t>
  </si>
  <si>
    <t>Feedstock
(out of region)</t>
  </si>
  <si>
    <t>Feedstock
(in region)</t>
  </si>
  <si>
    <t>see Results 4</t>
  </si>
  <si>
    <t>Results 5</t>
  </si>
  <si>
    <t>Environmental data and parameters - Life Cycle Inventory (LCI) modeling</t>
  </si>
  <si>
    <r>
      <t>1 m</t>
    </r>
    <r>
      <rPr>
        <vertAlign val="superscript"/>
        <sz val="11"/>
        <color theme="1"/>
        <rFont val="Calibri"/>
        <family val="2"/>
        <scheme val="minor"/>
      </rPr>
      <t>3</t>
    </r>
  </si>
  <si>
    <t>Data 4</t>
  </si>
  <si>
    <t>Results - Locations and capacities of BRs - for all objective functions and scenarios</t>
  </si>
  <si>
    <t>Results - Objective values and optimal decisions - for all objective functions and scenarios</t>
  </si>
  <si>
    <t>Results - Values of constituting terms, i.e. revenue/benefit and cost/impact elements, of objective functions - for all objective functions and scenarios</t>
  </si>
  <si>
    <t>Total
capacity</t>
  </si>
  <si>
    <t>Econ.
(T1)</t>
  </si>
  <si>
    <t>Econ.
(T2)</t>
  </si>
  <si>
    <t>Econ.
(T3)</t>
  </si>
  <si>
    <t>Econ.
(T5)</t>
  </si>
  <si>
    <t>Econ.
(T4)</t>
  </si>
  <si>
    <t>Volumes
substituted S1 (t)</t>
  </si>
  <si>
    <t>Volumes
substituted S2 (t)</t>
  </si>
  <si>
    <t>Energy
substituted S1 (GJ)</t>
  </si>
  <si>
    <t>Energy
substituted S2 (GJ)</t>
  </si>
  <si>
    <t>current demand for petrol in region r∈R expressed in tones EtOH equivalent</t>
  </si>
  <si>
    <t xml:space="preserve">current demand for bioethanol in region r∈R </t>
  </si>
  <si>
    <t>total available feedstock f∈F in region r∈R for the year 2018 and 2030</t>
  </si>
  <si>
    <t>specific feedstock potential for feedstock  f∈F in region r∈R for the year 2018 and 2030</t>
  </si>
  <si>
    <t>width of sourcing annuli</t>
  </si>
  <si>
    <t>annual fix costs of operating a biorefinery with capacity level c∈C</t>
  </si>
  <si>
    <t>transport cost factor in region r∈R</t>
  </si>
  <si>
    <t>Functional unit</t>
  </si>
  <si>
    <t xml:space="preserve">inventory of annualized impacts of installing a biorefinery (to produce pure 99.7% EtOH and to upgrade stillage to biomethane) </t>
  </si>
  <si>
    <t>DALY/per capacity</t>
  </si>
  <si>
    <t>Species.Yr/per capacity</t>
  </si>
  <si>
    <t>USD2013/per capacity</t>
  </si>
  <si>
    <t>kg CO2 eq/per capacity</t>
  </si>
  <si>
    <t>kg CFC11 eq/per capacity</t>
  </si>
  <si>
    <t>kBq Co-60 eq/per capacity</t>
  </si>
  <si>
    <t>kg NOx eq/per capacity</t>
  </si>
  <si>
    <t>kg PM2.5 eq/per capacity</t>
  </si>
  <si>
    <t>kg SO2 eq/per capacity</t>
  </si>
  <si>
    <t>kg P eq/per capacity</t>
  </si>
  <si>
    <t>kg N eq/per capacity</t>
  </si>
  <si>
    <t>kg 1,4-DCB eq/per capacity</t>
  </si>
  <si>
    <t>m2a crop eq/per capacity</t>
  </si>
  <si>
    <t>kg Cu eq/per capacity</t>
  </si>
  <si>
    <t>kg oil eq/per capacity</t>
  </si>
  <si>
    <t>m3/per capacity</t>
  </si>
  <si>
    <t>Ecosystem quality optimization (endpoint 2)</t>
  </si>
  <si>
    <t>by-products</t>
  </si>
  <si>
    <t>BR variable processes</t>
  </si>
  <si>
    <t>80 BR</t>
  </si>
  <si>
    <t>77 BR</t>
  </si>
  <si>
    <t>68 BR</t>
  </si>
  <si>
    <t>79 BR</t>
  </si>
  <si>
    <t>78 BR</t>
  </si>
  <si>
    <t>81 BR</t>
  </si>
  <si>
    <t>76 BR</t>
  </si>
  <si>
    <t>75 BR</t>
  </si>
  <si>
    <t>74 BR</t>
  </si>
  <si>
    <t>72 BR</t>
  </si>
  <si>
    <t>71 BR</t>
  </si>
  <si>
    <t>70 BR</t>
  </si>
  <si>
    <t>73 BR</t>
  </si>
  <si>
    <t>69 BR</t>
  </si>
  <si>
    <t>costs/impacts of 2G EtOH transportation</t>
  </si>
  <si>
    <t>24 BR</t>
  </si>
  <si>
    <t>23 BR</t>
  </si>
  <si>
    <t>25 BR</t>
  </si>
  <si>
    <t>26 BR</t>
  </si>
  <si>
    <t>21 BR</t>
  </si>
  <si>
    <t>35 BR</t>
  </si>
  <si>
    <t>28 BR</t>
  </si>
  <si>
    <t>30 BR</t>
  </si>
  <si>
    <t>32 BR</t>
  </si>
  <si>
    <t>34 BR</t>
  </si>
  <si>
    <t>38 BR</t>
  </si>
  <si>
    <t>41 BR</t>
  </si>
  <si>
    <t>44 BR</t>
  </si>
  <si>
    <t>40 BR</t>
  </si>
  <si>
    <t>43 BR</t>
  </si>
  <si>
    <t>46 BR</t>
  </si>
  <si>
    <t>47 BR</t>
  </si>
  <si>
    <t>51 BR</t>
  </si>
  <si>
    <t>54 BR</t>
  </si>
  <si>
    <t>55 BR</t>
  </si>
  <si>
    <t>64 BR</t>
  </si>
  <si>
    <t>63 BR</t>
  </si>
  <si>
    <t>67 BR</t>
  </si>
  <si>
    <t>31 BR</t>
  </si>
  <si>
    <t>36 BR</t>
  </si>
  <si>
    <t>42 BR</t>
  </si>
  <si>
    <t>45 BR</t>
  </si>
  <si>
    <t>57 BR</t>
  </si>
  <si>
    <t>Results - ε-constraint Pareto curves (used in Figure 7)</t>
  </si>
  <si>
    <t>53 BR</t>
  </si>
  <si>
    <t>52 BR</t>
  </si>
  <si>
    <t>59 BR</t>
  </si>
  <si>
    <t>61 BR</t>
  </si>
  <si>
    <t>FIGURE 2</t>
  </si>
  <si>
    <t>Econ. T3</t>
  </si>
  <si>
    <t>Econ. T1</t>
  </si>
  <si>
    <t>Econ. T2</t>
  </si>
  <si>
    <t>Econ. T4</t>
  </si>
  <si>
    <t>Econ. T5</t>
  </si>
  <si>
    <t>Pareto frontiers were calculated by optimizing each of the two objectives with the respective satisficing constraint in equidistant steps of 5% between 5% and 95% on the range between the respective optimum and nadir values (= 2x19 points + the 2 optima = 40 points per feedstock scenario).
The results were then ordered in ascending order of the abscissa values. Occasional empty cells are points that turned out to be not Pareto optimal. Bold BR numbers are displayed in Figure 7.</t>
  </si>
  <si>
    <t>(not part of the figure
due to small values)</t>
  </si>
  <si>
    <t>inventory of feedstock maize stover at farm</t>
  </si>
  <si>
    <t>inventory of feedstock barley straw at farm</t>
  </si>
  <si>
    <t>inventory of feedstock rapeseed straw at farm</t>
  </si>
  <si>
    <t>capacity of a biorefinery with capacity level c∈C</t>
  </si>
  <si>
    <t>regional road network tortuosity factor of region r∈R</t>
  </si>
  <si>
    <t>c = 1</t>
  </si>
  <si>
    <t>c = 2</t>
  </si>
  <si>
    <t>c = 3</t>
  </si>
  <si>
    <t>c = 4</t>
  </si>
  <si>
    <t>c = 5</t>
  </si>
  <si>
    <t>c = 6</t>
  </si>
  <si>
    <t>c = 7</t>
  </si>
  <si>
    <t>c = 8</t>
  </si>
  <si>
    <t>c = 9</t>
  </si>
  <si>
    <t>c = 10</t>
  </si>
  <si>
    <t>c = 11</t>
  </si>
  <si>
    <t>c = 12</t>
  </si>
  <si>
    <t>c = 13</t>
  </si>
  <si>
    <t>c = 14</t>
  </si>
  <si>
    <t>c = 15</t>
  </si>
  <si>
    <t>c = 16</t>
  </si>
  <si>
    <t>c = 17</t>
  </si>
  <si>
    <t>c = 18</t>
  </si>
  <si>
    <t>c = 19</t>
  </si>
  <si>
    <t>c = 20</t>
  </si>
  <si>
    <t>c = 21</t>
  </si>
  <si>
    <t>c = 22</t>
  </si>
  <si>
    <t>c = 23</t>
  </si>
  <si>
    <t>c = 24</t>
  </si>
  <si>
    <t>c = 25</t>
  </si>
  <si>
    <t>c = 26</t>
  </si>
  <si>
    <t>c = 27</t>
  </si>
  <si>
    <t>c = 28</t>
  </si>
  <si>
    <t>c = 29</t>
  </si>
  <si>
    <t>c = 30</t>
  </si>
  <si>
    <t>c = 31</t>
  </si>
  <si>
    <t>c = 32</t>
  </si>
  <si>
    <t>c = 33</t>
  </si>
  <si>
    <t>c = 34</t>
  </si>
  <si>
    <t>c = 35</t>
  </si>
  <si>
    <t>c = 36</t>
  </si>
  <si>
    <t>c = 37</t>
  </si>
  <si>
    <t>saved impact when substituting 1 MJ conventional electricity or 1 m³ conventional gas application by by-product p∈P in region r∈R</t>
  </si>
  <si>
    <t>petrol in 1 kg EtOH eq</t>
  </si>
  <si>
    <t>competitive revenues of 2G EtOH in region r∈R for substitution of 1G EtOH</t>
  </si>
  <si>
    <t>competitive revenues of 2G EtOH in region r∈R for substitution of fossil petrol</t>
  </si>
  <si>
    <t>variable costs of transporting feedstock with transport mode t∈T</t>
  </si>
  <si>
    <t>fixed costs of transporting bioethanol with transport mode t∈T</t>
  </si>
  <si>
    <t>variable costs of transporting bioethanol with transport mode t∈T</t>
  </si>
  <si>
    <t>revenues of by-products p∈P in region r∈R when substituting references</t>
  </si>
  <si>
    <t>costs of feedstock f∈F at farms in region r∈R</t>
  </si>
  <si>
    <t>Maximum absolute contribution to respective endpoint</t>
  </si>
  <si>
    <t>E1: Human health</t>
  </si>
  <si>
    <t>E2: Ecosystem quality</t>
  </si>
  <si>
    <t>E3: Resource scarcity</t>
  </si>
  <si>
    <t>FIGURE 5</t>
  </si>
  <si>
    <t>see below</t>
  </si>
  <si>
    <t>Objective</t>
  </si>
  <si>
    <t>econ. T1</t>
  </si>
  <si>
    <t>econ. T2</t>
  </si>
  <si>
    <t>econ. T4</t>
  </si>
  <si>
    <t>econ. T3</t>
  </si>
  <si>
    <t>econ. T5</t>
  </si>
  <si>
    <t>Density EtOH [t/l]</t>
  </si>
  <si>
    <t>Unit costs</t>
  </si>
  <si>
    <t>[€/l EtOH eq.]</t>
  </si>
  <si>
    <t>[€/t 2G EtOH]</t>
  </si>
  <si>
    <t>[€/l 2G EtOH]</t>
  </si>
  <si>
    <t>M16 *</t>
  </si>
  <si>
    <t>* no network is created for M16 optimization</t>
  </si>
  <si>
    <t>T1</t>
  </si>
  <si>
    <t>T2</t>
  </si>
  <si>
    <t>T4</t>
  </si>
  <si>
    <t>T3</t>
  </si>
  <si>
    <t>T5</t>
  </si>
  <si>
    <t>Competitive revenues (when substituting fossil petrol)</t>
  </si>
  <si>
    <t>Minimum values</t>
  </si>
  <si>
    <t>Maximum values</t>
  </si>
  <si>
    <t>[€/t EtOH eq.]</t>
  </si>
  <si>
    <t>Median values</t>
  </si>
  <si>
    <t>Country</t>
  </si>
  <si>
    <t>Environmental parameter allocation noted as SimaPro 9.0 / ecoinvent 3.5 processes.</t>
  </si>
  <si>
    <t>metric tons EtOH</t>
  </si>
  <si>
    <t>metric tons</t>
  </si>
  <si>
    <t>metric tons EtOH eq.</t>
  </si>
  <si>
    <t>saved impact when substituting 1 metric ton of 1G bioethanol</t>
  </si>
  <si>
    <t>saved impact when substituting 1 metric ton eq of fossil petrol</t>
  </si>
  <si>
    <t xml:space="preserve">variable impacts of refining 1 metric ton of 2G bioethanol at a biorefinery </t>
  </si>
  <si>
    <t>impacts of 1 metric ton of feedstock f∈F at farm (dry matter)</t>
  </si>
  <si>
    <t>fixed impacts of transporting 1 metric ton of feedstock with transport mode t∈T</t>
  </si>
  <si>
    <t>variable impacts of transporting 1 metric ton of feedstock with transport mode t∈T over 1 km</t>
  </si>
  <si>
    <t>fixed impacts of transporting 1 metric ton of bioethanol with transport mode t∈T</t>
  </si>
  <si>
    <t>variable impacts of transporting 1 metric ton of bioethanol with transport mode t∈T over 1 km</t>
  </si>
  <si>
    <r>
      <rPr>
        <i/>
        <sz val="11"/>
        <color theme="1"/>
        <rFont val="Calibri"/>
        <family val="2"/>
        <scheme val="minor"/>
      </rPr>
      <t>t</t>
    </r>
    <r>
      <rPr>
        <sz val="11"/>
        <color theme="1"/>
        <rFont val="Calibri"/>
        <family val="2"/>
        <scheme val="minor"/>
      </rPr>
      <t xml:space="preserve"> refers to metric tons</t>
    </r>
  </si>
  <si>
    <t>inventory of fixed impacts of transporting feedstock  with train</t>
  </si>
  <si>
    <t>inventory of fixed impacts of transporting feedstock with truck</t>
  </si>
  <si>
    <t>inventory of fixed impacts of transporting product with truck --&gt; distribution and infrastructure impacts</t>
  </si>
  <si>
    <t>inventory of fixed impacts of transporting product with train --&gt; distribution and infrastructure impacts</t>
  </si>
  <si>
    <t>saved impact when substituting 1 metric ton of fossil petrol (in EtOH eqivalents)</t>
  </si>
  <si>
    <t>benefit from CO2 stored in 1 metric ton of 2G EtOH</t>
  </si>
  <si>
    <t>benefit from CO2 stored in CH4 per metric ton of produced 2G EtOH</t>
  </si>
  <si>
    <r>
      <t xml:space="preserve">Wietschel, L., L. Messmann, A. Thorenz, and A. Tuma (2020). Environmental benefits of large-scale second-generation bioethanol production in the EU: An integrated supply chain network optimization and Life Cycle Assessment approache. </t>
    </r>
    <r>
      <rPr>
        <i/>
        <sz val="14"/>
        <rFont val="Arial"/>
        <family val="2"/>
      </rPr>
      <t xml:space="preserve">Journal of Industrial Ecology. </t>
    </r>
  </si>
  <si>
    <t>2020 Journal of Industrial Ecology – www.wileyonlinelibrary.com/journal/jie</t>
  </si>
  <si>
    <t>Please find a detailed description of all data and parameter values as well as the references in Supporting Information S1.</t>
  </si>
  <si>
    <t>This Supporting Information S2 provides all input data of the model, the assumptions made and the literature and database references. The environmental data is based on life cycle assessments, with full information on the life cycle inventory and the results of the life cycle impact assessment based on the ReCiPe method. It also includes detailed results for all objective functions in all scenarios (optimization of 18 midpoints, 3 endpoints, and economic optimization in 5 tax scenarios and 2 feedstock scenarios), and detailed results of the sensitivity analysis and Pareto optimization. Furthermore, the underlying data for all figures of the manuscript and Supporting Information S1 is provided.</t>
  </si>
  <si>
    <t>Data plotted and/or used in the figures of the manuscript and Supporting Information S1</t>
  </si>
  <si>
    <t>Supporting Figure S1-2</t>
  </si>
  <si>
    <t>FIGURE 5 / Supporting Figure S1-3</t>
  </si>
  <si>
    <t>Supporting Figure S1-4</t>
  </si>
  <si>
    <t>Supporting Figure S1-5</t>
  </si>
  <si>
    <t>Supporting Figure S1-6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</si>
</sst>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00"/>
    <numFmt numFmtId="165" formatCode="0E+00"/>
    <numFmt numFmtId="166" formatCode="#,##0.0"/>
    <numFmt numFmtId="167" formatCode="#,##0.000"/>
    <numFmt numFmtId="168" formatCode="0.0"/>
    <numFmt numFmtId="169" formatCode="0.0%"/>
    <numFmt numFmtId="170" formatCode="0.0E+00"/>
    <numFmt numFmtId="171" formatCode="0.0000%"/>
    <numFmt numFmtId="172" formatCode="\+0%;\-0%"/>
    <numFmt numFmtId="173" formatCode="\+0.0%;\-0.0%"/>
    <numFmt numFmtId="174" formatCode="\+0;\-0"/>
    <numFmt numFmtId="175" formatCode="0.00000"/>
  </numFmts>
  <fonts count="5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sz val="11"/>
      <color rgb="FF000000"/>
      <name val="Arial"/>
      <family val="2"/>
    </font>
    <font>
      <u/>
      <sz val="11"/>
      <color theme="10"/>
      <name val="Calibri"/>
      <family val="2"/>
      <scheme val="minor"/>
    </font>
    <font>
      <i/>
      <sz val="12"/>
      <color theme="1"/>
      <name val="Garamond"/>
      <family val="1"/>
    </font>
    <font>
      <sz val="11"/>
      <color theme="1"/>
      <name val="Arial"/>
      <family val="2"/>
    </font>
    <font>
      <b/>
      <sz val="11"/>
      <color theme="0"/>
      <name val="Arial"/>
      <family val="2"/>
    </font>
    <font>
      <sz val="11"/>
      <color rgb="FFFF0000"/>
      <name val="Arial"/>
      <family val="2"/>
    </font>
    <font>
      <sz val="11"/>
      <color rgb="FF000000"/>
      <name val="Calibri"/>
      <family val="2"/>
      <scheme val="minor"/>
    </font>
    <font>
      <sz val="11"/>
      <color theme="1"/>
      <name val="Calibri"/>
      <family val="2"/>
    </font>
    <font>
      <sz val="11"/>
      <name val="Calibri"/>
      <family val="2"/>
      <scheme val="minor"/>
    </font>
    <font>
      <i/>
      <sz val="11"/>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b/>
      <sz val="14"/>
      <color theme="0"/>
      <name val="Calibri"/>
      <family val="2"/>
      <scheme val="minor"/>
    </font>
    <font>
      <b/>
      <sz val="14"/>
      <name val="Calibri"/>
      <family val="2"/>
      <scheme val="minor"/>
    </font>
    <font>
      <sz val="14"/>
      <color theme="4" tint="-0.249977111117893"/>
      <name val="Calibri"/>
      <family val="2"/>
      <scheme val="minor"/>
    </font>
    <font>
      <sz val="14"/>
      <color theme="9" tint="-0.249977111117893"/>
      <name val="Calibri"/>
      <family val="2"/>
      <scheme val="minor"/>
    </font>
    <font>
      <sz val="14"/>
      <color theme="5" tint="-0.249977111117893"/>
      <name val="Calibri"/>
      <family val="2"/>
      <scheme val="minor"/>
    </font>
    <font>
      <b/>
      <sz val="12"/>
      <color rgb="FFFFFFFF"/>
      <name val="Calibri"/>
      <family val="2"/>
    </font>
    <font>
      <sz val="12"/>
      <color rgb="FFFFFFFF"/>
      <name val="Calibri"/>
      <family val="2"/>
    </font>
    <font>
      <vertAlign val="superscript"/>
      <sz val="11"/>
      <color theme="1"/>
      <name val="Calibri"/>
      <family val="2"/>
      <scheme val="minor"/>
    </font>
    <font>
      <vertAlign val="subscript"/>
      <sz val="11"/>
      <color theme="1"/>
      <name val="Calibri"/>
      <family val="2"/>
      <scheme val="minor"/>
    </font>
    <font>
      <sz val="9"/>
      <name val="Helvetica"/>
    </font>
    <font>
      <sz val="11"/>
      <color theme="0" tint="-0.249977111117893"/>
      <name val="Calibri"/>
      <family val="2"/>
      <scheme val="minor"/>
    </font>
    <font>
      <sz val="11"/>
      <name val="Arial"/>
      <family val="2"/>
    </font>
    <font>
      <i/>
      <sz val="12"/>
      <color theme="0"/>
      <name val="Calibri"/>
      <family val="2"/>
      <scheme val="minor"/>
    </font>
    <font>
      <i/>
      <sz val="11"/>
      <name val="Calibri"/>
      <family val="2"/>
      <scheme val="minor"/>
    </font>
    <font>
      <b/>
      <sz val="12"/>
      <color theme="1"/>
      <name val="Calibri"/>
      <family val="2"/>
      <scheme val="minor"/>
    </font>
    <font>
      <b/>
      <sz val="14"/>
      <color theme="1"/>
      <name val="Calibri"/>
      <family val="2"/>
      <scheme val="minor"/>
    </font>
    <font>
      <b/>
      <sz val="11"/>
      <color rgb="FFFFFFFF"/>
      <name val="Calibri"/>
      <family val="2"/>
      <scheme val="minor"/>
    </font>
    <font>
      <b/>
      <sz val="11"/>
      <name val="Calibri"/>
      <family val="2"/>
      <scheme val="minor"/>
    </font>
    <font>
      <sz val="14"/>
      <name val="Arial"/>
      <family val="2"/>
    </font>
    <font>
      <i/>
      <sz val="14"/>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1" tint="0.499984740745262"/>
        <bgColor rgb="FF000000"/>
      </patternFill>
    </fill>
    <fill>
      <patternFill patternType="solid">
        <fgColor theme="2"/>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medium">
        <color indexed="64"/>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indexed="64"/>
      </left>
      <right/>
      <top/>
      <bottom style="thin">
        <color theme="0"/>
      </bottom>
      <diagonal/>
    </border>
    <border>
      <left/>
      <right/>
      <top/>
      <bottom style="thin">
        <color theme="0"/>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9" fillId="0" borderId="0"/>
  </cellStyleXfs>
  <cellXfs count="852">
    <xf numFmtId="0" fontId="0" fillId="0" borderId="0" xfId="0"/>
    <xf numFmtId="0" fontId="25" fillId="33" borderId="0" xfId="0" applyFont="1" applyFill="1"/>
    <xf numFmtId="0" fontId="25" fillId="33" borderId="0" xfId="0" applyFont="1" applyFill="1" applyBorder="1" applyAlignment="1">
      <alignment horizontal="left" vertical="center" indent="1"/>
    </xf>
    <xf numFmtId="0" fontId="27" fillId="33" borderId="0" xfId="0" applyFont="1" applyFill="1"/>
    <xf numFmtId="0" fontId="0" fillId="33" borderId="0" xfId="0" applyFill="1"/>
    <xf numFmtId="0" fontId="0" fillId="33" borderId="0" xfId="0" applyFill="1" applyBorder="1"/>
    <xf numFmtId="0" fontId="0" fillId="0" borderId="0" xfId="0" applyFill="1" applyBorder="1"/>
    <xf numFmtId="0" fontId="0" fillId="0" borderId="11" xfId="0" applyFill="1" applyBorder="1"/>
    <xf numFmtId="0" fontId="0" fillId="0" borderId="22" xfId="0" applyFill="1" applyBorder="1"/>
    <xf numFmtId="0" fontId="0" fillId="0" borderId="23" xfId="0" applyFill="1" applyBorder="1"/>
    <xf numFmtId="0" fontId="0" fillId="0" borderId="24" xfId="0" applyFill="1" applyBorder="1"/>
    <xf numFmtId="0" fontId="14" fillId="0" borderId="26" xfId="0" applyFont="1" applyFill="1" applyBorder="1"/>
    <xf numFmtId="0" fontId="28" fillId="0" borderId="0" xfId="0" applyFont="1"/>
    <xf numFmtId="0" fontId="14" fillId="0" borderId="10" xfId="0" applyFont="1" applyFill="1" applyBorder="1"/>
    <xf numFmtId="0" fontId="0" fillId="33" borderId="0" xfId="0" applyFill="1" applyAlignment="1">
      <alignment horizontal="left"/>
    </xf>
    <xf numFmtId="3" fontId="0" fillId="33" borderId="0" xfId="0" applyNumberFormat="1" applyFill="1" applyBorder="1"/>
    <xf numFmtId="0" fontId="0" fillId="33" borderId="0" xfId="0" applyFont="1" applyFill="1" applyBorder="1" applyAlignment="1"/>
    <xf numFmtId="0" fontId="0" fillId="33" borderId="0" xfId="0" applyFont="1" applyFill="1"/>
    <xf numFmtId="3" fontId="0" fillId="33" borderId="0" xfId="0" applyNumberFormat="1" applyFont="1" applyFill="1" applyBorder="1" applyAlignment="1">
      <alignment horizontal="center"/>
    </xf>
    <xf numFmtId="0" fontId="0" fillId="33" borderId="0" xfId="0" applyFont="1" applyFill="1" applyBorder="1"/>
    <xf numFmtId="3" fontId="0" fillId="33" borderId="0" xfId="0" applyNumberFormat="1" applyFont="1" applyFill="1" applyBorder="1" applyAlignment="1">
      <alignment horizontal="left"/>
    </xf>
    <xf numFmtId="0" fontId="32" fillId="33" borderId="0" xfId="0" applyFont="1" applyFill="1" applyBorder="1" applyAlignment="1">
      <alignment textRotation="90"/>
    </xf>
    <xf numFmtId="0" fontId="30" fillId="33" borderId="0" xfId="0" applyFont="1" applyFill="1" applyAlignment="1"/>
    <xf numFmtId="0" fontId="0" fillId="0" borderId="10" xfId="0" applyFont="1" applyFill="1" applyBorder="1" applyAlignment="1">
      <alignment horizontal="left"/>
    </xf>
    <xf numFmtId="170" fontId="0" fillId="0" borderId="12" xfId="0" applyNumberFormat="1" applyFont="1" applyFill="1" applyBorder="1"/>
    <xf numFmtId="0" fontId="0" fillId="0" borderId="12" xfId="0" applyFont="1" applyFill="1" applyBorder="1"/>
    <xf numFmtId="171" fontId="0" fillId="33" borderId="0" xfId="43" applyNumberFormat="1" applyFont="1" applyFill="1" applyBorder="1"/>
    <xf numFmtId="169" fontId="0" fillId="33" borderId="0" xfId="43" applyNumberFormat="1" applyFont="1" applyFill="1" applyBorder="1" applyAlignment="1">
      <alignment horizontal="center" vertical="center"/>
    </xf>
    <xf numFmtId="0" fontId="32" fillId="33" borderId="0" xfId="0" applyFont="1" applyFill="1" applyAlignment="1">
      <alignment textRotation="90"/>
    </xf>
    <xf numFmtId="0" fontId="0" fillId="33" borderId="12" xfId="0" applyFont="1" applyFill="1" applyBorder="1"/>
    <xf numFmtId="0" fontId="0" fillId="33" borderId="23" xfId="0" applyFont="1" applyFill="1" applyBorder="1"/>
    <xf numFmtId="3" fontId="0" fillId="33" borderId="0" xfId="0" applyNumberFormat="1" applyFill="1"/>
    <xf numFmtId="0" fontId="32" fillId="33" borderId="0" xfId="0" applyFont="1" applyFill="1"/>
    <xf numFmtId="3" fontId="0" fillId="0" borderId="10" xfId="0" applyNumberFormat="1" applyFill="1" applyBorder="1"/>
    <xf numFmtId="3" fontId="0" fillId="0" borderId="12" xfId="0" applyNumberFormat="1" applyFill="1" applyBorder="1"/>
    <xf numFmtId="3" fontId="0" fillId="0" borderId="17" xfId="0" applyNumberFormat="1" applyFill="1" applyBorder="1"/>
    <xf numFmtId="3" fontId="0" fillId="0" borderId="11" xfId="0" applyNumberFormat="1" applyFill="1" applyBorder="1"/>
    <xf numFmtId="3" fontId="0" fillId="0" borderId="0" xfId="0" applyNumberFormat="1" applyFill="1" applyBorder="1"/>
    <xf numFmtId="3" fontId="0" fillId="0" borderId="18" xfId="0" applyNumberFormat="1" applyFill="1" applyBorder="1"/>
    <xf numFmtId="0" fontId="0" fillId="0" borderId="18" xfId="0" applyFill="1" applyBorder="1"/>
    <xf numFmtId="3" fontId="0" fillId="0" borderId="22" xfId="0" applyNumberFormat="1" applyFill="1" applyBorder="1"/>
    <xf numFmtId="3" fontId="0" fillId="0" borderId="23" xfId="0" applyNumberFormat="1" applyFill="1" applyBorder="1"/>
    <xf numFmtId="172" fontId="0" fillId="33" borderId="0" xfId="0" applyNumberFormat="1" applyFont="1" applyFill="1" applyBorder="1"/>
    <xf numFmtId="170" fontId="0" fillId="33" borderId="0" xfId="0" applyNumberFormat="1" applyFont="1" applyFill="1" applyBorder="1" applyAlignment="1">
      <alignment horizontal="right"/>
    </xf>
    <xf numFmtId="173" fontId="0" fillId="33" borderId="0" xfId="0" applyNumberFormat="1" applyFont="1" applyFill="1" applyBorder="1" applyAlignment="1">
      <alignment horizontal="right"/>
    </xf>
    <xf numFmtId="1" fontId="0" fillId="33" borderId="0" xfId="0" applyNumberFormat="1" applyFont="1" applyFill="1" applyBorder="1" applyAlignment="1">
      <alignment horizontal="right"/>
    </xf>
    <xf numFmtId="174" fontId="0" fillId="33" borderId="0" xfId="0" applyNumberFormat="1" applyFont="1" applyFill="1" applyBorder="1" applyAlignment="1">
      <alignment horizontal="right"/>
    </xf>
    <xf numFmtId="3" fontId="0" fillId="33" borderId="0" xfId="0" applyNumberFormat="1" applyFont="1" applyFill="1" applyBorder="1" applyAlignment="1">
      <alignment horizontal="right"/>
    </xf>
    <xf numFmtId="172" fontId="0" fillId="33" borderId="0" xfId="0" applyNumberFormat="1" applyFont="1" applyFill="1" applyBorder="1" applyAlignment="1">
      <alignment horizontal="center"/>
    </xf>
    <xf numFmtId="170" fontId="0" fillId="33" borderId="0" xfId="0" quotePrefix="1" applyNumberFormat="1" applyFont="1" applyFill="1" applyBorder="1"/>
    <xf numFmtId="170" fontId="16" fillId="33" borderId="19" xfId="0" applyNumberFormat="1" applyFont="1" applyFill="1" applyBorder="1" applyAlignment="1">
      <alignment horizontal="center"/>
    </xf>
    <xf numFmtId="170" fontId="0" fillId="33" borderId="20" xfId="0" applyNumberFormat="1" applyFont="1" applyFill="1" applyBorder="1" applyAlignment="1">
      <alignment horizontal="center"/>
    </xf>
    <xf numFmtId="173" fontId="0" fillId="33" borderId="20" xfId="0" applyNumberFormat="1" applyFont="1" applyFill="1" applyBorder="1" applyAlignment="1">
      <alignment horizontal="center"/>
    </xf>
    <xf numFmtId="1" fontId="16" fillId="33" borderId="19" xfId="0" applyNumberFormat="1" applyFont="1" applyFill="1" applyBorder="1" applyAlignment="1">
      <alignment horizontal="center"/>
    </xf>
    <xf numFmtId="1" fontId="0" fillId="33" borderId="20" xfId="0" applyNumberFormat="1" applyFont="1" applyFill="1" applyBorder="1" applyAlignment="1">
      <alignment horizontal="center"/>
    </xf>
    <xf numFmtId="174" fontId="0" fillId="33" borderId="20" xfId="0" applyNumberFormat="1" applyFont="1" applyFill="1" applyBorder="1" applyAlignment="1">
      <alignment horizontal="center"/>
    </xf>
    <xf numFmtId="3" fontId="16" fillId="33" borderId="19" xfId="0" applyNumberFormat="1" applyFont="1" applyFill="1" applyBorder="1" applyAlignment="1">
      <alignment horizontal="center"/>
    </xf>
    <xf numFmtId="3" fontId="0" fillId="33" borderId="20" xfId="0" applyNumberFormat="1" applyFont="1" applyFill="1" applyBorder="1" applyAlignment="1">
      <alignment horizontal="center"/>
    </xf>
    <xf numFmtId="3" fontId="16" fillId="33" borderId="20" xfId="0" applyNumberFormat="1" applyFont="1" applyFill="1" applyBorder="1" applyAlignment="1">
      <alignment horizontal="center"/>
    </xf>
    <xf numFmtId="173" fontId="0" fillId="33" borderId="21" xfId="0" applyNumberFormat="1" applyFont="1" applyFill="1" applyBorder="1" applyAlignment="1">
      <alignment horizontal="center"/>
    </xf>
    <xf numFmtId="173" fontId="0" fillId="33" borderId="0" xfId="0" applyNumberFormat="1" applyFont="1" applyFill="1" applyBorder="1"/>
    <xf numFmtId="3" fontId="0" fillId="33" borderId="0" xfId="0" applyNumberFormat="1" applyFont="1" applyFill="1" applyBorder="1"/>
    <xf numFmtId="174" fontId="0" fillId="33" borderId="0" xfId="0" applyNumberFormat="1" applyFont="1" applyFill="1" applyBorder="1"/>
    <xf numFmtId="3" fontId="0" fillId="33" borderId="0" xfId="0" applyNumberFormat="1" applyFont="1" applyFill="1"/>
    <xf numFmtId="0" fontId="30" fillId="33" borderId="0" xfId="0" applyFont="1" applyFill="1" applyBorder="1" applyAlignment="1"/>
    <xf numFmtId="0" fontId="17" fillId="33" borderId="0" xfId="0" applyFont="1" applyFill="1"/>
    <xf numFmtId="0" fontId="0" fillId="0" borderId="10" xfId="0" applyFill="1" applyBorder="1" applyAlignment="1">
      <alignment horizontal="left"/>
    </xf>
    <xf numFmtId="0" fontId="0" fillId="0" borderId="12" xfId="0" applyFill="1" applyBorder="1" applyAlignment="1">
      <alignment horizontal="left"/>
    </xf>
    <xf numFmtId="0" fontId="0" fillId="0" borderId="17" xfId="0" applyFill="1" applyBorder="1" applyAlignment="1">
      <alignment horizontal="left"/>
    </xf>
    <xf numFmtId="0" fontId="0" fillId="0" borderId="11" xfId="0" applyFill="1" applyBorder="1" applyAlignment="1">
      <alignment horizontal="left"/>
    </xf>
    <xf numFmtId="0" fontId="0" fillId="0" borderId="0" xfId="0" applyFill="1" applyBorder="1" applyAlignment="1">
      <alignment horizontal="left"/>
    </xf>
    <xf numFmtId="0" fontId="0" fillId="0" borderId="18" xfId="0" applyFill="1" applyBorder="1" applyAlignment="1">
      <alignment horizontal="left"/>
    </xf>
    <xf numFmtId="3" fontId="0" fillId="0" borderId="24" xfId="0" applyNumberFormat="1" applyFill="1" applyBorder="1"/>
    <xf numFmtId="0" fontId="30" fillId="0" borderId="0" xfId="0" applyFont="1" applyFill="1" applyBorder="1"/>
    <xf numFmtId="0" fontId="0" fillId="0" borderId="17" xfId="0" applyFont="1" applyFill="1" applyBorder="1"/>
    <xf numFmtId="0" fontId="0" fillId="0" borderId="11" xfId="0" applyFont="1" applyFill="1" applyBorder="1"/>
    <xf numFmtId="170" fontId="0" fillId="33" borderId="0" xfId="0" applyNumberFormat="1" applyFont="1" applyFill="1" applyBorder="1"/>
    <xf numFmtId="169" fontId="0" fillId="33" borderId="0" xfId="0" applyNumberFormat="1" applyFont="1" applyFill="1" applyBorder="1"/>
    <xf numFmtId="169" fontId="37" fillId="36" borderId="19" xfId="43" applyNumberFormat="1" applyFont="1" applyFill="1" applyBorder="1" applyAlignment="1">
      <alignment horizontal="center"/>
    </xf>
    <xf numFmtId="169" fontId="38" fillId="36" borderId="20" xfId="43" applyNumberFormat="1" applyFont="1" applyFill="1" applyBorder="1" applyAlignment="1">
      <alignment horizontal="center"/>
    </xf>
    <xf numFmtId="169" fontId="37" fillId="36" borderId="20" xfId="43" applyNumberFormat="1" applyFont="1" applyFill="1" applyBorder="1" applyAlignment="1">
      <alignment horizontal="center"/>
    </xf>
    <xf numFmtId="169" fontId="39" fillId="36" borderId="20" xfId="43" applyNumberFormat="1" applyFont="1" applyFill="1" applyBorder="1" applyAlignment="1">
      <alignment horizontal="center"/>
    </xf>
    <xf numFmtId="0" fontId="37" fillId="36" borderId="19" xfId="0" applyFont="1" applyFill="1" applyBorder="1" applyAlignment="1">
      <alignment horizontal="center"/>
    </xf>
    <xf numFmtId="0" fontId="38" fillId="36" borderId="20" xfId="0" applyFont="1" applyFill="1" applyBorder="1" applyAlignment="1">
      <alignment horizontal="center"/>
    </xf>
    <xf numFmtId="0" fontId="39" fillId="36" borderId="21" xfId="0" applyFont="1" applyFill="1" applyBorder="1" applyAlignment="1">
      <alignment horizontal="center"/>
    </xf>
    <xf numFmtId="0" fontId="30" fillId="36" borderId="20" xfId="0" applyFont="1" applyFill="1" applyBorder="1" applyAlignment="1">
      <alignment horizontal="center"/>
    </xf>
    <xf numFmtId="0" fontId="30" fillId="36" borderId="21" xfId="0" applyFont="1" applyFill="1" applyBorder="1" applyAlignment="1">
      <alignment horizontal="center"/>
    </xf>
    <xf numFmtId="0" fontId="30" fillId="36" borderId="19" xfId="0" applyFont="1" applyFill="1" applyBorder="1" applyAlignment="1">
      <alignment horizontal="center"/>
    </xf>
    <xf numFmtId="0" fontId="36" fillId="36" borderId="19" xfId="0" applyFont="1" applyFill="1" applyBorder="1" applyAlignment="1">
      <alignment horizontal="center"/>
    </xf>
    <xf numFmtId="0" fontId="36" fillId="36" borderId="20" xfId="0" applyFont="1" applyFill="1" applyBorder="1" applyAlignment="1">
      <alignment horizontal="center"/>
    </xf>
    <xf numFmtId="0" fontId="36" fillId="36" borderId="21" xfId="0" applyFont="1" applyFill="1" applyBorder="1" applyAlignment="1">
      <alignment horizontal="center"/>
    </xf>
    <xf numFmtId="0" fontId="29" fillId="33" borderId="0" xfId="0" applyFont="1" applyFill="1" applyBorder="1"/>
    <xf numFmtId="0" fontId="0" fillId="33" borderId="0" xfId="0" applyFont="1" applyFill="1" applyAlignment="1"/>
    <xf numFmtId="0" fontId="0" fillId="33" borderId="0" xfId="0" applyFont="1" applyFill="1" applyBorder="1" applyAlignment="1">
      <alignment horizontal="left"/>
    </xf>
    <xf numFmtId="169" fontId="0" fillId="33" borderId="0" xfId="0" applyNumberFormat="1" applyFont="1" applyFill="1"/>
    <xf numFmtId="169" fontId="0" fillId="33" borderId="0" xfId="0" applyNumberFormat="1" applyFont="1" applyFill="1" applyBorder="1" applyAlignment="1">
      <alignment horizontal="left"/>
    </xf>
    <xf numFmtId="10" fontId="33" fillId="34" borderId="20" xfId="0" applyNumberFormat="1" applyFont="1" applyFill="1" applyBorder="1" applyAlignment="1">
      <alignment horizontal="center" textRotation="90" wrapText="1"/>
    </xf>
    <xf numFmtId="10" fontId="35" fillId="34" borderId="20" xfId="0" applyNumberFormat="1" applyFont="1" applyFill="1" applyBorder="1" applyAlignment="1">
      <alignment horizontal="center"/>
    </xf>
    <xf numFmtId="0" fontId="33" fillId="34" borderId="19" xfId="0" applyFont="1" applyFill="1" applyBorder="1" applyAlignment="1">
      <alignment horizontal="center"/>
    </xf>
    <xf numFmtId="0" fontId="33" fillId="34" borderId="20" xfId="0" applyFont="1" applyFill="1" applyBorder="1" applyAlignment="1">
      <alignment horizontal="center"/>
    </xf>
    <xf numFmtId="0" fontId="33" fillId="34" borderId="21" xfId="0" applyFont="1" applyFill="1" applyBorder="1" applyAlignment="1">
      <alignment horizontal="center"/>
    </xf>
    <xf numFmtId="0" fontId="33" fillId="34" borderId="19" xfId="0" applyFont="1" applyFill="1" applyBorder="1" applyAlignment="1">
      <alignment horizontal="center" textRotation="90"/>
    </xf>
    <xf numFmtId="0" fontId="33" fillId="34" borderId="20" xfId="0" applyFont="1" applyFill="1" applyBorder="1" applyAlignment="1">
      <alignment horizontal="center" textRotation="90"/>
    </xf>
    <xf numFmtId="0" fontId="33" fillId="34" borderId="21" xfId="0" applyFont="1" applyFill="1" applyBorder="1" applyAlignment="1">
      <alignment horizontal="center" textRotation="90" wrapText="1"/>
    </xf>
    <xf numFmtId="0" fontId="33" fillId="34" borderId="21" xfId="0" applyFont="1" applyFill="1" applyBorder="1" applyAlignment="1">
      <alignment horizontal="center" textRotation="90"/>
    </xf>
    <xf numFmtId="0" fontId="33" fillId="34" borderId="19" xfId="0" applyFont="1" applyFill="1" applyBorder="1" applyAlignment="1">
      <alignment horizontal="center" textRotation="90" wrapText="1"/>
    </xf>
    <xf numFmtId="0" fontId="36" fillId="34" borderId="19" xfId="0" applyFont="1" applyFill="1" applyBorder="1" applyAlignment="1">
      <alignment horizontal="center"/>
    </xf>
    <xf numFmtId="0" fontId="36" fillId="34" borderId="20" xfId="0" applyFont="1" applyFill="1" applyBorder="1" applyAlignment="1">
      <alignment horizontal="center"/>
    </xf>
    <xf numFmtId="0" fontId="36" fillId="34" borderId="21" xfId="0" applyFont="1" applyFill="1" applyBorder="1" applyAlignment="1">
      <alignment horizontal="center"/>
    </xf>
    <xf numFmtId="169" fontId="33" fillId="34" borderId="19" xfId="43" applyNumberFormat="1" applyFont="1" applyFill="1" applyBorder="1" applyAlignment="1">
      <alignment horizontal="center"/>
    </xf>
    <xf numFmtId="169" fontId="34" fillId="34" borderId="20" xfId="43" applyNumberFormat="1" applyFont="1" applyFill="1" applyBorder="1" applyAlignment="1">
      <alignment horizontal="center"/>
    </xf>
    <xf numFmtId="169" fontId="33" fillId="34" borderId="20" xfId="43" applyNumberFormat="1" applyFont="1" applyFill="1" applyBorder="1" applyAlignment="1">
      <alignment horizontal="center"/>
    </xf>
    <xf numFmtId="169" fontId="34" fillId="34" borderId="21" xfId="43" applyNumberFormat="1" applyFont="1" applyFill="1" applyBorder="1" applyAlignment="1">
      <alignment horizontal="center"/>
    </xf>
    <xf numFmtId="0" fontId="40" fillId="34" borderId="19" xfId="0" applyFont="1" applyFill="1" applyBorder="1" applyAlignment="1">
      <alignment horizontal="center" textRotation="90"/>
    </xf>
    <xf numFmtId="0" fontId="40" fillId="34" borderId="20" xfId="0" applyFont="1" applyFill="1" applyBorder="1" applyAlignment="1">
      <alignment horizontal="center" textRotation="90"/>
    </xf>
    <xf numFmtId="0" fontId="40" fillId="34" borderId="21" xfId="0" applyFont="1" applyFill="1" applyBorder="1" applyAlignment="1">
      <alignment horizontal="center" textRotation="90"/>
    </xf>
    <xf numFmtId="3" fontId="41" fillId="34" borderId="19" xfId="0" applyNumberFormat="1" applyFont="1" applyFill="1" applyBorder="1" applyAlignment="1">
      <alignment horizontal="center" textRotation="90"/>
    </xf>
    <xf numFmtId="3" fontId="41" fillId="34" borderId="20" xfId="0" applyNumberFormat="1" applyFont="1" applyFill="1" applyBorder="1" applyAlignment="1">
      <alignment horizontal="center" textRotation="90"/>
    </xf>
    <xf numFmtId="3" fontId="41" fillId="34" borderId="21" xfId="0" applyNumberFormat="1" applyFont="1" applyFill="1" applyBorder="1" applyAlignment="1">
      <alignment horizontal="center" textRotation="90"/>
    </xf>
    <xf numFmtId="10" fontId="35" fillId="34" borderId="12" xfId="0" applyNumberFormat="1" applyFont="1" applyFill="1" applyBorder="1" applyAlignment="1">
      <alignment horizontal="center"/>
    </xf>
    <xf numFmtId="0" fontId="0" fillId="34" borderId="10" xfId="0" applyFill="1" applyBorder="1"/>
    <xf numFmtId="0" fontId="0" fillId="34" borderId="12" xfId="0" applyFill="1" applyBorder="1"/>
    <xf numFmtId="0" fontId="0" fillId="34" borderId="17" xfId="0" applyFill="1" applyBorder="1"/>
    <xf numFmtId="3" fontId="0" fillId="34" borderId="10" xfId="0" applyNumberFormat="1" applyFill="1" applyBorder="1"/>
    <xf numFmtId="3" fontId="0" fillId="34" borderId="12" xfId="0" applyNumberFormat="1" applyFill="1" applyBorder="1"/>
    <xf numFmtId="3" fontId="0" fillId="34" borderId="17" xfId="0" applyNumberFormat="1" applyFill="1" applyBorder="1"/>
    <xf numFmtId="172" fontId="33" fillId="34" borderId="19" xfId="0" applyNumberFormat="1" applyFont="1" applyFill="1" applyBorder="1" applyAlignment="1">
      <alignment horizontal="center" textRotation="90" wrapText="1"/>
    </xf>
    <xf numFmtId="170" fontId="33" fillId="34" borderId="19" xfId="0" applyNumberFormat="1" applyFont="1" applyFill="1" applyBorder="1" applyAlignment="1">
      <alignment horizontal="center" textRotation="90" wrapText="1"/>
    </xf>
    <xf numFmtId="173" fontId="33" fillId="34" borderId="20" xfId="0" quotePrefix="1" applyNumberFormat="1" applyFont="1" applyFill="1" applyBorder="1" applyAlignment="1">
      <alignment horizontal="center" wrapText="1"/>
    </xf>
    <xf numFmtId="1" fontId="33" fillId="34" borderId="19" xfId="0" applyNumberFormat="1" applyFont="1" applyFill="1" applyBorder="1" applyAlignment="1">
      <alignment horizontal="center" textRotation="90" wrapText="1"/>
    </xf>
    <xf numFmtId="1" fontId="33" fillId="34" borderId="20" xfId="0" applyNumberFormat="1" applyFont="1" applyFill="1" applyBorder="1" applyAlignment="1">
      <alignment horizontal="center" textRotation="90" wrapText="1"/>
    </xf>
    <xf numFmtId="174" fontId="33" fillId="34" borderId="20" xfId="0" applyNumberFormat="1" applyFont="1" applyFill="1" applyBorder="1" applyAlignment="1">
      <alignment horizontal="center" wrapText="1"/>
    </xf>
    <xf numFmtId="3" fontId="33" fillId="34" borderId="19" xfId="0" applyNumberFormat="1" applyFont="1" applyFill="1" applyBorder="1" applyAlignment="1">
      <alignment horizontal="center" textRotation="90" wrapText="1"/>
    </xf>
    <xf numFmtId="3" fontId="33" fillId="34" borderId="20" xfId="0" applyNumberFormat="1" applyFont="1" applyFill="1" applyBorder="1" applyAlignment="1">
      <alignment horizontal="center" textRotation="90" wrapText="1"/>
    </xf>
    <xf numFmtId="173" fontId="33" fillId="34" borderId="20" xfId="0" applyNumberFormat="1" applyFont="1" applyFill="1" applyBorder="1" applyAlignment="1">
      <alignment horizontal="center" wrapText="1"/>
    </xf>
    <xf numFmtId="3" fontId="33" fillId="34" borderId="21" xfId="0" applyNumberFormat="1" applyFont="1" applyFill="1" applyBorder="1" applyAlignment="1">
      <alignment horizontal="center" wrapText="1"/>
    </xf>
    <xf numFmtId="173" fontId="33" fillId="34" borderId="21" xfId="0" quotePrefix="1" applyNumberFormat="1" applyFont="1" applyFill="1" applyBorder="1" applyAlignment="1">
      <alignment horizontal="center" wrapText="1"/>
    </xf>
    <xf numFmtId="172" fontId="35" fillId="34" borderId="10" xfId="0" applyNumberFormat="1" applyFont="1" applyFill="1" applyBorder="1" applyAlignment="1">
      <alignment horizontal="center"/>
    </xf>
    <xf numFmtId="170" fontId="36" fillId="34" borderId="10" xfId="0" applyNumberFormat="1" applyFont="1" applyFill="1" applyBorder="1" applyAlignment="1">
      <alignment horizontal="right"/>
    </xf>
    <xf numFmtId="170" fontId="36" fillId="34" borderId="12" xfId="0" applyNumberFormat="1" applyFont="1" applyFill="1" applyBorder="1" applyAlignment="1">
      <alignment horizontal="right"/>
    </xf>
    <xf numFmtId="173" fontId="36" fillId="34" borderId="12" xfId="0" applyNumberFormat="1" applyFont="1" applyFill="1" applyBorder="1" applyAlignment="1">
      <alignment horizontal="right"/>
    </xf>
    <xf numFmtId="1" fontId="36" fillId="34" borderId="10" xfId="0" applyNumberFormat="1" applyFont="1" applyFill="1" applyBorder="1" applyAlignment="1">
      <alignment horizontal="right"/>
    </xf>
    <xf numFmtId="1" fontId="36" fillId="34" borderId="12" xfId="0" applyNumberFormat="1" applyFont="1" applyFill="1" applyBorder="1" applyAlignment="1">
      <alignment horizontal="right"/>
    </xf>
    <xf numFmtId="174" fontId="36" fillId="34" borderId="12" xfId="0" applyNumberFormat="1" applyFont="1" applyFill="1" applyBorder="1" applyAlignment="1">
      <alignment horizontal="right"/>
    </xf>
    <xf numFmtId="3" fontId="36" fillId="34" borderId="10" xfId="0" applyNumberFormat="1" applyFont="1" applyFill="1" applyBorder="1" applyAlignment="1">
      <alignment horizontal="right"/>
    </xf>
    <xf numFmtId="3" fontId="36" fillId="34" borderId="12" xfId="0" applyNumberFormat="1" applyFont="1" applyFill="1" applyBorder="1" applyAlignment="1">
      <alignment horizontal="right"/>
    </xf>
    <xf numFmtId="3" fontId="36" fillId="34" borderId="17" xfId="0" applyNumberFormat="1" applyFont="1" applyFill="1" applyBorder="1" applyAlignment="1">
      <alignment horizontal="center"/>
    </xf>
    <xf numFmtId="3" fontId="36" fillId="34" borderId="12" xfId="0" applyNumberFormat="1" applyFont="1" applyFill="1" applyBorder="1" applyAlignment="1">
      <alignment horizontal="center"/>
    </xf>
    <xf numFmtId="173" fontId="36" fillId="34" borderId="17" xfId="0" applyNumberFormat="1" applyFont="1" applyFill="1" applyBorder="1" applyAlignment="1">
      <alignment horizontal="right"/>
    </xf>
    <xf numFmtId="169" fontId="33" fillId="34" borderId="19" xfId="0" applyNumberFormat="1" applyFont="1" applyFill="1" applyBorder="1" applyAlignment="1">
      <alignment horizontal="center" textRotation="90"/>
    </xf>
    <xf numFmtId="169" fontId="33" fillId="34" borderId="21" xfId="0" applyNumberFormat="1" applyFont="1" applyFill="1" applyBorder="1" applyAlignment="1">
      <alignment horizontal="center" textRotation="90"/>
    </xf>
    <xf numFmtId="0" fontId="36" fillId="34" borderId="10" xfId="0" applyFont="1" applyFill="1" applyBorder="1" applyAlignment="1">
      <alignment horizontal="center"/>
    </xf>
    <xf numFmtId="0" fontId="36" fillId="34" borderId="12" xfId="0" applyFont="1" applyFill="1" applyBorder="1" applyAlignment="1">
      <alignment horizontal="center"/>
    </xf>
    <xf numFmtId="0" fontId="36" fillId="34" borderId="17" xfId="0" applyFont="1" applyFill="1" applyBorder="1" applyAlignment="1">
      <alignment horizontal="center"/>
    </xf>
    <xf numFmtId="169" fontId="36" fillId="34" borderId="12" xfId="0" applyNumberFormat="1" applyFont="1" applyFill="1" applyBorder="1" applyAlignment="1">
      <alignment horizontal="center"/>
    </xf>
    <xf numFmtId="0" fontId="30" fillId="36" borderId="10" xfId="0" applyFont="1" applyFill="1" applyBorder="1" applyAlignment="1">
      <alignment horizontal="center"/>
    </xf>
    <xf numFmtId="0" fontId="30" fillId="36" borderId="12" xfId="0" applyFont="1" applyFill="1" applyBorder="1" applyAlignment="1">
      <alignment horizontal="center"/>
    </xf>
    <xf numFmtId="0" fontId="30" fillId="36" borderId="17" xfId="0" applyFont="1" applyFill="1" applyBorder="1" applyAlignment="1">
      <alignment horizontal="center"/>
    </xf>
    <xf numFmtId="0" fontId="13" fillId="34" borderId="0" xfId="0" applyFont="1" applyFill="1" applyBorder="1" applyAlignment="1">
      <alignment horizontal="center"/>
    </xf>
    <xf numFmtId="0" fontId="13" fillId="34" borderId="25" xfId="0" applyFont="1" applyFill="1" applyBorder="1" applyAlignment="1">
      <alignment vertical="center"/>
    </xf>
    <xf numFmtId="0" fontId="13" fillId="34" borderId="19" xfId="0" applyFont="1" applyFill="1" applyBorder="1" applyAlignment="1">
      <alignment vertical="center"/>
    </xf>
    <xf numFmtId="0" fontId="13" fillId="34" borderId="19" xfId="0" applyFont="1" applyFill="1" applyBorder="1" applyAlignment="1">
      <alignment horizontal="center" vertical="center"/>
    </xf>
    <xf numFmtId="0" fontId="13" fillId="34" borderId="21" xfId="0" applyFont="1" applyFill="1" applyBorder="1" applyAlignment="1">
      <alignment vertical="center"/>
    </xf>
    <xf numFmtId="0" fontId="13" fillId="33" borderId="10" xfId="0" applyFont="1" applyFill="1" applyBorder="1" applyAlignment="1">
      <alignment vertical="center"/>
    </xf>
    <xf numFmtId="0" fontId="13" fillId="34" borderId="17" xfId="0" applyFont="1" applyFill="1" applyBorder="1" applyAlignment="1">
      <alignment vertical="center"/>
    </xf>
    <xf numFmtId="0" fontId="13" fillId="34" borderId="20" xfId="0" applyFont="1" applyFill="1" applyBorder="1" applyAlignment="1">
      <alignment vertical="center"/>
    </xf>
    <xf numFmtId="0" fontId="0" fillId="34" borderId="20" xfId="0" applyFont="1" applyFill="1" applyBorder="1" applyAlignment="1">
      <alignment vertical="center"/>
    </xf>
    <xf numFmtId="0" fontId="0" fillId="34" borderId="21" xfId="0" applyFont="1" applyFill="1" applyBorder="1" applyAlignment="1">
      <alignment vertical="center"/>
    </xf>
    <xf numFmtId="0" fontId="0" fillId="33" borderId="0" xfId="0" applyFont="1" applyFill="1" applyAlignment="1">
      <alignment vertical="center"/>
    </xf>
    <xf numFmtId="0" fontId="13" fillId="35" borderId="21" xfId="0" applyFont="1" applyFill="1" applyBorder="1" applyAlignment="1">
      <alignment vertical="center"/>
    </xf>
    <xf numFmtId="170" fontId="0" fillId="0" borderId="10" xfId="0" applyNumberFormat="1" applyFont="1" applyFill="1" applyBorder="1"/>
    <xf numFmtId="170" fontId="0" fillId="0" borderId="11" xfId="0" applyNumberFormat="1" applyFont="1" applyFill="1" applyBorder="1"/>
    <xf numFmtId="170" fontId="0" fillId="0" borderId="22" xfId="0" applyNumberFormat="1" applyFont="1" applyFill="1" applyBorder="1"/>
    <xf numFmtId="0" fontId="13" fillId="35" borderId="19" xfId="0" applyFont="1" applyFill="1" applyBorder="1" applyAlignment="1">
      <alignment vertical="center"/>
    </xf>
    <xf numFmtId="0" fontId="0" fillId="0" borderId="11" xfId="0" applyFont="1" applyFill="1" applyBorder="1" applyAlignment="1">
      <alignment vertical="center"/>
    </xf>
    <xf numFmtId="170" fontId="0" fillId="0" borderId="10" xfId="0" applyNumberFormat="1" applyFont="1" applyFill="1" applyBorder="1" applyAlignment="1">
      <alignment vertical="center"/>
    </xf>
    <xf numFmtId="0" fontId="0" fillId="0" borderId="17" xfId="0" applyFont="1" applyFill="1" applyBorder="1" applyAlignment="1">
      <alignment vertical="center"/>
    </xf>
    <xf numFmtId="169" fontId="0" fillId="0" borderId="26" xfId="0" applyNumberFormat="1" applyBorder="1" applyAlignment="1">
      <alignment vertical="center"/>
    </xf>
    <xf numFmtId="170" fontId="0" fillId="0" borderId="11" xfId="0" applyNumberFormat="1" applyFont="1" applyFill="1" applyBorder="1" applyAlignment="1">
      <alignment vertical="center"/>
    </xf>
    <xf numFmtId="0" fontId="0" fillId="0" borderId="18" xfId="0" applyFont="1" applyFill="1" applyBorder="1" applyAlignment="1">
      <alignment vertical="center"/>
    </xf>
    <xf numFmtId="169" fontId="0" fillId="0" borderId="27" xfId="0" applyNumberFormat="1" applyBorder="1" applyAlignment="1">
      <alignment vertical="center"/>
    </xf>
    <xf numFmtId="0" fontId="0" fillId="0" borderId="22" xfId="0" applyFont="1" applyFill="1" applyBorder="1" applyAlignment="1">
      <alignment vertical="center"/>
    </xf>
    <xf numFmtId="170" fontId="0" fillId="0" borderId="22" xfId="0" applyNumberFormat="1" applyFont="1" applyFill="1" applyBorder="1" applyAlignment="1">
      <alignment vertical="center"/>
    </xf>
    <xf numFmtId="0" fontId="0" fillId="0" borderId="24" xfId="0" applyFont="1" applyFill="1" applyBorder="1" applyAlignment="1">
      <alignment vertical="center"/>
    </xf>
    <xf numFmtId="169" fontId="0" fillId="0" borderId="28" xfId="0" applyNumberFormat="1" applyBorder="1" applyAlignment="1">
      <alignment vertical="center"/>
    </xf>
    <xf numFmtId="0" fontId="0" fillId="0" borderId="10" xfId="0" applyFont="1" applyFill="1" applyBorder="1" applyAlignment="1">
      <alignment vertical="center"/>
    </xf>
    <xf numFmtId="169" fontId="0" fillId="0" borderId="11" xfId="43" applyNumberFormat="1" applyFont="1" applyFill="1" applyBorder="1"/>
    <xf numFmtId="169" fontId="0" fillId="0" borderId="18" xfId="43" applyNumberFormat="1" applyFont="1" applyFill="1" applyBorder="1"/>
    <xf numFmtId="0" fontId="13" fillId="33" borderId="19" xfId="0" applyFont="1" applyFill="1" applyBorder="1" applyAlignment="1">
      <alignment vertical="center"/>
    </xf>
    <xf numFmtId="169" fontId="0" fillId="0" borderId="12" xfId="0" applyNumberFormat="1" applyFont="1" applyFill="1" applyBorder="1"/>
    <xf numFmtId="169" fontId="0" fillId="0" borderId="17" xfId="0" applyNumberFormat="1" applyFont="1" applyFill="1" applyBorder="1"/>
    <xf numFmtId="169" fontId="0" fillId="0" borderId="0" xfId="0" applyNumberFormat="1" applyFont="1" applyFill="1" applyBorder="1"/>
    <xf numFmtId="169" fontId="0" fillId="0" borderId="18" xfId="0" applyNumberFormat="1" applyFont="1" applyFill="1" applyBorder="1"/>
    <xf numFmtId="169" fontId="0" fillId="0" borderId="23" xfId="0" applyNumberFormat="1" applyFont="1" applyFill="1" applyBorder="1"/>
    <xf numFmtId="169" fontId="0" fillId="0" borderId="24" xfId="0" applyNumberFormat="1" applyFont="1" applyFill="1" applyBorder="1"/>
    <xf numFmtId="170" fontId="0" fillId="0" borderId="17" xfId="0" applyNumberFormat="1" applyFont="1" applyFill="1" applyBorder="1"/>
    <xf numFmtId="170" fontId="0" fillId="0" borderId="0" xfId="0" applyNumberFormat="1" applyFont="1" applyFill="1" applyBorder="1"/>
    <xf numFmtId="170" fontId="0" fillId="0" borderId="18" xfId="0" applyNumberFormat="1" applyFont="1" applyFill="1" applyBorder="1"/>
    <xf numFmtId="170" fontId="0" fillId="0" borderId="23" xfId="0" applyNumberFormat="1" applyFont="1" applyFill="1" applyBorder="1"/>
    <xf numFmtId="170" fontId="0" fillId="0" borderId="24" xfId="0" applyNumberFormat="1" applyFont="1" applyFill="1" applyBorder="1"/>
    <xf numFmtId="169" fontId="0" fillId="0" borderId="10" xfId="43" applyNumberFormat="1" applyFont="1" applyFill="1" applyBorder="1"/>
    <xf numFmtId="169" fontId="0" fillId="0" borderId="12" xfId="43" applyNumberFormat="1" applyFont="1" applyFill="1" applyBorder="1"/>
    <xf numFmtId="169" fontId="0" fillId="0" borderId="17" xfId="43" applyNumberFormat="1" applyFont="1" applyFill="1" applyBorder="1"/>
    <xf numFmtId="169" fontId="0" fillId="0" borderId="0" xfId="43" applyNumberFormat="1" applyFont="1" applyFill="1" applyBorder="1"/>
    <xf numFmtId="169" fontId="0" fillId="0" borderId="22" xfId="43" applyNumberFormat="1" applyFont="1" applyFill="1" applyBorder="1"/>
    <xf numFmtId="169" fontId="0" fillId="0" borderId="23" xfId="43" applyNumberFormat="1" applyFont="1" applyFill="1" applyBorder="1"/>
    <xf numFmtId="169" fontId="0" fillId="0" borderId="24" xfId="43" applyNumberFormat="1" applyFont="1" applyFill="1" applyBorder="1"/>
    <xf numFmtId="0" fontId="0" fillId="0" borderId="27" xfId="0" applyFont="1" applyFill="1" applyBorder="1" applyAlignment="1">
      <alignment vertical="center"/>
    </xf>
    <xf numFmtId="0" fontId="0" fillId="0" borderId="28"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0" fontId="17" fillId="35" borderId="25" xfId="0" applyFont="1" applyFill="1" applyBorder="1" applyAlignment="1">
      <alignment vertical="center"/>
    </xf>
    <xf numFmtId="0" fontId="0" fillId="35" borderId="19" xfId="0" applyFont="1" applyFill="1" applyBorder="1" applyAlignment="1">
      <alignment vertical="center"/>
    </xf>
    <xf numFmtId="0" fontId="0" fillId="35" borderId="20" xfId="0" applyFont="1" applyFill="1" applyBorder="1" applyAlignment="1">
      <alignment vertical="center"/>
    </xf>
    <xf numFmtId="0" fontId="0" fillId="0" borderId="12" xfId="0" applyFont="1" applyFill="1" applyBorder="1" applyAlignment="1">
      <alignment vertical="center"/>
    </xf>
    <xf numFmtId="0" fontId="0" fillId="0" borderId="0" xfId="0" applyFont="1" applyFill="1" applyBorder="1" applyAlignment="1">
      <alignment vertical="center"/>
    </xf>
    <xf numFmtId="0" fontId="0" fillId="0" borderId="23" xfId="0" applyFont="1" applyFill="1" applyBorder="1" applyAlignment="1">
      <alignment vertical="center"/>
    </xf>
    <xf numFmtId="0" fontId="17" fillId="35" borderId="22" xfId="0" applyFont="1" applyFill="1" applyBorder="1" applyAlignment="1">
      <alignment vertical="center"/>
    </xf>
    <xf numFmtId="170" fontId="0" fillId="35" borderId="22" xfId="0" applyNumberFormat="1" applyFont="1" applyFill="1" applyBorder="1" applyAlignment="1">
      <alignment vertical="center"/>
    </xf>
    <xf numFmtId="0" fontId="0" fillId="35" borderId="23" xfId="0" applyFont="1" applyFill="1" applyBorder="1" applyAlignment="1">
      <alignment vertical="center"/>
    </xf>
    <xf numFmtId="170" fontId="0" fillId="33" borderId="0" xfId="0" applyNumberFormat="1" applyFont="1" applyFill="1" applyAlignment="1">
      <alignment vertical="center"/>
    </xf>
    <xf numFmtId="3" fontId="0" fillId="0" borderId="11" xfId="0" applyNumberFormat="1" applyFont="1" applyBorder="1" applyAlignment="1">
      <alignment vertical="center"/>
    </xf>
    <xf numFmtId="3" fontId="0" fillId="0" borderId="0" xfId="0" applyNumberFormat="1" applyFont="1" applyBorder="1" applyAlignment="1">
      <alignment vertical="center"/>
    </xf>
    <xf numFmtId="3" fontId="0" fillId="0" borderId="18" xfId="0" applyNumberFormat="1" applyFont="1" applyBorder="1" applyAlignment="1">
      <alignment vertical="center"/>
    </xf>
    <xf numFmtId="3" fontId="0" fillId="0" borderId="22" xfId="0" applyNumberFormat="1" applyFont="1" applyBorder="1" applyAlignment="1">
      <alignment vertical="center"/>
    </xf>
    <xf numFmtId="3" fontId="0" fillId="0" borderId="23" xfId="0" applyNumberFormat="1" applyFont="1" applyBorder="1" applyAlignment="1">
      <alignment vertical="center"/>
    </xf>
    <xf numFmtId="3" fontId="0" fillId="0" borderId="24" xfId="0" applyNumberFormat="1" applyFont="1" applyBorder="1" applyAlignment="1">
      <alignment vertical="center"/>
    </xf>
    <xf numFmtId="0" fontId="0" fillId="35" borderId="21" xfId="0" applyFont="1" applyFill="1" applyBorder="1" applyAlignment="1">
      <alignment vertical="center"/>
    </xf>
    <xf numFmtId="0" fontId="17" fillId="35" borderId="19" xfId="0" applyFont="1" applyFill="1" applyBorder="1" applyAlignment="1">
      <alignment horizontal="center" vertical="center"/>
    </xf>
    <xf numFmtId="0" fontId="17" fillId="35" borderId="20" xfId="0" applyFont="1" applyFill="1" applyBorder="1" applyAlignment="1">
      <alignment horizontal="center" vertical="center"/>
    </xf>
    <xf numFmtId="0" fontId="17" fillId="35" borderId="21" xfId="0" applyFont="1" applyFill="1" applyBorder="1" applyAlignment="1">
      <alignment horizontal="center" vertical="center"/>
    </xf>
    <xf numFmtId="0" fontId="0" fillId="35" borderId="22" xfId="0" applyFont="1" applyFill="1" applyBorder="1" applyAlignment="1">
      <alignment vertical="center"/>
    </xf>
    <xf numFmtId="170" fontId="0" fillId="35" borderId="23" xfId="0" applyNumberFormat="1" applyFont="1" applyFill="1" applyBorder="1" applyAlignment="1">
      <alignment vertical="center"/>
    </xf>
    <xf numFmtId="170" fontId="0" fillId="35" borderId="24" xfId="0" applyNumberFormat="1" applyFont="1" applyFill="1" applyBorder="1" applyAlignment="1">
      <alignment vertical="center"/>
    </xf>
    <xf numFmtId="0" fontId="13" fillId="34" borderId="10" xfId="0" applyFont="1" applyFill="1" applyBorder="1" applyAlignment="1">
      <alignment horizontal="center" vertical="center" wrapText="1"/>
    </xf>
    <xf numFmtId="0" fontId="0" fillId="33" borderId="0" xfId="0" applyFont="1" applyFill="1" applyAlignment="1">
      <alignment vertical="center" wrapText="1"/>
    </xf>
    <xf numFmtId="9" fontId="0" fillId="0" borderId="10" xfId="43" applyNumberFormat="1" applyFont="1" applyFill="1" applyBorder="1"/>
    <xf numFmtId="9" fontId="0" fillId="0" borderId="11" xfId="0" applyNumberFormat="1" applyFont="1" applyFill="1" applyBorder="1"/>
    <xf numFmtId="9" fontId="0" fillId="0" borderId="22" xfId="0" applyNumberFormat="1" applyFont="1" applyFill="1" applyBorder="1"/>
    <xf numFmtId="9" fontId="0" fillId="0" borderId="10" xfId="0" applyNumberFormat="1" applyFont="1" applyFill="1" applyBorder="1"/>
    <xf numFmtId="3" fontId="0" fillId="0" borderId="10" xfId="0" applyNumberFormat="1" applyFont="1" applyFill="1" applyBorder="1"/>
    <xf numFmtId="3" fontId="0" fillId="0" borderId="12" xfId="0" applyNumberFormat="1" applyFont="1" applyFill="1" applyBorder="1"/>
    <xf numFmtId="3" fontId="0" fillId="0" borderId="17" xfId="0" applyNumberFormat="1" applyFont="1" applyFill="1" applyBorder="1"/>
    <xf numFmtId="4" fontId="0" fillId="0" borderId="17" xfId="0" applyNumberFormat="1" applyFont="1" applyFill="1" applyBorder="1"/>
    <xf numFmtId="3" fontId="0" fillId="0" borderId="11" xfId="0" applyNumberFormat="1" applyFont="1" applyFill="1" applyBorder="1"/>
    <xf numFmtId="3" fontId="0" fillId="0" borderId="0" xfId="0" applyNumberFormat="1" applyFont="1" applyFill="1" applyBorder="1"/>
    <xf numFmtId="3" fontId="0" fillId="0" borderId="18" xfId="0" applyNumberFormat="1" applyFont="1" applyFill="1" applyBorder="1"/>
    <xf numFmtId="4" fontId="0" fillId="0" borderId="18" xfId="0" applyNumberFormat="1" applyFont="1" applyFill="1" applyBorder="1"/>
    <xf numFmtId="3" fontId="0" fillId="0" borderId="22" xfId="0" applyNumberFormat="1" applyFont="1" applyFill="1" applyBorder="1"/>
    <xf numFmtId="3" fontId="0" fillId="0" borderId="23" xfId="0" applyNumberFormat="1" applyFont="1" applyFill="1" applyBorder="1"/>
    <xf numFmtId="3" fontId="0" fillId="0" borderId="24" xfId="0" applyNumberFormat="1" applyFont="1" applyFill="1" applyBorder="1"/>
    <xf numFmtId="4" fontId="0" fillId="0" borderId="24" xfId="0" applyNumberFormat="1" applyFont="1" applyFill="1" applyBorder="1"/>
    <xf numFmtId="169" fontId="0" fillId="0" borderId="11" xfId="0" applyNumberFormat="1" applyFont="1" applyFill="1" applyBorder="1"/>
    <xf numFmtId="0" fontId="35" fillId="34" borderId="10" xfId="0" applyNumberFormat="1" applyFont="1" applyFill="1" applyBorder="1" applyAlignment="1">
      <alignment horizontal="left"/>
    </xf>
    <xf numFmtId="0" fontId="0" fillId="0" borderId="10" xfId="0" applyNumberFormat="1" applyFont="1" applyFill="1" applyBorder="1" applyAlignment="1">
      <alignment horizontal="left"/>
    </xf>
    <xf numFmtId="0" fontId="0" fillId="0" borderId="11" xfId="0" applyNumberFormat="1" applyFont="1" applyFill="1" applyBorder="1" applyAlignment="1">
      <alignment horizontal="left"/>
    </xf>
    <xf numFmtId="0" fontId="0" fillId="0" borderId="22" xfId="0" applyNumberFormat="1" applyFont="1" applyFill="1" applyBorder="1" applyAlignment="1">
      <alignment horizontal="left"/>
    </xf>
    <xf numFmtId="0" fontId="0" fillId="33" borderId="0" xfId="0" applyNumberFormat="1" applyFont="1" applyFill="1" applyBorder="1" applyAlignment="1">
      <alignment horizontal="left"/>
    </xf>
    <xf numFmtId="0" fontId="0" fillId="33" borderId="0" xfId="0" applyNumberFormat="1" applyFont="1" applyFill="1" applyAlignment="1">
      <alignment horizontal="left"/>
    </xf>
    <xf numFmtId="0" fontId="35" fillId="34" borderId="19" xfId="0" applyNumberFormat="1" applyFont="1" applyFill="1" applyBorder="1" applyAlignment="1">
      <alignment horizontal="left"/>
    </xf>
    <xf numFmtId="170" fontId="13" fillId="34" borderId="10" xfId="0" applyNumberFormat="1" applyFont="1" applyFill="1" applyBorder="1" applyAlignment="1">
      <alignment horizontal="center" vertical="center"/>
    </xf>
    <xf numFmtId="0" fontId="13" fillId="35" borderId="20" xfId="0" applyFont="1" applyFill="1" applyBorder="1" applyAlignment="1">
      <alignment horizontal="center" vertical="center"/>
    </xf>
    <xf numFmtId="0" fontId="13" fillId="35" borderId="21" xfId="0" applyFont="1" applyFill="1" applyBorder="1" applyAlignment="1">
      <alignment horizontal="center" vertical="center"/>
    </xf>
    <xf numFmtId="170" fontId="0" fillId="35" borderId="19" xfId="0" applyNumberFormat="1" applyFont="1" applyFill="1" applyBorder="1" applyAlignment="1">
      <alignment vertical="center"/>
    </xf>
    <xf numFmtId="170" fontId="0" fillId="35" borderId="21" xfId="0" applyNumberFormat="1" applyFont="1" applyFill="1" applyBorder="1" applyAlignment="1">
      <alignment vertical="center"/>
    </xf>
    <xf numFmtId="169" fontId="0" fillId="35" borderId="19" xfId="0" applyNumberFormat="1" applyFill="1" applyBorder="1" applyAlignment="1">
      <alignment vertical="center"/>
    </xf>
    <xf numFmtId="0" fontId="0" fillId="33" borderId="25" xfId="0" quotePrefix="1" applyFont="1" applyFill="1" applyBorder="1" applyAlignment="1">
      <alignment horizontal="center" vertical="center"/>
    </xf>
    <xf numFmtId="3" fontId="0" fillId="33" borderId="10" xfId="0" applyNumberFormat="1" applyFill="1" applyBorder="1" applyAlignment="1">
      <alignment horizontal="center"/>
    </xf>
    <xf numFmtId="11" fontId="0" fillId="33" borderId="10" xfId="0" applyNumberFormat="1" applyFill="1" applyBorder="1" applyAlignment="1">
      <alignment horizontal="center"/>
    </xf>
    <xf numFmtId="11" fontId="0" fillId="33" borderId="12" xfId="0" applyNumberFormat="1" applyFill="1" applyBorder="1" applyAlignment="1">
      <alignment horizontal="center"/>
    </xf>
    <xf numFmtId="11" fontId="0" fillId="33" borderId="17" xfId="0" applyNumberFormat="1" applyFill="1" applyBorder="1" applyAlignment="1">
      <alignment horizontal="center"/>
    </xf>
    <xf numFmtId="3" fontId="0" fillId="33" borderId="11" xfId="0" applyNumberFormat="1" applyFill="1" applyBorder="1" applyAlignment="1">
      <alignment horizontal="center"/>
    </xf>
    <xf numFmtId="11" fontId="0" fillId="33" borderId="11" xfId="0" applyNumberFormat="1" applyFill="1" applyBorder="1" applyAlignment="1">
      <alignment horizontal="center"/>
    </xf>
    <xf numFmtId="11" fontId="0" fillId="33" borderId="0" xfId="0" applyNumberFormat="1" applyFill="1" applyAlignment="1">
      <alignment horizontal="center"/>
    </xf>
    <xf numFmtId="11" fontId="0" fillId="33" borderId="18" xfId="0" applyNumberFormat="1" applyFill="1" applyBorder="1" applyAlignment="1">
      <alignment horizontal="center"/>
    </xf>
    <xf numFmtId="3" fontId="0" fillId="33" borderId="22" xfId="0" applyNumberFormat="1" applyFill="1" applyBorder="1" applyAlignment="1">
      <alignment horizontal="center"/>
    </xf>
    <xf numFmtId="11" fontId="0" fillId="33" borderId="22" xfId="0" applyNumberFormat="1" applyFill="1" applyBorder="1" applyAlignment="1">
      <alignment horizontal="center"/>
    </xf>
    <xf numFmtId="11" fontId="0" fillId="33" borderId="23" xfId="0" applyNumberFormat="1" applyFill="1" applyBorder="1" applyAlignment="1">
      <alignment horizontal="center"/>
    </xf>
    <xf numFmtId="11" fontId="0" fillId="33" borderId="24" xfId="0" applyNumberFormat="1" applyFill="1" applyBorder="1" applyAlignment="1">
      <alignment horizontal="center"/>
    </xf>
    <xf numFmtId="169" fontId="16" fillId="33" borderId="0" xfId="43" applyNumberFormat="1" applyFont="1" applyFill="1" applyBorder="1" applyAlignment="1">
      <alignment horizontal="left" vertical="center"/>
    </xf>
    <xf numFmtId="0" fontId="33" fillId="34" borderId="19" xfId="0" applyNumberFormat="1" applyFont="1" applyFill="1" applyBorder="1" applyAlignment="1">
      <alignment horizontal="center" textRotation="90" wrapText="1"/>
    </xf>
    <xf numFmtId="0" fontId="0" fillId="0" borderId="10" xfId="0" applyNumberFormat="1" applyFont="1" applyFill="1" applyBorder="1" applyAlignment="1">
      <alignment horizontal="center"/>
    </xf>
    <xf numFmtId="0" fontId="0" fillId="0" borderId="11" xfId="0" applyNumberFormat="1" applyFont="1" applyFill="1" applyBorder="1" applyAlignment="1">
      <alignment horizontal="center"/>
    </xf>
    <xf numFmtId="0" fontId="0" fillId="0" borderId="22" xfId="0" applyNumberFormat="1" applyFont="1" applyFill="1" applyBorder="1" applyAlignment="1">
      <alignment horizontal="center"/>
    </xf>
    <xf numFmtId="10" fontId="0" fillId="33" borderId="0" xfId="0" applyNumberFormat="1" applyFont="1" applyFill="1" applyBorder="1" applyAlignment="1">
      <alignment horizontal="center"/>
    </xf>
    <xf numFmtId="10" fontId="0" fillId="33" borderId="0" xfId="0" applyNumberFormat="1" applyFont="1" applyFill="1" applyAlignment="1">
      <alignment horizontal="center"/>
    </xf>
    <xf numFmtId="0" fontId="0" fillId="38" borderId="12" xfId="0" applyNumberFormat="1" applyFont="1" applyFill="1" applyBorder="1" applyAlignment="1">
      <alignment horizontal="center"/>
    </xf>
    <xf numFmtId="0" fontId="0" fillId="38" borderId="0" xfId="0" applyNumberFormat="1" applyFont="1" applyFill="1" applyBorder="1" applyAlignment="1">
      <alignment horizontal="center"/>
    </xf>
    <xf numFmtId="0" fontId="0" fillId="38" borderId="23" xfId="0" applyNumberFormat="1" applyFont="1" applyFill="1" applyBorder="1" applyAlignment="1">
      <alignment horizontal="center"/>
    </xf>
    <xf numFmtId="0" fontId="0" fillId="33" borderId="0" xfId="0" applyFill="1" applyAlignment="1">
      <alignment horizontal="center"/>
    </xf>
    <xf numFmtId="0" fontId="0" fillId="36" borderId="12" xfId="0" applyNumberFormat="1" applyFont="1" applyFill="1" applyBorder="1" applyAlignment="1">
      <alignment horizontal="center"/>
    </xf>
    <xf numFmtId="0" fontId="0" fillId="36" borderId="0" xfId="0" applyNumberFormat="1" applyFont="1" applyFill="1" applyBorder="1" applyAlignment="1">
      <alignment horizontal="center"/>
    </xf>
    <xf numFmtId="0" fontId="0" fillId="36" borderId="23" xfId="0" applyNumberFormat="1" applyFont="1" applyFill="1" applyBorder="1" applyAlignment="1">
      <alignment horizontal="center"/>
    </xf>
    <xf numFmtId="1" fontId="0" fillId="33" borderId="0" xfId="0" applyNumberFormat="1" applyFont="1" applyFill="1" applyBorder="1" applyAlignment="1">
      <alignment horizontal="center"/>
    </xf>
    <xf numFmtId="170" fontId="17" fillId="34" borderId="10" xfId="0" applyNumberFormat="1" applyFont="1" applyFill="1" applyBorder="1" applyAlignment="1">
      <alignment horizontal="center"/>
    </xf>
    <xf numFmtId="170" fontId="17" fillId="34" borderId="17" xfId="0" applyNumberFormat="1" applyFont="1" applyFill="1" applyBorder="1" applyAlignment="1">
      <alignment horizontal="center"/>
    </xf>
    <xf numFmtId="170" fontId="17" fillId="34" borderId="12" xfId="0" applyNumberFormat="1" applyFont="1" applyFill="1" applyBorder="1" applyAlignment="1">
      <alignment horizontal="center"/>
    </xf>
    <xf numFmtId="170" fontId="17" fillId="34" borderId="22" xfId="0" applyNumberFormat="1" applyFont="1" applyFill="1" applyBorder="1" applyAlignment="1">
      <alignment horizontal="center"/>
    </xf>
    <xf numFmtId="170" fontId="17" fillId="34" borderId="24" xfId="0" applyNumberFormat="1" applyFont="1" applyFill="1" applyBorder="1" applyAlignment="1">
      <alignment horizontal="center"/>
    </xf>
    <xf numFmtId="1" fontId="17" fillId="34" borderId="28" xfId="0" applyNumberFormat="1" applyFont="1" applyFill="1" applyBorder="1" applyAlignment="1">
      <alignment horizontal="center"/>
    </xf>
    <xf numFmtId="1" fontId="17" fillId="34" borderId="22" xfId="0" applyNumberFormat="1" applyFont="1" applyFill="1" applyBorder="1" applyAlignment="1">
      <alignment horizontal="center"/>
    </xf>
    <xf numFmtId="0" fontId="0" fillId="33" borderId="0" xfId="0" applyFont="1" applyFill="1" applyBorder="1" applyAlignment="1">
      <alignment vertical="center"/>
    </xf>
    <xf numFmtId="1" fontId="17" fillId="34" borderId="24" xfId="0" applyNumberFormat="1" applyFont="1" applyFill="1" applyBorder="1" applyAlignment="1">
      <alignment horizontal="center"/>
    </xf>
    <xf numFmtId="1" fontId="17" fillId="34" borderId="23" xfId="0" applyNumberFormat="1" applyFont="1" applyFill="1" applyBorder="1" applyAlignment="1">
      <alignment horizontal="center"/>
    </xf>
    <xf numFmtId="170" fontId="13" fillId="34" borderId="11" xfId="0" applyNumberFormat="1" applyFont="1" applyFill="1" applyBorder="1" applyAlignment="1">
      <alignment horizontal="center"/>
    </xf>
    <xf numFmtId="170" fontId="13" fillId="34" borderId="18" xfId="0" applyNumberFormat="1" applyFont="1" applyFill="1" applyBorder="1" applyAlignment="1">
      <alignment horizontal="center"/>
    </xf>
    <xf numFmtId="170" fontId="17" fillId="34" borderId="10" xfId="0" applyNumberFormat="1" applyFont="1" applyFill="1" applyBorder="1" applyAlignment="1">
      <alignment horizontal="left"/>
    </xf>
    <xf numFmtId="0" fontId="13" fillId="34" borderId="11" xfId="0" applyFont="1" applyFill="1" applyBorder="1" applyAlignment="1">
      <alignment horizontal="center"/>
    </xf>
    <xf numFmtId="0" fontId="13" fillId="34" borderId="18" xfId="0" applyFont="1" applyFill="1" applyBorder="1" applyAlignment="1">
      <alignment horizontal="center"/>
    </xf>
    <xf numFmtId="170" fontId="17" fillId="34" borderId="26" xfId="0" applyNumberFormat="1" applyFont="1" applyFill="1" applyBorder="1" applyAlignment="1">
      <alignment horizontal="center"/>
    </xf>
    <xf numFmtId="1" fontId="13" fillId="34" borderId="27" xfId="0" applyNumberFormat="1" applyFont="1" applyFill="1" applyBorder="1" applyAlignment="1">
      <alignment horizontal="center"/>
    </xf>
    <xf numFmtId="0" fontId="46" fillId="33" borderId="0" xfId="0" applyFont="1" applyFill="1" applyBorder="1" applyAlignment="1">
      <alignment horizontal="left" vertical="center" indent="1"/>
    </xf>
    <xf numFmtId="1" fontId="0" fillId="0" borderId="27" xfId="0" applyNumberFormat="1" applyFont="1" applyFill="1" applyBorder="1" applyAlignment="1">
      <alignment horizontal="center"/>
    </xf>
    <xf numFmtId="170" fontId="0" fillId="0" borderId="11" xfId="0" applyNumberFormat="1" applyFont="1" applyFill="1" applyBorder="1" applyAlignment="1">
      <alignment horizontal="right"/>
    </xf>
    <xf numFmtId="170" fontId="0" fillId="0" borderId="18" xfId="0" applyNumberFormat="1" applyFont="1" applyFill="1" applyBorder="1" applyAlignment="1">
      <alignment horizontal="right"/>
    </xf>
    <xf numFmtId="170" fontId="0" fillId="0" borderId="0" xfId="0" applyNumberFormat="1" applyFont="1" applyFill="1" applyBorder="1" applyAlignment="1">
      <alignment horizontal="right"/>
    </xf>
    <xf numFmtId="170" fontId="0" fillId="0" borderId="22" xfId="0" applyNumberFormat="1" applyFont="1" applyFill="1" applyBorder="1" applyAlignment="1">
      <alignment horizontal="right"/>
    </xf>
    <xf numFmtId="170" fontId="0" fillId="0" borderId="24" xfId="0" applyNumberFormat="1" applyFont="1" applyFill="1" applyBorder="1" applyAlignment="1">
      <alignment horizontal="right"/>
    </xf>
    <xf numFmtId="170" fontId="0" fillId="0" borderId="23" xfId="0" applyNumberFormat="1" applyFont="1" applyFill="1" applyBorder="1" applyAlignment="1">
      <alignment horizontal="right"/>
    </xf>
    <xf numFmtId="170" fontId="0" fillId="0" borderId="10" xfId="0" applyNumberFormat="1" applyFont="1" applyFill="1" applyBorder="1" applyAlignment="1">
      <alignment horizontal="right"/>
    </xf>
    <xf numFmtId="170" fontId="0" fillId="0" borderId="12" xfId="0" applyNumberFormat="1" applyFont="1" applyFill="1" applyBorder="1" applyAlignment="1">
      <alignment horizontal="right"/>
    </xf>
    <xf numFmtId="170" fontId="33" fillId="34" borderId="20" xfId="0" applyNumberFormat="1" applyFont="1" applyFill="1" applyBorder="1" applyAlignment="1">
      <alignment horizontal="center" textRotation="90" wrapText="1"/>
    </xf>
    <xf numFmtId="173" fontId="0" fillId="0" borderId="0" xfId="0" applyNumberFormat="1" applyFont="1" applyFill="1" applyBorder="1" applyAlignment="1">
      <alignment horizontal="right"/>
    </xf>
    <xf numFmtId="173" fontId="0" fillId="0" borderId="23" xfId="0" applyNumberFormat="1" applyFont="1" applyFill="1" applyBorder="1" applyAlignment="1">
      <alignment horizontal="right"/>
    </xf>
    <xf numFmtId="173" fontId="0" fillId="0" borderId="12" xfId="0" applyNumberFormat="1" applyFont="1" applyFill="1" applyBorder="1" applyAlignment="1">
      <alignment horizontal="right"/>
    </xf>
    <xf numFmtId="0" fontId="35" fillId="34" borderId="12" xfId="0" applyNumberFormat="1" applyFont="1" applyFill="1" applyBorder="1" applyAlignment="1">
      <alignment horizontal="left"/>
    </xf>
    <xf numFmtId="0" fontId="33" fillId="34" borderId="20" xfId="0" applyNumberFormat="1" applyFont="1" applyFill="1" applyBorder="1" applyAlignment="1">
      <alignment horizontal="left" wrapText="1"/>
    </xf>
    <xf numFmtId="174" fontId="0" fillId="0" borderId="12" xfId="0" applyNumberFormat="1" applyFont="1" applyFill="1" applyBorder="1" applyAlignment="1">
      <alignment horizontal="right"/>
    </xf>
    <xf numFmtId="174" fontId="0" fillId="0" borderId="0" xfId="0" applyNumberFormat="1" applyFont="1" applyFill="1" applyBorder="1" applyAlignment="1">
      <alignment horizontal="right"/>
    </xf>
    <xf numFmtId="174" fontId="0" fillId="0" borderId="23" xfId="0" applyNumberFormat="1" applyFont="1" applyFill="1" applyBorder="1" applyAlignment="1">
      <alignment horizontal="right"/>
    </xf>
    <xf numFmtId="173" fontId="0" fillId="0" borderId="17" xfId="0" applyNumberFormat="1" applyFont="1" applyFill="1" applyBorder="1" applyAlignment="1">
      <alignment horizontal="right"/>
    </xf>
    <xf numFmtId="173" fontId="0" fillId="0" borderId="18" xfId="0" applyNumberFormat="1" applyFont="1" applyFill="1" applyBorder="1" applyAlignment="1">
      <alignment horizontal="right"/>
    </xf>
    <xf numFmtId="173" fontId="0" fillId="0" borderId="24" xfId="0" applyNumberFormat="1" applyFont="1" applyFill="1" applyBorder="1" applyAlignment="1">
      <alignment horizontal="right"/>
    </xf>
    <xf numFmtId="172" fontId="0" fillId="0" borderId="10" xfId="0" applyNumberFormat="1" applyFont="1" applyFill="1" applyBorder="1" applyAlignment="1">
      <alignment horizontal="right"/>
    </xf>
    <xf numFmtId="0" fontId="0" fillId="0" borderId="12" xfId="0" applyNumberFormat="1" applyFont="1" applyFill="1" applyBorder="1" applyAlignment="1">
      <alignment horizontal="left"/>
    </xf>
    <xf numFmtId="1" fontId="0" fillId="0" borderId="10" xfId="0" applyNumberFormat="1" applyFont="1" applyFill="1" applyBorder="1" applyAlignment="1">
      <alignment horizontal="right"/>
    </xf>
    <xf numFmtId="1" fontId="0" fillId="0" borderId="12" xfId="0" applyNumberFormat="1" applyFont="1" applyFill="1" applyBorder="1" applyAlignment="1">
      <alignment horizontal="right"/>
    </xf>
    <xf numFmtId="3" fontId="0" fillId="0" borderId="10" xfId="0" applyNumberFormat="1" applyFont="1" applyFill="1" applyBorder="1" applyAlignment="1">
      <alignment horizontal="right"/>
    </xf>
    <xf numFmtId="3" fontId="0" fillId="0" borderId="12" xfId="0" applyNumberFormat="1" applyFont="1" applyFill="1" applyBorder="1" applyAlignment="1">
      <alignment horizontal="right"/>
    </xf>
    <xf numFmtId="172" fontId="0" fillId="0" borderId="11" xfId="0" applyNumberFormat="1" applyFont="1" applyFill="1" applyBorder="1" applyAlignment="1">
      <alignment horizontal="right"/>
    </xf>
    <xf numFmtId="0" fontId="0" fillId="0" borderId="0" xfId="0" applyNumberFormat="1" applyFont="1" applyFill="1" applyBorder="1" applyAlignment="1">
      <alignment horizontal="left"/>
    </xf>
    <xf numFmtId="1" fontId="0" fillId="0" borderId="11" xfId="0" applyNumberFormat="1" applyFont="1" applyFill="1" applyBorder="1" applyAlignment="1">
      <alignment horizontal="right"/>
    </xf>
    <xf numFmtId="1" fontId="0" fillId="0" borderId="0" xfId="0" applyNumberFormat="1" applyFont="1" applyFill="1" applyBorder="1" applyAlignment="1">
      <alignment horizontal="right"/>
    </xf>
    <xf numFmtId="3" fontId="0" fillId="0" borderId="11" xfId="0" applyNumberFormat="1" applyFont="1" applyFill="1" applyBorder="1" applyAlignment="1">
      <alignment horizontal="right"/>
    </xf>
    <xf numFmtId="3" fontId="0" fillId="0" borderId="0" xfId="0" applyNumberFormat="1" applyFont="1" applyFill="1" applyBorder="1" applyAlignment="1">
      <alignment horizontal="right"/>
    </xf>
    <xf numFmtId="172" fontId="0" fillId="0" borderId="22" xfId="0" applyNumberFormat="1" applyFont="1" applyFill="1" applyBorder="1" applyAlignment="1">
      <alignment horizontal="right"/>
    </xf>
    <xf numFmtId="0" fontId="0" fillId="0" borderId="23" xfId="0" applyNumberFormat="1" applyFont="1" applyFill="1" applyBorder="1" applyAlignment="1">
      <alignment horizontal="left"/>
    </xf>
    <xf numFmtId="1" fontId="0" fillId="0" borderId="22" xfId="0" applyNumberFormat="1" applyFont="1" applyFill="1" applyBorder="1" applyAlignment="1">
      <alignment horizontal="right"/>
    </xf>
    <xf numFmtId="1" fontId="0" fillId="0" borderId="23"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23" xfId="0" applyNumberFormat="1" applyFont="1" applyFill="1" applyBorder="1" applyAlignment="1">
      <alignment horizontal="right"/>
    </xf>
    <xf numFmtId="0" fontId="31" fillId="33" borderId="0" xfId="0" applyFont="1" applyFill="1"/>
    <xf numFmtId="0" fontId="30" fillId="33" borderId="0" xfId="0" applyFont="1" applyFill="1" applyBorder="1"/>
    <xf numFmtId="3" fontId="30" fillId="33" borderId="0" xfId="0" applyNumberFormat="1" applyFont="1" applyFill="1" applyBorder="1"/>
    <xf numFmtId="170" fontId="16" fillId="0" borderId="10" xfId="0" applyNumberFormat="1" applyFont="1" applyBorder="1"/>
    <xf numFmtId="170" fontId="0" fillId="0" borderId="10" xfId="0" applyNumberFormat="1" applyFont="1" applyBorder="1"/>
    <xf numFmtId="170" fontId="0" fillId="0" borderId="12" xfId="0" applyNumberFormat="1" applyFont="1" applyBorder="1"/>
    <xf numFmtId="170" fontId="0" fillId="0" borderId="17" xfId="0" applyNumberFormat="1" applyFont="1" applyBorder="1"/>
    <xf numFmtId="170" fontId="31" fillId="0" borderId="12" xfId="0" applyNumberFormat="1" applyFont="1" applyBorder="1"/>
    <xf numFmtId="170" fontId="31" fillId="0" borderId="17" xfId="0" applyNumberFormat="1" applyFont="1" applyBorder="1"/>
    <xf numFmtId="170" fontId="16" fillId="0" borderId="11" xfId="0" applyNumberFormat="1" applyFont="1" applyBorder="1"/>
    <xf numFmtId="170" fontId="0" fillId="0" borderId="11" xfId="0" applyNumberFormat="1" applyFont="1" applyBorder="1"/>
    <xf numFmtId="170" fontId="0" fillId="0" borderId="0" xfId="0" applyNumberFormat="1" applyFont="1" applyBorder="1"/>
    <xf numFmtId="170" fontId="0" fillId="0" borderId="18" xfId="0" applyNumberFormat="1" applyFont="1" applyBorder="1"/>
    <xf numFmtId="170" fontId="31" fillId="0" borderId="0" xfId="0" applyNumberFormat="1" applyFont="1" applyBorder="1"/>
    <xf numFmtId="170" fontId="31" fillId="0" borderId="18" xfId="0" applyNumberFormat="1" applyFont="1" applyBorder="1"/>
    <xf numFmtId="170" fontId="16" fillId="0" borderId="11" xfId="0" applyNumberFormat="1" applyFont="1" applyFill="1" applyBorder="1"/>
    <xf numFmtId="170" fontId="31" fillId="0" borderId="0" xfId="0" applyNumberFormat="1" applyFont="1" applyFill="1" applyBorder="1"/>
    <xf numFmtId="170" fontId="31" fillId="0" borderId="18" xfId="0" applyNumberFormat="1" applyFont="1" applyFill="1" applyBorder="1"/>
    <xf numFmtId="170" fontId="16" fillId="0" borderId="22" xfId="0" applyNumberFormat="1" applyFont="1" applyBorder="1"/>
    <xf numFmtId="170" fontId="0" fillId="0" borderId="22" xfId="0" applyNumberFormat="1" applyFont="1" applyBorder="1"/>
    <xf numFmtId="170" fontId="0" fillId="0" borderId="23" xfId="0" applyNumberFormat="1" applyFont="1" applyBorder="1"/>
    <xf numFmtId="170" fontId="0" fillId="0" borderId="24" xfId="0" applyNumberFormat="1" applyFont="1" applyBorder="1"/>
    <xf numFmtId="170" fontId="31" fillId="0" borderId="23" xfId="0" applyNumberFormat="1" applyFont="1" applyBorder="1"/>
    <xf numFmtId="170" fontId="31" fillId="0" borderId="24" xfId="0" applyNumberFormat="1" applyFont="1" applyBorder="1"/>
    <xf numFmtId="169" fontId="1" fillId="0" borderId="11" xfId="43" applyNumberFormat="1" applyFont="1" applyFill="1" applyBorder="1"/>
    <xf numFmtId="0" fontId="34" fillId="34" borderId="19" xfId="0" applyFont="1" applyFill="1" applyBorder="1" applyAlignment="1">
      <alignment horizontal="center" textRotation="90" wrapText="1"/>
    </xf>
    <xf numFmtId="0" fontId="34" fillId="34" borderId="20" xfId="0" applyFont="1" applyFill="1" applyBorder="1" applyAlignment="1">
      <alignment horizontal="center" textRotation="90" wrapText="1"/>
    </xf>
    <xf numFmtId="0" fontId="34" fillId="34" borderId="21" xfId="0" applyFont="1" applyFill="1" applyBorder="1" applyAlignment="1">
      <alignment horizontal="center" textRotation="90" wrapText="1"/>
    </xf>
    <xf numFmtId="0" fontId="47" fillId="34" borderId="20" xfId="0" applyFont="1" applyFill="1" applyBorder="1" applyAlignment="1">
      <alignment horizontal="center" textRotation="90" wrapText="1"/>
    </xf>
    <xf numFmtId="0" fontId="47" fillId="34" borderId="21" xfId="0" applyFont="1" applyFill="1" applyBorder="1" applyAlignment="1">
      <alignment horizontal="center" textRotation="90" wrapText="1"/>
    </xf>
    <xf numFmtId="169" fontId="1" fillId="0" borderId="10" xfId="43" applyNumberFormat="1" applyFont="1" applyFill="1" applyBorder="1"/>
    <xf numFmtId="169" fontId="1" fillId="0" borderId="22" xfId="43" applyNumberFormat="1" applyFont="1" applyFill="1" applyBorder="1"/>
    <xf numFmtId="0" fontId="35" fillId="34" borderId="10" xfId="0" applyFont="1" applyFill="1" applyBorder="1" applyAlignment="1">
      <alignment horizontal="center"/>
    </xf>
    <xf numFmtId="0" fontId="35" fillId="34" borderId="25" xfId="0" applyFont="1" applyFill="1" applyBorder="1" applyAlignment="1">
      <alignment horizontal="center"/>
    </xf>
    <xf numFmtId="0" fontId="35" fillId="34" borderId="12" xfId="0" applyFont="1" applyFill="1" applyBorder="1" applyAlignment="1">
      <alignment horizontal="center"/>
    </xf>
    <xf numFmtId="0" fontId="49" fillId="33" borderId="0" xfId="0" applyFont="1" applyFill="1" applyBorder="1" applyAlignment="1">
      <alignment vertical="center"/>
    </xf>
    <xf numFmtId="0" fontId="50" fillId="33" borderId="0" xfId="0" applyFont="1" applyFill="1" applyBorder="1" applyAlignment="1">
      <alignment vertical="center"/>
    </xf>
    <xf numFmtId="0" fontId="0" fillId="33" borderId="0" xfId="0" applyFont="1" applyFill="1" applyBorder="1" applyAlignment="1">
      <alignment horizontal="center"/>
    </xf>
    <xf numFmtId="0" fontId="13" fillId="33" borderId="13" xfId="0" applyFont="1" applyFill="1" applyBorder="1" applyAlignment="1">
      <alignment textRotation="90"/>
    </xf>
    <xf numFmtId="0" fontId="13" fillId="34" borderId="14" xfId="0" applyFont="1" applyFill="1" applyBorder="1" applyAlignment="1">
      <alignment horizontal="center" vertical="center"/>
    </xf>
    <xf numFmtId="0" fontId="13" fillId="34" borderId="15" xfId="0" applyFont="1" applyFill="1" applyBorder="1" applyAlignment="1">
      <alignment horizontal="center" vertical="center"/>
    </xf>
    <xf numFmtId="0" fontId="13" fillId="34" borderId="16" xfId="0" applyFont="1" applyFill="1" applyBorder="1" applyAlignment="1">
      <alignment horizontal="center" vertical="center"/>
    </xf>
    <xf numFmtId="0" fontId="13" fillId="33" borderId="29" xfId="0" applyFont="1" applyFill="1" applyBorder="1" applyAlignment="1">
      <alignment horizontal="center" vertical="center"/>
    </xf>
    <xf numFmtId="0" fontId="0" fillId="33" borderId="11" xfId="0" applyFont="1" applyFill="1" applyBorder="1"/>
    <xf numFmtId="0" fontId="0" fillId="33" borderId="10" xfId="0" applyFont="1" applyFill="1" applyBorder="1"/>
    <xf numFmtId="0" fontId="0" fillId="0" borderId="26" xfId="0" applyFont="1" applyBorder="1"/>
    <xf numFmtId="0" fontId="0" fillId="33" borderId="26" xfId="0" applyFont="1" applyFill="1" applyBorder="1"/>
    <xf numFmtId="0" fontId="0" fillId="0" borderId="10" xfId="0" applyFont="1" applyBorder="1"/>
    <xf numFmtId="170" fontId="0" fillId="0" borderId="26" xfId="0" applyNumberFormat="1" applyFont="1" applyBorder="1"/>
    <xf numFmtId="0" fontId="0" fillId="0" borderId="27" xfId="0" applyFont="1" applyBorder="1"/>
    <xf numFmtId="0" fontId="0" fillId="33" borderId="27" xfId="0" applyFont="1" applyFill="1" applyBorder="1"/>
    <xf numFmtId="0" fontId="0" fillId="0" borderId="11" xfId="0" applyFont="1" applyBorder="1"/>
    <xf numFmtId="170" fontId="0" fillId="0" borderId="27" xfId="0" applyNumberFormat="1" applyFont="1" applyBorder="1"/>
    <xf numFmtId="3" fontId="0" fillId="0" borderId="27" xfId="0" applyNumberFormat="1" applyFont="1" applyBorder="1"/>
    <xf numFmtId="3" fontId="0" fillId="33" borderId="27" xfId="0" applyNumberFormat="1" applyFont="1" applyFill="1" applyBorder="1"/>
    <xf numFmtId="0" fontId="0" fillId="33" borderId="22" xfId="0" applyFont="1" applyFill="1" applyBorder="1"/>
    <xf numFmtId="0" fontId="0" fillId="0" borderId="28" xfId="0" applyFont="1" applyBorder="1"/>
    <xf numFmtId="0" fontId="0" fillId="33" borderId="28" xfId="0" applyFont="1" applyFill="1" applyBorder="1"/>
    <xf numFmtId="0" fontId="0" fillId="0" borderId="22" xfId="0" applyFont="1" applyBorder="1"/>
    <xf numFmtId="170" fontId="0" fillId="0" borderId="28" xfId="0" applyNumberFormat="1" applyFont="1" applyBorder="1"/>
    <xf numFmtId="0" fontId="13" fillId="35" borderId="10" xfId="0" applyFont="1" applyFill="1" applyBorder="1" applyAlignment="1">
      <alignment horizontal="center"/>
    </xf>
    <xf numFmtId="0" fontId="13" fillId="35" borderId="12" xfId="0" applyFont="1" applyFill="1" applyBorder="1" applyAlignment="1">
      <alignment horizontal="center"/>
    </xf>
    <xf numFmtId="0" fontId="13" fillId="35" borderId="17" xfId="0" applyFont="1" applyFill="1" applyBorder="1" applyAlignment="1">
      <alignment horizontal="center"/>
    </xf>
    <xf numFmtId="0" fontId="13" fillId="35" borderId="10" xfId="0" applyFont="1" applyFill="1" applyBorder="1" applyAlignment="1">
      <alignment horizontal="left"/>
    </xf>
    <xf numFmtId="0" fontId="13" fillId="35" borderId="12" xfId="0" applyFont="1" applyFill="1" applyBorder="1" applyAlignment="1">
      <alignment horizontal="left"/>
    </xf>
    <xf numFmtId="0" fontId="13" fillId="35" borderId="21" xfId="0" applyFont="1" applyFill="1" applyBorder="1" applyAlignment="1">
      <alignment horizontal="left"/>
    </xf>
    <xf numFmtId="11" fontId="0" fillId="33" borderId="0" xfId="0" applyNumberFormat="1" applyFont="1" applyFill="1" applyBorder="1"/>
    <xf numFmtId="170" fontId="0" fillId="33" borderId="0" xfId="0" applyNumberFormat="1" applyFont="1" applyFill="1"/>
    <xf numFmtId="0" fontId="0" fillId="0" borderId="0" xfId="0" applyFont="1"/>
    <xf numFmtId="0" fontId="13" fillId="35" borderId="19" xfId="0" applyFont="1" applyFill="1" applyBorder="1" applyAlignment="1">
      <alignment horizontal="center"/>
    </xf>
    <xf numFmtId="0" fontId="13" fillId="35" borderId="20" xfId="0" applyFont="1" applyFill="1" applyBorder="1" applyAlignment="1">
      <alignment horizontal="center"/>
    </xf>
    <xf numFmtId="0" fontId="13" fillId="35" borderId="21" xfId="0" applyFont="1" applyFill="1" applyBorder="1" applyAlignment="1">
      <alignment horizontal="center"/>
    </xf>
    <xf numFmtId="165" fontId="0" fillId="33" borderId="0" xfId="0" applyNumberFormat="1" applyFont="1" applyFill="1" applyBorder="1"/>
    <xf numFmtId="165" fontId="0" fillId="33" borderId="0" xfId="0" applyNumberFormat="1" applyFont="1" applyFill="1" applyBorder="1" applyAlignment="1">
      <alignment vertical="center"/>
    </xf>
    <xf numFmtId="0" fontId="17" fillId="35" borderId="26" xfId="0" applyFont="1" applyFill="1" applyBorder="1"/>
    <xf numFmtId="0" fontId="14" fillId="0" borderId="27" xfId="0" applyFont="1" applyFill="1" applyBorder="1"/>
    <xf numFmtId="0" fontId="14" fillId="0" borderId="28" xfId="0" applyFont="1" applyFill="1" applyBorder="1"/>
    <xf numFmtId="11" fontId="50" fillId="33" borderId="0" xfId="0" applyNumberFormat="1" applyFont="1" applyFill="1" applyBorder="1" applyAlignment="1">
      <alignment vertical="center"/>
    </xf>
    <xf numFmtId="0" fontId="13" fillId="33" borderId="0" xfId="0" applyFont="1" applyFill="1" applyBorder="1" applyAlignment="1">
      <alignment horizontal="center" vertical="center"/>
    </xf>
    <xf numFmtId="0" fontId="13" fillId="33" borderId="16" xfId="0" applyFont="1" applyFill="1" applyBorder="1" applyAlignment="1">
      <alignment horizontal="center" vertical="center"/>
    </xf>
    <xf numFmtId="11" fontId="0" fillId="33" borderId="0" xfId="0" applyNumberFormat="1" applyFont="1" applyFill="1"/>
    <xf numFmtId="0" fontId="0" fillId="0" borderId="0" xfId="0" applyFont="1" applyFill="1" applyBorder="1"/>
    <xf numFmtId="0" fontId="0" fillId="0" borderId="18" xfId="0" applyFont="1" applyFill="1" applyBorder="1"/>
    <xf numFmtId="0" fontId="0" fillId="0" borderId="23" xfId="0" applyFont="1" applyFill="1" applyBorder="1"/>
    <xf numFmtId="0" fontId="0" fillId="0" borderId="24" xfId="0" applyFont="1" applyFill="1" applyBorder="1"/>
    <xf numFmtId="0" fontId="0" fillId="33" borderId="17" xfId="0" applyFont="1" applyFill="1" applyBorder="1"/>
    <xf numFmtId="0" fontId="0" fillId="33" borderId="18" xfId="0" applyFont="1" applyFill="1" applyBorder="1"/>
    <xf numFmtId="0" fontId="0" fillId="0" borderId="0" xfId="0" applyFont="1" applyFill="1"/>
    <xf numFmtId="0" fontId="0" fillId="0" borderId="10" xfId="0" applyFont="1" applyFill="1" applyBorder="1"/>
    <xf numFmtId="0" fontId="0" fillId="0" borderId="22" xfId="0" applyFont="1" applyFill="1" applyBorder="1"/>
    <xf numFmtId="0" fontId="0" fillId="33" borderId="0" xfId="0" applyFont="1" applyFill="1" applyAlignment="1">
      <alignment horizontal="right"/>
    </xf>
    <xf numFmtId="0" fontId="0" fillId="33" borderId="24" xfId="0" applyFont="1" applyFill="1" applyBorder="1"/>
    <xf numFmtId="0" fontId="0" fillId="33" borderId="25" xfId="0" applyFont="1" applyFill="1" applyBorder="1"/>
    <xf numFmtId="0" fontId="0" fillId="33" borderId="21" xfId="0" applyFont="1" applyFill="1" applyBorder="1"/>
    <xf numFmtId="0" fontId="0" fillId="0" borderId="19" xfId="0" applyFont="1" applyFill="1" applyBorder="1"/>
    <xf numFmtId="170" fontId="0" fillId="0" borderId="20" xfId="0" applyNumberFormat="1" applyFont="1" applyFill="1" applyBorder="1"/>
    <xf numFmtId="0" fontId="0" fillId="0" borderId="20" xfId="0" applyFont="1" applyFill="1" applyBorder="1"/>
    <xf numFmtId="0" fontId="0" fillId="0" borderId="21" xfId="0" applyFont="1" applyFill="1" applyBorder="1"/>
    <xf numFmtId="0" fontId="0" fillId="33" borderId="27" xfId="0" applyFont="1" applyFill="1" applyBorder="1" applyAlignment="1"/>
    <xf numFmtId="0" fontId="0" fillId="33" borderId="28" xfId="0" applyFont="1" applyFill="1" applyBorder="1" applyAlignment="1"/>
    <xf numFmtId="0" fontId="0" fillId="33" borderId="0" xfId="0" applyFont="1" applyFill="1" applyBorder="1" applyAlignment="1">
      <alignment vertical="top"/>
    </xf>
    <xf numFmtId="0" fontId="0" fillId="33" borderId="27" xfId="0" applyFont="1" applyFill="1" applyBorder="1" applyAlignment="1">
      <alignment vertical="top" wrapText="1"/>
    </xf>
    <xf numFmtId="0" fontId="0" fillId="0" borderId="18" xfId="0" applyNumberFormat="1" applyFont="1" applyFill="1" applyBorder="1"/>
    <xf numFmtId="0" fontId="0" fillId="33" borderId="28" xfId="0" applyFont="1" applyFill="1" applyBorder="1" applyAlignment="1">
      <alignment vertical="top" wrapText="1"/>
    </xf>
    <xf numFmtId="0" fontId="13" fillId="34" borderId="10" xfId="0" applyFont="1" applyFill="1" applyBorder="1" applyAlignment="1">
      <alignment vertical="center"/>
    </xf>
    <xf numFmtId="0" fontId="0" fillId="33" borderId="0" xfId="0" applyFont="1" applyFill="1" applyBorder="1" applyAlignment="1">
      <alignment horizontal="left" vertical="center"/>
    </xf>
    <xf numFmtId="0" fontId="17" fillId="35" borderId="10" xfId="0" applyFont="1" applyFill="1" applyBorder="1"/>
    <xf numFmtId="0" fontId="14" fillId="0" borderId="11" xfId="0" applyFont="1" applyFill="1" applyBorder="1"/>
    <xf numFmtId="0" fontId="14" fillId="0" borderId="22" xfId="0" applyFont="1" applyFill="1" applyBorder="1"/>
    <xf numFmtId="0" fontId="0" fillId="0" borderId="26" xfId="0" applyFont="1" applyFill="1" applyBorder="1"/>
    <xf numFmtId="164" fontId="0" fillId="0" borderId="17" xfId="0" applyNumberFormat="1" applyFont="1" applyFill="1" applyBorder="1"/>
    <xf numFmtId="0" fontId="0" fillId="0" borderId="27" xfId="0" applyFont="1" applyFill="1" applyBorder="1"/>
    <xf numFmtId="164" fontId="0" fillId="0" borderId="18" xfId="0" applyNumberFormat="1" applyFont="1" applyFill="1" applyBorder="1"/>
    <xf numFmtId="0" fontId="0" fillId="0" borderId="28" xfId="0" applyFont="1" applyFill="1" applyBorder="1"/>
    <xf numFmtId="164" fontId="0" fillId="0" borderId="24" xfId="0" applyNumberFormat="1" applyFont="1" applyFill="1" applyBorder="1"/>
    <xf numFmtId="3" fontId="0" fillId="0" borderId="11" xfId="0" applyNumberFormat="1" applyFont="1" applyBorder="1"/>
    <xf numFmtId="3" fontId="0" fillId="0" borderId="0" xfId="0" applyNumberFormat="1" applyFont="1" applyBorder="1"/>
    <xf numFmtId="3" fontId="0" fillId="0" borderId="18" xfId="0" applyNumberFormat="1" applyFont="1" applyBorder="1"/>
    <xf numFmtId="0" fontId="0" fillId="33" borderId="11" xfId="0" applyFont="1" applyFill="1" applyBorder="1" applyAlignment="1">
      <alignment horizontal="left"/>
    </xf>
    <xf numFmtId="3" fontId="0" fillId="0" borderId="22" xfId="0" applyNumberFormat="1" applyFont="1" applyBorder="1"/>
    <xf numFmtId="3" fontId="0" fillId="0" borderId="23" xfId="0" applyNumberFormat="1" applyFont="1" applyBorder="1"/>
    <xf numFmtId="3" fontId="0" fillId="0" borderId="24" xfId="0" applyNumberFormat="1" applyFont="1" applyBorder="1"/>
    <xf numFmtId="2" fontId="0" fillId="0" borderId="10" xfId="0" applyNumberFormat="1" applyFont="1" applyFill="1" applyBorder="1"/>
    <xf numFmtId="2" fontId="0" fillId="0" borderId="12" xfId="0" applyNumberFormat="1" applyFont="1" applyFill="1" applyBorder="1"/>
    <xf numFmtId="2" fontId="0" fillId="0" borderId="17" xfId="0" applyNumberFormat="1" applyFont="1" applyFill="1" applyBorder="1"/>
    <xf numFmtId="2" fontId="0" fillId="0" borderId="11" xfId="0" applyNumberFormat="1" applyFont="1" applyFill="1" applyBorder="1"/>
    <xf numFmtId="2" fontId="0" fillId="0" borderId="0" xfId="0" applyNumberFormat="1" applyFont="1" applyFill="1" applyBorder="1"/>
    <xf numFmtId="2" fontId="0" fillId="0" borderId="18" xfId="0" applyNumberFormat="1" applyFont="1" applyFill="1" applyBorder="1"/>
    <xf numFmtId="2" fontId="0" fillId="0" borderId="22" xfId="0" applyNumberFormat="1" applyFont="1" applyFill="1" applyBorder="1"/>
    <xf numFmtId="2" fontId="0" fillId="0" borderId="23" xfId="0" applyNumberFormat="1" applyFont="1" applyFill="1" applyBorder="1"/>
    <xf numFmtId="2" fontId="0" fillId="0" borderId="24" xfId="0" applyNumberFormat="1" applyFont="1" applyFill="1" applyBorder="1"/>
    <xf numFmtId="0" fontId="51" fillId="37" borderId="19" xfId="0" applyFont="1" applyFill="1" applyBorder="1" applyAlignment="1">
      <alignment horizontal="center"/>
    </xf>
    <xf numFmtId="0" fontId="51" fillId="37" borderId="20" xfId="0" applyFont="1" applyFill="1" applyBorder="1" applyAlignment="1">
      <alignment horizontal="center"/>
    </xf>
    <xf numFmtId="0" fontId="51" fillId="37" borderId="21" xfId="0" applyFont="1" applyFill="1" applyBorder="1" applyAlignment="1">
      <alignment horizontal="center"/>
    </xf>
    <xf numFmtId="0" fontId="51" fillId="37" borderId="26" xfId="0" applyFont="1" applyFill="1" applyBorder="1" applyAlignment="1">
      <alignment horizontal="center"/>
    </xf>
    <xf numFmtId="168" fontId="0" fillId="38" borderId="10" xfId="0" applyNumberFormat="1" applyFont="1" applyFill="1" applyBorder="1"/>
    <xf numFmtId="168" fontId="0" fillId="0" borderId="12" xfId="0" applyNumberFormat="1" applyFont="1" applyBorder="1"/>
    <xf numFmtId="168" fontId="0" fillId="0" borderId="17" xfId="0" applyNumberFormat="1" applyFont="1" applyBorder="1"/>
    <xf numFmtId="0" fontId="51" fillId="37" borderId="27" xfId="0" applyFont="1" applyFill="1" applyBorder="1" applyAlignment="1">
      <alignment horizontal="center"/>
    </xf>
    <xf numFmtId="168" fontId="0" fillId="0" borderId="11" xfId="0" applyNumberFormat="1" applyFont="1" applyBorder="1"/>
    <xf numFmtId="168" fontId="0" fillId="38" borderId="0" xfId="0" applyNumberFormat="1" applyFont="1" applyFill="1" applyBorder="1"/>
    <xf numFmtId="168" fontId="0" fillId="0" borderId="0" xfId="0" applyNumberFormat="1" applyFont="1" applyBorder="1"/>
    <xf numFmtId="168" fontId="0" fillId="0" borderId="18" xfId="0" applyNumberFormat="1" applyFont="1" applyBorder="1"/>
    <xf numFmtId="168" fontId="0" fillId="0" borderId="0" xfId="0" applyNumberFormat="1" applyFont="1" applyFill="1" applyBorder="1"/>
    <xf numFmtId="0" fontId="51" fillId="37" borderId="28" xfId="0" applyFont="1" applyFill="1" applyBorder="1" applyAlignment="1">
      <alignment horizontal="center"/>
    </xf>
    <xf numFmtId="168" fontId="0" fillId="0" borderId="22" xfId="0" applyNumberFormat="1" applyFont="1" applyBorder="1"/>
    <xf numFmtId="168" fontId="0" fillId="0" borderId="23" xfId="0" applyNumberFormat="1" applyFont="1" applyBorder="1"/>
    <xf numFmtId="168" fontId="0" fillId="38" borderId="24" xfId="0" applyNumberFormat="1" applyFont="1" applyFill="1" applyBorder="1"/>
    <xf numFmtId="0" fontId="25" fillId="33" borderId="23" xfId="0" applyFont="1" applyFill="1" applyBorder="1" applyAlignment="1">
      <alignment horizontal="left" vertical="center" indent="1"/>
    </xf>
    <xf numFmtId="0" fontId="25" fillId="33" borderId="23" xfId="0" applyFont="1" applyFill="1" applyBorder="1"/>
    <xf numFmtId="0" fontId="26" fillId="34" borderId="0" xfId="0" applyFont="1" applyFill="1" applyBorder="1" applyAlignment="1">
      <alignment vertical="center"/>
    </xf>
    <xf numFmtId="164" fontId="0" fillId="0" borderId="18" xfId="0" applyNumberFormat="1" applyFont="1" applyFill="1" applyBorder="1" applyAlignment="1">
      <alignment horizontal="right"/>
    </xf>
    <xf numFmtId="164" fontId="0" fillId="0" borderId="10" xfId="0" applyNumberFormat="1" applyFont="1" applyFill="1" applyBorder="1"/>
    <xf numFmtId="164" fontId="0" fillId="0" borderId="12" xfId="0" applyNumberFormat="1" applyFont="1" applyFill="1" applyBorder="1"/>
    <xf numFmtId="164" fontId="0" fillId="0" borderId="11" xfId="0" applyNumberFormat="1" applyFont="1" applyFill="1" applyBorder="1"/>
    <xf numFmtId="164" fontId="0" fillId="0" borderId="0" xfId="0" applyNumberFormat="1" applyFont="1" applyFill="1" applyBorder="1"/>
    <xf numFmtId="164" fontId="0" fillId="0" borderId="22" xfId="0" applyNumberFormat="1" applyFont="1" applyFill="1" applyBorder="1"/>
    <xf numFmtId="164" fontId="0" fillId="0" borderId="23" xfId="0" applyNumberFormat="1" applyFont="1" applyFill="1" applyBorder="1"/>
    <xf numFmtId="0" fontId="0" fillId="0" borderId="11" xfId="0" applyFont="1" applyFill="1" applyBorder="1" applyAlignment="1">
      <alignment horizontal="right"/>
    </xf>
    <xf numFmtId="0" fontId="0" fillId="0" borderId="0" xfId="0" applyFont="1" applyFill="1" applyBorder="1" applyAlignment="1">
      <alignment horizontal="right"/>
    </xf>
    <xf numFmtId="0" fontId="0" fillId="0" borderId="18" xfId="0" applyFont="1" applyFill="1" applyBorder="1" applyAlignment="1">
      <alignment horizontal="right"/>
    </xf>
    <xf numFmtId="0" fontId="0" fillId="0" borderId="25" xfId="0" applyFont="1" applyBorder="1"/>
    <xf numFmtId="0" fontId="0" fillId="0" borderId="25" xfId="0" applyFont="1" applyFill="1" applyBorder="1"/>
    <xf numFmtId="164" fontId="0" fillId="0" borderId="25" xfId="0" applyNumberFormat="1" applyFont="1" applyFill="1" applyBorder="1"/>
    <xf numFmtId="3" fontId="0" fillId="0" borderId="19" xfId="0" applyNumberFormat="1" applyFont="1" applyFill="1" applyBorder="1"/>
    <xf numFmtId="3" fontId="0" fillId="0" borderId="25" xfId="0" applyNumberFormat="1" applyFont="1" applyBorder="1"/>
    <xf numFmtId="3" fontId="0" fillId="0" borderId="20" xfId="0" applyNumberFormat="1" applyFont="1" applyFill="1" applyBorder="1"/>
    <xf numFmtId="3" fontId="0" fillId="0" borderId="25" xfId="0" applyNumberFormat="1" applyFont="1" applyFill="1" applyBorder="1"/>
    <xf numFmtId="3" fontId="0" fillId="0" borderId="21" xfId="0" applyNumberFormat="1" applyFont="1" applyFill="1" applyBorder="1"/>
    <xf numFmtId="0" fontId="13" fillId="35" borderId="19" xfId="0" applyFont="1" applyFill="1" applyBorder="1"/>
    <xf numFmtId="0" fontId="13" fillId="35" borderId="20" xfId="0" applyFont="1" applyFill="1" applyBorder="1"/>
    <xf numFmtId="0" fontId="13" fillId="35" borderId="21" xfId="0" applyFont="1" applyFill="1" applyBorder="1"/>
    <xf numFmtId="166" fontId="0" fillId="0" borderId="10" xfId="0" applyNumberFormat="1" applyFont="1" applyBorder="1"/>
    <xf numFmtId="166" fontId="0" fillId="0" borderId="12" xfId="0" applyNumberFormat="1" applyFont="1" applyBorder="1"/>
    <xf numFmtId="166" fontId="0" fillId="0" borderId="17" xfId="0" applyNumberFormat="1" applyFont="1" applyBorder="1"/>
    <xf numFmtId="166" fontId="0" fillId="0" borderId="11" xfId="0" applyNumberFormat="1" applyFont="1" applyBorder="1"/>
    <xf numFmtId="166" fontId="0" fillId="0" borderId="0" xfId="0" applyNumberFormat="1" applyFont="1" applyBorder="1"/>
    <xf numFmtId="166" fontId="0" fillId="0" borderId="18" xfId="0" applyNumberFormat="1" applyFont="1" applyBorder="1"/>
    <xf numFmtId="166" fontId="0" fillId="0" borderId="22" xfId="0" applyNumberFormat="1" applyFont="1" applyBorder="1"/>
    <xf numFmtId="166" fontId="0" fillId="0" borderId="23" xfId="0" applyNumberFormat="1" applyFont="1" applyBorder="1"/>
    <xf numFmtId="166" fontId="0" fillId="0" borderId="24" xfId="0" applyNumberFormat="1" applyFont="1" applyBorder="1"/>
    <xf numFmtId="167" fontId="0" fillId="33" borderId="10" xfId="0" applyNumberFormat="1" applyFont="1" applyFill="1" applyBorder="1"/>
    <xf numFmtId="167" fontId="0" fillId="0" borderId="10" xfId="0" applyNumberFormat="1" applyFont="1" applyFill="1" applyBorder="1"/>
    <xf numFmtId="167" fontId="0" fillId="0" borderId="12" xfId="0" applyNumberFormat="1" applyFont="1" applyFill="1" applyBorder="1"/>
    <xf numFmtId="167" fontId="0" fillId="0" borderId="10" xfId="0" applyNumberFormat="1" applyFont="1" applyBorder="1"/>
    <xf numFmtId="167" fontId="0" fillId="0" borderId="12" xfId="0" applyNumberFormat="1" applyFont="1" applyBorder="1"/>
    <xf numFmtId="167" fontId="0" fillId="0" borderId="17" xfId="0" applyNumberFormat="1" applyFont="1" applyBorder="1"/>
    <xf numFmtId="167" fontId="0" fillId="33" borderId="0" xfId="0" applyNumberFormat="1" applyFont="1" applyFill="1"/>
    <xf numFmtId="167" fontId="0" fillId="33" borderId="22" xfId="0" applyNumberFormat="1" applyFont="1" applyFill="1" applyBorder="1"/>
    <xf numFmtId="167" fontId="0" fillId="0" borderId="22" xfId="0" applyNumberFormat="1" applyFont="1" applyFill="1" applyBorder="1"/>
    <xf numFmtId="167" fontId="0" fillId="0" borderId="23" xfId="0" applyNumberFormat="1" applyFont="1" applyFill="1" applyBorder="1"/>
    <xf numFmtId="167" fontId="0" fillId="0" borderId="22" xfId="0" applyNumberFormat="1" applyFont="1" applyBorder="1"/>
    <xf numFmtId="167" fontId="0" fillId="0" borderId="23" xfId="0" applyNumberFormat="1" applyFont="1" applyBorder="1"/>
    <xf numFmtId="167" fontId="0" fillId="0" borderId="24" xfId="0" applyNumberFormat="1" applyFont="1" applyBorder="1"/>
    <xf numFmtId="3" fontId="0" fillId="0" borderId="10" xfId="0" applyNumberFormat="1" applyFont="1" applyBorder="1"/>
    <xf numFmtId="3" fontId="0" fillId="0" borderId="12" xfId="0" applyNumberFormat="1" applyFont="1" applyBorder="1"/>
    <xf numFmtId="3" fontId="0" fillId="0" borderId="17" xfId="0" applyNumberFormat="1" applyFont="1" applyBorder="1"/>
    <xf numFmtId="0" fontId="40" fillId="34" borderId="19" xfId="0" applyFont="1" applyFill="1" applyBorder="1" applyAlignment="1">
      <alignment horizontal="center" textRotation="90" wrapText="1"/>
    </xf>
    <xf numFmtId="0" fontId="40" fillId="34" borderId="20" xfId="0" applyFont="1" applyFill="1" applyBorder="1" applyAlignment="1">
      <alignment horizontal="center" textRotation="90" wrapText="1"/>
    </xf>
    <xf numFmtId="0" fontId="33" fillId="34" borderId="19" xfId="0" applyFont="1" applyFill="1" applyBorder="1" applyAlignment="1">
      <alignment horizontal="center" wrapText="1"/>
    </xf>
    <xf numFmtId="0" fontId="33" fillId="34" borderId="20" xfId="0" applyFont="1" applyFill="1" applyBorder="1" applyAlignment="1">
      <alignment horizontal="center" wrapText="1"/>
    </xf>
    <xf numFmtId="0" fontId="33" fillId="34" borderId="21" xfId="0" applyFont="1" applyFill="1" applyBorder="1" applyAlignment="1">
      <alignment horizontal="center" wrapText="1"/>
    </xf>
    <xf numFmtId="170" fontId="16" fillId="38" borderId="10" xfId="0" applyNumberFormat="1" applyFont="1" applyFill="1" applyBorder="1"/>
    <xf numFmtId="170" fontId="16" fillId="38" borderId="0" xfId="0" applyNumberFormat="1" applyFont="1" applyFill="1" applyBorder="1"/>
    <xf numFmtId="170" fontId="16" fillId="38" borderId="18" xfId="0" applyNumberFormat="1" applyFont="1" applyFill="1" applyBorder="1"/>
    <xf numFmtId="170" fontId="16" fillId="38" borderId="11" xfId="0" applyNumberFormat="1" applyFont="1" applyFill="1" applyBorder="1"/>
    <xf numFmtId="170" fontId="16" fillId="38" borderId="24" xfId="0" applyNumberFormat="1" applyFont="1" applyFill="1" applyBorder="1"/>
    <xf numFmtId="0" fontId="0" fillId="33" borderId="19" xfId="0" applyFont="1" applyFill="1" applyBorder="1"/>
    <xf numFmtId="0" fontId="0" fillId="33" borderId="20" xfId="0" applyFont="1" applyFill="1" applyBorder="1"/>
    <xf numFmtId="170" fontId="0" fillId="0" borderId="11" xfId="0" applyNumberFormat="1" applyFont="1" applyFill="1" applyBorder="1" applyAlignment="1">
      <alignment vertical="center"/>
    </xf>
    <xf numFmtId="170" fontId="0" fillId="0" borderId="22" xfId="0" applyNumberFormat="1" applyFont="1" applyFill="1" applyBorder="1" applyAlignment="1">
      <alignment vertical="center"/>
    </xf>
    <xf numFmtId="170" fontId="0" fillId="0" borderId="10" xfId="0" applyNumberFormat="1" applyFont="1" applyFill="1" applyBorder="1" applyAlignment="1">
      <alignment vertical="center"/>
    </xf>
    <xf numFmtId="170" fontId="0" fillId="0" borderId="12" xfId="0" applyNumberFormat="1" applyFont="1" applyFill="1" applyBorder="1" applyAlignment="1">
      <alignment vertical="center"/>
    </xf>
    <xf numFmtId="170" fontId="0" fillId="0" borderId="0" xfId="0" applyNumberFormat="1" applyFont="1" applyFill="1" applyBorder="1" applyAlignment="1">
      <alignment vertical="center"/>
    </xf>
    <xf numFmtId="170" fontId="0" fillId="0" borderId="23" xfId="0" applyNumberFormat="1" applyFont="1" applyFill="1" applyBorder="1" applyAlignment="1">
      <alignment vertical="center"/>
    </xf>
    <xf numFmtId="170" fontId="0" fillId="35" borderId="20" xfId="0" applyNumberFormat="1" applyFont="1" applyFill="1" applyBorder="1" applyAlignment="1">
      <alignment vertical="center"/>
    </xf>
    <xf numFmtId="170" fontId="44" fillId="0" borderId="0" xfId="0" applyNumberFormat="1" applyFont="1" applyFill="1" applyAlignment="1">
      <alignment vertical="center"/>
    </xf>
    <xf numFmtId="169" fontId="45" fillId="0" borderId="10" xfId="43" applyNumberFormat="1" applyFont="1" applyFill="1" applyBorder="1" applyAlignment="1">
      <alignment vertical="center"/>
    </xf>
    <xf numFmtId="170" fontId="52" fillId="38" borderId="10" xfId="0" applyNumberFormat="1" applyFont="1" applyFill="1" applyBorder="1" applyAlignment="1">
      <alignment vertical="center"/>
    </xf>
    <xf numFmtId="170" fontId="52" fillId="38" borderId="0" xfId="0" applyNumberFormat="1" applyFont="1" applyFill="1" applyBorder="1" applyAlignment="1">
      <alignment vertical="center"/>
    </xf>
    <xf numFmtId="1" fontId="35" fillId="34" borderId="12" xfId="0" applyNumberFormat="1" applyFont="1" applyFill="1" applyBorder="1" applyAlignment="1">
      <alignment horizontal="center"/>
    </xf>
    <xf numFmtId="1" fontId="0" fillId="33" borderId="10" xfId="0" applyNumberFormat="1" applyFont="1" applyFill="1" applyBorder="1" applyAlignment="1">
      <alignment horizontal="center"/>
    </xf>
    <xf numFmtId="1" fontId="0" fillId="33" borderId="11" xfId="0" applyNumberFormat="1" applyFont="1" applyFill="1" applyBorder="1" applyAlignment="1">
      <alignment horizontal="center"/>
    </xf>
    <xf numFmtId="1" fontId="0" fillId="33" borderId="22" xfId="0" applyNumberFormat="1" applyFont="1" applyFill="1" applyBorder="1" applyAlignment="1">
      <alignment horizontal="center"/>
    </xf>
    <xf numFmtId="1" fontId="0" fillId="0" borderId="11" xfId="0" applyNumberFormat="1" applyFont="1" applyFill="1" applyBorder="1" applyAlignment="1">
      <alignment horizontal="center"/>
    </xf>
    <xf numFmtId="1" fontId="0" fillId="0" borderId="22" xfId="0" applyNumberFormat="1" applyFont="1" applyFill="1" applyBorder="1" applyAlignment="1">
      <alignment horizontal="center"/>
    </xf>
    <xf numFmtId="1" fontId="0" fillId="0" borderId="10" xfId="0" applyNumberFormat="1" applyFont="1" applyFill="1" applyBorder="1" applyAlignment="1">
      <alignment horizontal="center"/>
    </xf>
    <xf numFmtId="1" fontId="0" fillId="33" borderId="0" xfId="0" applyNumberFormat="1" applyFont="1" applyFill="1" applyAlignment="1">
      <alignment horizontal="center"/>
    </xf>
    <xf numFmtId="0" fontId="23" fillId="33" borderId="0" xfId="42" applyFill="1" applyAlignment="1">
      <alignment vertical="center"/>
    </xf>
    <xf numFmtId="0" fontId="18" fillId="33" borderId="0" xfId="0" applyFont="1" applyFill="1" applyAlignment="1">
      <alignment vertical="center"/>
    </xf>
    <xf numFmtId="0" fontId="19" fillId="33" borderId="0" xfId="0" applyFont="1" applyFill="1"/>
    <xf numFmtId="0" fontId="20" fillId="33" borderId="0" xfId="0" applyFont="1" applyFill="1" applyAlignment="1">
      <alignment vertical="center"/>
    </xf>
    <xf numFmtId="0" fontId="20" fillId="33" borderId="0" xfId="0" applyFont="1" applyFill="1" applyAlignment="1">
      <alignment vertical="center" wrapText="1"/>
    </xf>
    <xf numFmtId="0" fontId="22" fillId="33" borderId="0" xfId="0" applyFont="1" applyFill="1" applyAlignment="1">
      <alignment vertical="top" wrapText="1"/>
    </xf>
    <xf numFmtId="0" fontId="24" fillId="33" borderId="0" xfId="0" applyFont="1" applyFill="1" applyAlignment="1">
      <alignment vertical="center"/>
    </xf>
    <xf numFmtId="0" fontId="14" fillId="33" borderId="0" xfId="0" applyFont="1" applyFill="1"/>
    <xf numFmtId="0" fontId="25" fillId="33" borderId="0" xfId="0" applyFont="1" applyFill="1" applyBorder="1"/>
    <xf numFmtId="169" fontId="0" fillId="0" borderId="23" xfId="43" applyNumberFormat="1" applyFont="1" applyFill="1" applyBorder="1" applyAlignment="1">
      <alignment vertical="center"/>
    </xf>
    <xf numFmtId="169" fontId="0" fillId="0" borderId="0" xfId="43" applyNumberFormat="1" applyFont="1" applyFill="1" applyBorder="1" applyAlignment="1">
      <alignment vertical="center"/>
    </xf>
    <xf numFmtId="169" fontId="0" fillId="0" borderId="12" xfId="43" applyNumberFormat="1" applyFont="1" applyFill="1" applyBorder="1" applyAlignment="1">
      <alignment vertical="center"/>
    </xf>
    <xf numFmtId="169" fontId="0" fillId="0" borderId="22" xfId="43" applyNumberFormat="1" applyFont="1" applyFill="1" applyBorder="1" applyAlignment="1">
      <alignment vertical="center"/>
    </xf>
    <xf numFmtId="169" fontId="0" fillId="0" borderId="11" xfId="43" applyNumberFormat="1" applyFont="1" applyFill="1" applyBorder="1" applyAlignment="1">
      <alignment vertical="center"/>
    </xf>
    <xf numFmtId="169" fontId="0" fillId="0" borderId="10" xfId="43" applyNumberFormat="1" applyFont="1" applyFill="1" applyBorder="1" applyAlignment="1">
      <alignment vertical="center"/>
    </xf>
    <xf numFmtId="169" fontId="45" fillId="0" borderId="0" xfId="43" applyNumberFormat="1" applyFont="1" applyFill="1" applyBorder="1" applyAlignment="1">
      <alignment vertical="center"/>
    </xf>
    <xf numFmtId="170" fontId="0" fillId="0" borderId="11" xfId="0" applyNumberFormat="1" applyFont="1" applyFill="1" applyBorder="1" applyAlignment="1">
      <alignment vertical="center"/>
    </xf>
    <xf numFmtId="170" fontId="0" fillId="0" borderId="18" xfId="0" applyNumberFormat="1" applyFont="1" applyFill="1" applyBorder="1" applyAlignment="1">
      <alignment vertical="center"/>
    </xf>
    <xf numFmtId="170" fontId="0" fillId="0" borderId="22" xfId="0" applyNumberFormat="1" applyFont="1" applyFill="1" applyBorder="1" applyAlignment="1">
      <alignment vertical="center"/>
    </xf>
    <xf numFmtId="170" fontId="0" fillId="0" borderId="24" xfId="0" applyNumberFormat="1" applyFont="1" applyFill="1" applyBorder="1" applyAlignment="1">
      <alignment vertical="center"/>
    </xf>
    <xf numFmtId="170" fontId="0" fillId="0" borderId="10" xfId="0" applyNumberFormat="1" applyFont="1" applyFill="1" applyBorder="1" applyAlignment="1">
      <alignment vertical="center"/>
    </xf>
    <xf numFmtId="170" fontId="0" fillId="0" borderId="17" xfId="0" applyNumberFormat="1" applyFont="1" applyFill="1" applyBorder="1" applyAlignment="1">
      <alignment vertical="center"/>
    </xf>
    <xf numFmtId="170" fontId="0" fillId="0" borderId="12" xfId="0" applyNumberFormat="1" applyFont="1" applyFill="1" applyBorder="1" applyAlignment="1">
      <alignment vertical="center"/>
    </xf>
    <xf numFmtId="170" fontId="0" fillId="0" borderId="0" xfId="0" applyNumberFormat="1" applyFont="1" applyFill="1" applyBorder="1" applyAlignment="1">
      <alignment vertical="center"/>
    </xf>
    <xf numFmtId="170" fontId="0" fillId="0" borderId="23" xfId="0" applyNumberFormat="1" applyFont="1" applyFill="1" applyBorder="1" applyAlignment="1">
      <alignment vertical="center"/>
    </xf>
    <xf numFmtId="0" fontId="13" fillId="34" borderId="19" xfId="0" applyFont="1" applyFill="1" applyBorder="1" applyAlignment="1">
      <alignment horizontal="center" vertical="center"/>
    </xf>
    <xf numFmtId="169" fontId="0" fillId="0" borderId="17" xfId="0" applyNumberFormat="1" applyFont="1" applyFill="1" applyBorder="1" applyAlignment="1">
      <alignment horizontal="right"/>
    </xf>
    <xf numFmtId="169" fontId="0" fillId="0" borderId="18" xfId="0" applyNumberFormat="1" applyFont="1" applyFill="1" applyBorder="1" applyAlignment="1">
      <alignment horizontal="right"/>
    </xf>
    <xf numFmtId="169" fontId="0" fillId="0" borderId="24" xfId="0" applyNumberFormat="1" applyFont="1" applyFill="1" applyBorder="1" applyAlignment="1">
      <alignment horizontal="right"/>
    </xf>
    <xf numFmtId="1" fontId="16" fillId="0" borderId="26" xfId="0" applyNumberFormat="1" applyFont="1" applyFill="1" applyBorder="1" applyAlignment="1">
      <alignment horizontal="center"/>
    </xf>
    <xf numFmtId="1" fontId="16" fillId="0" borderId="27" xfId="0" applyNumberFormat="1" applyFont="1" applyFill="1" applyBorder="1" applyAlignment="1">
      <alignment horizontal="center"/>
    </xf>
    <xf numFmtId="1" fontId="16" fillId="0" borderId="28" xfId="0" applyNumberFormat="1" applyFont="1" applyFill="1" applyBorder="1" applyAlignment="1">
      <alignment horizontal="center"/>
    </xf>
    <xf numFmtId="169" fontId="30" fillId="0" borderId="12" xfId="43" applyNumberFormat="1" applyFont="1" applyFill="1" applyBorder="1" applyAlignment="1">
      <alignment vertical="center"/>
    </xf>
    <xf numFmtId="169" fontId="30" fillId="0" borderId="11" xfId="43" applyNumberFormat="1" applyFont="1" applyFill="1" applyBorder="1" applyAlignment="1">
      <alignment vertical="center"/>
    </xf>
    <xf numFmtId="169" fontId="30" fillId="0" borderId="0" xfId="43" applyNumberFormat="1" applyFont="1" applyFill="1" applyBorder="1" applyAlignment="1">
      <alignment vertical="center"/>
    </xf>
    <xf numFmtId="169" fontId="30" fillId="0" borderId="22" xfId="43" applyNumberFormat="1" applyFont="1" applyFill="1" applyBorder="1" applyAlignment="1">
      <alignment vertical="center"/>
    </xf>
    <xf numFmtId="169" fontId="30" fillId="0" borderId="23" xfId="43" applyNumberFormat="1" applyFont="1" applyFill="1" applyBorder="1" applyAlignment="1">
      <alignment vertical="center"/>
    </xf>
    <xf numFmtId="0" fontId="0" fillId="0" borderId="0" xfId="0" applyFont="1" applyFill="1" applyAlignment="1">
      <alignment vertical="center"/>
    </xf>
    <xf numFmtId="170" fontId="30" fillId="0" borderId="0" xfId="0" applyNumberFormat="1" applyFont="1" applyFill="1" applyBorder="1" applyAlignment="1">
      <alignment vertical="center"/>
    </xf>
    <xf numFmtId="169" fontId="0" fillId="33" borderId="0" xfId="43" applyNumberFormat="1" applyFont="1" applyFill="1" applyBorder="1" applyAlignment="1">
      <alignment vertical="center"/>
    </xf>
    <xf numFmtId="169" fontId="45" fillId="33" borderId="0" xfId="43" applyNumberFormat="1" applyFont="1" applyFill="1" applyBorder="1" applyAlignment="1">
      <alignment vertical="center"/>
    </xf>
    <xf numFmtId="0" fontId="13" fillId="33" borderId="0" xfId="0" applyFont="1" applyFill="1" applyBorder="1" applyAlignment="1">
      <alignment vertical="center"/>
    </xf>
    <xf numFmtId="0" fontId="17" fillId="33" borderId="0" xfId="0" applyFont="1" applyFill="1" applyBorder="1" applyAlignment="1">
      <alignment horizontal="center" vertical="center"/>
    </xf>
    <xf numFmtId="169" fontId="30" fillId="33" borderId="0" xfId="43" applyNumberFormat="1" applyFont="1" applyFill="1" applyBorder="1" applyAlignment="1">
      <alignment vertical="center"/>
    </xf>
    <xf numFmtId="170" fontId="0" fillId="33" borderId="0" xfId="0" applyNumberFormat="1" applyFont="1" applyFill="1" applyBorder="1" applyAlignment="1">
      <alignment vertical="center"/>
    </xf>
    <xf numFmtId="170" fontId="52" fillId="33" borderId="0" xfId="0" applyNumberFormat="1" applyFont="1" applyFill="1" applyBorder="1" applyAlignment="1">
      <alignment vertical="center"/>
    </xf>
    <xf numFmtId="170" fontId="30" fillId="33" borderId="0" xfId="0" applyNumberFormat="1" applyFont="1" applyFill="1" applyBorder="1" applyAlignment="1">
      <alignment vertical="center"/>
    </xf>
    <xf numFmtId="169" fontId="30" fillId="0" borderId="10" xfId="43" applyNumberFormat="1" applyFont="1" applyFill="1" applyBorder="1" applyAlignment="1">
      <alignment vertical="center"/>
    </xf>
    <xf numFmtId="169" fontId="30" fillId="0" borderId="17" xfId="43" applyNumberFormat="1" applyFont="1" applyFill="1" applyBorder="1" applyAlignment="1">
      <alignment vertical="center"/>
    </xf>
    <xf numFmtId="169" fontId="30" fillId="0" borderId="18" xfId="43" applyNumberFormat="1" applyFont="1" applyFill="1" applyBorder="1" applyAlignment="1">
      <alignment vertical="center"/>
    </xf>
    <xf numFmtId="169" fontId="30" fillId="0" borderId="24" xfId="43" applyNumberFormat="1" applyFont="1" applyFill="1" applyBorder="1" applyAlignment="1">
      <alignment vertical="center"/>
    </xf>
    <xf numFmtId="0" fontId="30" fillId="35" borderId="22" xfId="0" applyFont="1" applyFill="1" applyBorder="1" applyAlignment="1">
      <alignment vertical="center"/>
    </xf>
    <xf numFmtId="0" fontId="30" fillId="35" borderId="23" xfId="0" applyFont="1" applyFill="1" applyBorder="1" applyAlignment="1">
      <alignment vertical="center"/>
    </xf>
    <xf numFmtId="0" fontId="30" fillId="35" borderId="24" xfId="0" applyFont="1" applyFill="1" applyBorder="1" applyAlignment="1">
      <alignment vertical="center"/>
    </xf>
    <xf numFmtId="170" fontId="30" fillId="0" borderId="10" xfId="0" applyNumberFormat="1" applyFont="1" applyFill="1" applyBorder="1" applyAlignment="1">
      <alignment vertical="center"/>
    </xf>
    <xf numFmtId="170" fontId="30" fillId="0" borderId="23" xfId="0" applyNumberFormat="1" applyFont="1" applyFill="1" applyBorder="1" applyAlignment="1">
      <alignment vertical="center"/>
    </xf>
    <xf numFmtId="170" fontId="30" fillId="0" borderId="17" xfId="0" applyNumberFormat="1" applyFont="1" applyFill="1" applyBorder="1" applyAlignment="1">
      <alignment vertical="center"/>
    </xf>
    <xf numFmtId="169" fontId="30" fillId="0" borderId="32" xfId="43" applyNumberFormat="1" applyFont="1" applyFill="1" applyBorder="1" applyAlignment="1">
      <alignment vertical="center"/>
    </xf>
    <xf numFmtId="169" fontId="0" fillId="0" borderId="33" xfId="43" applyNumberFormat="1" applyFont="1" applyFill="1" applyBorder="1" applyAlignment="1">
      <alignment vertical="center"/>
    </xf>
    <xf numFmtId="169" fontId="30" fillId="0" borderId="34" xfId="43" applyNumberFormat="1" applyFont="1" applyFill="1" applyBorder="1" applyAlignment="1">
      <alignment vertical="center"/>
    </xf>
    <xf numFmtId="169" fontId="0" fillId="0" borderId="35" xfId="43" applyNumberFormat="1" applyFont="1" applyFill="1" applyBorder="1" applyAlignment="1">
      <alignment vertical="center"/>
    </xf>
    <xf numFmtId="169" fontId="45" fillId="0" borderId="36" xfId="43" applyNumberFormat="1" applyFont="1" applyFill="1" applyBorder="1" applyAlignment="1">
      <alignment vertical="center"/>
    </xf>
    <xf numFmtId="169" fontId="0" fillId="0" borderId="37" xfId="43" applyNumberFormat="1" applyFont="1" applyFill="1" applyBorder="1" applyAlignment="1">
      <alignment vertical="center"/>
    </xf>
    <xf numFmtId="169" fontId="0" fillId="0" borderId="32" xfId="43" applyNumberFormat="1" applyFont="1" applyFill="1" applyBorder="1" applyAlignment="1">
      <alignment vertical="center"/>
    </xf>
    <xf numFmtId="169" fontId="45" fillId="0" borderId="33" xfId="43" applyNumberFormat="1" applyFont="1" applyFill="1" applyBorder="1" applyAlignment="1">
      <alignment vertical="center"/>
    </xf>
    <xf numFmtId="169" fontId="0" fillId="0" borderId="36" xfId="43" applyNumberFormat="1" applyFont="1" applyFill="1" applyBorder="1" applyAlignment="1">
      <alignment vertical="center"/>
    </xf>
    <xf numFmtId="169" fontId="0" fillId="0" borderId="34" xfId="43" applyNumberFormat="1" applyFont="1" applyFill="1" applyBorder="1" applyAlignment="1">
      <alignment vertical="center"/>
    </xf>
    <xf numFmtId="169" fontId="0" fillId="0" borderId="38" xfId="43" applyNumberFormat="1" applyFont="1" applyFill="1" applyBorder="1" applyAlignment="1">
      <alignment vertical="center"/>
    </xf>
    <xf numFmtId="169" fontId="0" fillId="0" borderId="39" xfId="43" applyNumberFormat="1" applyFont="1" applyFill="1" applyBorder="1" applyAlignment="1">
      <alignment vertical="center"/>
    </xf>
    <xf numFmtId="169" fontId="0" fillId="0" borderId="40" xfId="43" applyNumberFormat="1" applyFont="1" applyFill="1" applyBorder="1" applyAlignment="1">
      <alignment vertical="center"/>
    </xf>
    <xf numFmtId="169" fontId="30" fillId="0" borderId="40" xfId="43" applyNumberFormat="1" applyFont="1" applyFill="1" applyBorder="1" applyAlignment="1">
      <alignment vertical="center"/>
    </xf>
    <xf numFmtId="170" fontId="0" fillId="0" borderId="32" xfId="0" applyNumberFormat="1" applyFont="1" applyFill="1" applyBorder="1" applyAlignment="1">
      <alignment vertical="center"/>
    </xf>
    <xf numFmtId="170" fontId="0" fillId="0" borderId="33" xfId="0" applyNumberFormat="1" applyFont="1" applyFill="1" applyBorder="1" applyAlignment="1">
      <alignment vertical="center"/>
    </xf>
    <xf numFmtId="170" fontId="0" fillId="0" borderId="34" xfId="0" applyNumberFormat="1" applyFont="1" applyFill="1" applyBorder="1" applyAlignment="1">
      <alignment vertical="center"/>
    </xf>
    <xf numFmtId="170" fontId="0" fillId="0" borderId="35" xfId="0" applyNumberFormat="1" applyFont="1" applyFill="1" applyBorder="1" applyAlignment="1">
      <alignment vertical="center"/>
    </xf>
    <xf numFmtId="170" fontId="52" fillId="38" borderId="36" xfId="0" applyNumberFormat="1" applyFont="1" applyFill="1" applyBorder="1" applyAlignment="1">
      <alignment vertical="center"/>
    </xf>
    <xf numFmtId="170" fontId="0" fillId="0" borderId="37" xfId="0" applyNumberFormat="1" applyFont="1" applyFill="1" applyBorder="1" applyAlignment="1">
      <alignment vertical="center"/>
    </xf>
    <xf numFmtId="170" fontId="44" fillId="0" borderId="34" xfId="0" applyNumberFormat="1" applyFont="1" applyFill="1" applyBorder="1" applyAlignment="1">
      <alignment vertical="center"/>
    </xf>
    <xf numFmtId="170" fontId="52" fillId="38" borderId="33" xfId="0" applyNumberFormat="1" applyFont="1" applyFill="1" applyBorder="1" applyAlignment="1">
      <alignment vertical="center"/>
    </xf>
    <xf numFmtId="170" fontId="0" fillId="0" borderId="36" xfId="0" applyNumberFormat="1" applyFont="1" applyFill="1" applyBorder="1" applyAlignment="1">
      <alignment vertical="center"/>
    </xf>
    <xf numFmtId="170" fontId="0" fillId="0" borderId="38" xfId="0" applyNumberFormat="1" applyFont="1" applyFill="1" applyBorder="1" applyAlignment="1">
      <alignment vertical="center"/>
    </xf>
    <xf numFmtId="170" fontId="0" fillId="0" borderId="39" xfId="0" applyNumberFormat="1" applyFont="1" applyFill="1" applyBorder="1" applyAlignment="1">
      <alignment vertical="center"/>
    </xf>
    <xf numFmtId="170" fontId="0" fillId="0" borderId="40" xfId="0" applyNumberFormat="1" applyFont="1" applyFill="1" applyBorder="1" applyAlignment="1">
      <alignment vertical="center"/>
    </xf>
    <xf numFmtId="170" fontId="30" fillId="0" borderId="40" xfId="0" applyNumberFormat="1" applyFont="1" applyFill="1" applyBorder="1" applyAlignment="1">
      <alignment vertical="center"/>
    </xf>
    <xf numFmtId="0" fontId="0" fillId="0" borderId="21" xfId="0" applyFont="1" applyFill="1" applyBorder="1" applyAlignment="1">
      <alignment horizontal="center"/>
    </xf>
    <xf numFmtId="0" fontId="0" fillId="0" borderId="27" xfId="0" applyBorder="1"/>
    <xf numFmtId="167" fontId="0" fillId="0" borderId="0" xfId="0" applyNumberFormat="1" applyFont="1" applyBorder="1"/>
    <xf numFmtId="167" fontId="0" fillId="0" borderId="11" xfId="0" applyNumberFormat="1" applyFont="1" applyBorder="1"/>
    <xf numFmtId="167" fontId="0" fillId="0" borderId="18" xfId="0" applyNumberFormat="1" applyFont="1" applyBorder="1"/>
    <xf numFmtId="0" fontId="0" fillId="33" borderId="17" xfId="0" applyFont="1" applyFill="1" applyBorder="1" applyAlignment="1">
      <alignment vertical="center"/>
    </xf>
    <xf numFmtId="0" fontId="0" fillId="33" borderId="24" xfId="0" applyFont="1" applyFill="1" applyBorder="1" applyAlignment="1">
      <alignment vertical="center"/>
    </xf>
    <xf numFmtId="11" fontId="13" fillId="34" borderId="15" xfId="0" applyNumberFormat="1" applyFont="1" applyFill="1" applyBorder="1" applyAlignment="1">
      <alignment horizontal="center" vertical="center"/>
    </xf>
    <xf numFmtId="169" fontId="13" fillId="35" borderId="22" xfId="43" applyNumberFormat="1" applyFont="1" applyFill="1" applyBorder="1" applyAlignment="1">
      <alignment horizontal="center"/>
    </xf>
    <xf numFmtId="169" fontId="13" fillId="35" borderId="23" xfId="43" applyNumberFormat="1" applyFont="1" applyFill="1" applyBorder="1" applyAlignment="1">
      <alignment horizontal="center"/>
    </xf>
    <xf numFmtId="169" fontId="13" fillId="35" borderId="24" xfId="43" applyNumberFormat="1" applyFont="1" applyFill="1" applyBorder="1" applyAlignment="1">
      <alignment horizontal="center"/>
    </xf>
    <xf numFmtId="0" fontId="13" fillId="34" borderId="12" xfId="0" applyFont="1" applyFill="1" applyBorder="1" applyAlignment="1">
      <alignment vertical="center"/>
    </xf>
    <xf numFmtId="0" fontId="0" fillId="33" borderId="12" xfId="0" quotePrefix="1" applyFont="1" applyFill="1" applyBorder="1" applyAlignment="1">
      <alignment horizontal="center" vertical="center"/>
    </xf>
    <xf numFmtId="0" fontId="0" fillId="33" borderId="23" xfId="0" quotePrefix="1" applyFont="1" applyFill="1" applyBorder="1" applyAlignment="1">
      <alignment horizontal="center" vertical="center"/>
    </xf>
    <xf numFmtId="0" fontId="13" fillId="34" borderId="26" xfId="0" applyFont="1" applyFill="1" applyBorder="1" applyAlignment="1">
      <alignment vertical="center"/>
    </xf>
    <xf numFmtId="0" fontId="13" fillId="34" borderId="28" xfId="0" applyFont="1" applyFill="1" applyBorder="1" applyAlignment="1">
      <alignment vertical="center"/>
    </xf>
    <xf numFmtId="0" fontId="0" fillId="33" borderId="19" xfId="0" applyFont="1" applyFill="1" applyBorder="1" applyAlignment="1">
      <alignment vertical="center"/>
    </xf>
    <xf numFmtId="0" fontId="0" fillId="33" borderId="21" xfId="0" applyFont="1" applyFill="1" applyBorder="1" applyAlignment="1">
      <alignment vertical="center"/>
    </xf>
    <xf numFmtId="169" fontId="0" fillId="33" borderId="19" xfId="43" applyNumberFormat="1" applyFont="1" applyFill="1" applyBorder="1" applyAlignment="1">
      <alignment vertical="center"/>
    </xf>
    <xf numFmtId="169" fontId="0" fillId="33" borderId="20" xfId="43" applyNumberFormat="1" applyFont="1" applyFill="1" applyBorder="1" applyAlignment="1">
      <alignment vertical="center"/>
    </xf>
    <xf numFmtId="169" fontId="0" fillId="33" borderId="21" xfId="43" applyNumberFormat="1" applyFont="1" applyFill="1" applyBorder="1" applyAlignment="1">
      <alignment vertical="center"/>
    </xf>
    <xf numFmtId="170" fontId="17" fillId="35" borderId="20" xfId="0" applyNumberFormat="1" applyFont="1" applyFill="1" applyBorder="1" applyAlignment="1">
      <alignment horizontal="center" vertical="center"/>
    </xf>
    <xf numFmtId="170" fontId="17" fillId="35" borderId="21" xfId="0" applyNumberFormat="1" applyFont="1" applyFill="1" applyBorder="1" applyAlignment="1">
      <alignment horizontal="center" vertical="center"/>
    </xf>
    <xf numFmtId="170" fontId="17" fillId="35" borderId="20" xfId="0" applyNumberFormat="1" applyFont="1" applyFill="1" applyBorder="1" applyAlignment="1">
      <alignment horizontal="center" vertical="center"/>
    </xf>
    <xf numFmtId="170" fontId="17" fillId="35" borderId="21" xfId="0" applyNumberFormat="1" applyFont="1" applyFill="1" applyBorder="1" applyAlignment="1">
      <alignment horizontal="center" vertical="center"/>
    </xf>
    <xf numFmtId="0" fontId="17" fillId="35" borderId="19" xfId="0" applyFont="1" applyFill="1" applyBorder="1" applyAlignment="1">
      <alignment vertical="center"/>
    </xf>
    <xf numFmtId="170" fontId="13" fillId="34" borderId="12" xfId="0" applyNumberFormat="1" applyFont="1" applyFill="1" applyBorder="1" applyAlignment="1">
      <alignment horizontal="center" vertical="center" wrapText="1"/>
    </xf>
    <xf numFmtId="0" fontId="0" fillId="33" borderId="0" xfId="0" applyFont="1" applyFill="1" applyAlignment="1">
      <alignment horizontal="left" vertical="center"/>
    </xf>
    <xf numFmtId="0" fontId="31" fillId="33" borderId="0" xfId="0" applyFont="1" applyFill="1" applyAlignment="1">
      <alignment horizontal="left" vertical="center"/>
    </xf>
    <xf numFmtId="170" fontId="13" fillId="34" borderId="17" xfId="0" applyNumberFormat="1" applyFont="1" applyFill="1" applyBorder="1" applyAlignment="1">
      <alignment horizontal="center" vertical="center" wrapText="1"/>
    </xf>
    <xf numFmtId="0" fontId="0" fillId="0" borderId="10" xfId="0" applyFont="1" applyFill="1" applyBorder="1" applyAlignment="1">
      <alignment horizontal="center" vertical="center"/>
    </xf>
    <xf numFmtId="3" fontId="0" fillId="0" borderId="12" xfId="0" applyNumberFormat="1" applyFont="1" applyFill="1" applyBorder="1" applyAlignment="1">
      <alignment horizontal="right" vertical="center"/>
    </xf>
    <xf numFmtId="2" fontId="0" fillId="0" borderId="17" xfId="0" applyNumberFormat="1" applyFont="1" applyFill="1" applyBorder="1" applyAlignment="1">
      <alignment horizontal="right" vertical="center"/>
    </xf>
    <xf numFmtId="0" fontId="0" fillId="0" borderId="11" xfId="0" applyFont="1" applyFill="1" applyBorder="1" applyAlignment="1">
      <alignment horizontal="center" vertical="center"/>
    </xf>
    <xf numFmtId="3" fontId="0" fillId="0" borderId="0" xfId="0" applyNumberFormat="1" applyFont="1" applyFill="1" applyBorder="1" applyAlignment="1">
      <alignment horizontal="right" vertical="center"/>
    </xf>
    <xf numFmtId="2" fontId="0" fillId="0" borderId="18" xfId="0" applyNumberFormat="1" applyFont="1" applyFill="1" applyBorder="1" applyAlignment="1">
      <alignment horizontal="right" vertical="center"/>
    </xf>
    <xf numFmtId="0" fontId="0" fillId="0" borderId="22" xfId="0" applyFont="1" applyFill="1" applyBorder="1" applyAlignment="1">
      <alignment horizontal="center" vertical="center"/>
    </xf>
    <xf numFmtId="3" fontId="0" fillId="0" borderId="23" xfId="0" quotePrefix="1" applyNumberFormat="1" applyFont="1" applyFill="1" applyBorder="1" applyAlignment="1">
      <alignment horizontal="right" vertical="center"/>
    </xf>
    <xf numFmtId="2" fontId="0" fillId="0" borderId="24" xfId="0" quotePrefix="1" applyNumberFormat="1" applyFont="1" applyFill="1" applyBorder="1" applyAlignment="1">
      <alignment horizontal="right" vertical="center"/>
    </xf>
    <xf numFmtId="0" fontId="0" fillId="0" borderId="19"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8" xfId="0" applyFill="1" applyBorder="1" applyAlignment="1">
      <alignment horizontal="center"/>
    </xf>
    <xf numFmtId="0" fontId="0" fillId="0" borderId="24" xfId="0" applyFill="1" applyBorder="1" applyAlignment="1">
      <alignment horizontal="center"/>
    </xf>
    <xf numFmtId="4" fontId="0" fillId="0" borderId="12" xfId="0" applyNumberFormat="1" applyFont="1" applyFill="1" applyBorder="1" applyAlignment="1">
      <alignment vertical="center"/>
    </xf>
    <xf numFmtId="4" fontId="0" fillId="0" borderId="0" xfId="0" applyNumberFormat="1" applyFill="1" applyBorder="1"/>
    <xf numFmtId="4" fontId="0" fillId="0" borderId="23" xfId="0" applyNumberFormat="1" applyFill="1" applyBorder="1"/>
    <xf numFmtId="170" fontId="17" fillId="35" borderId="25" xfId="0" applyNumberFormat="1" applyFont="1" applyFill="1" applyBorder="1" applyAlignment="1">
      <alignment horizontal="center" vertical="center"/>
    </xf>
    <xf numFmtId="0" fontId="0" fillId="0" borderId="26" xfId="0" applyFont="1" applyFill="1" applyBorder="1" applyAlignment="1">
      <alignment horizontal="center" vertical="center"/>
    </xf>
    <xf numFmtId="0" fontId="0" fillId="0" borderId="27" xfId="0" applyFill="1" applyBorder="1" applyAlignment="1">
      <alignment horizontal="center"/>
    </xf>
    <xf numFmtId="0" fontId="0" fillId="0" borderId="28" xfId="0" applyFill="1" applyBorder="1" applyAlignment="1">
      <alignment horizontal="center"/>
    </xf>
    <xf numFmtId="175" fontId="0" fillId="0" borderId="17" xfId="0" applyNumberFormat="1" applyFont="1" applyFill="1" applyBorder="1" applyAlignment="1">
      <alignment horizontal="right" vertical="center"/>
    </xf>
    <xf numFmtId="175" fontId="0" fillId="0" borderId="18" xfId="0" applyNumberFormat="1" applyFill="1" applyBorder="1" applyAlignment="1">
      <alignment horizontal="right"/>
    </xf>
    <xf numFmtId="175" fontId="0" fillId="0" borderId="24" xfId="0" applyNumberFormat="1" applyFill="1" applyBorder="1" applyAlignment="1">
      <alignment horizontal="right"/>
    </xf>
    <xf numFmtId="166" fontId="0" fillId="33" borderId="0" xfId="0" applyNumberFormat="1" applyFont="1" applyFill="1"/>
    <xf numFmtId="175" fontId="0" fillId="33" borderId="0" xfId="0" applyNumberFormat="1" applyFont="1" applyFill="1" applyAlignment="1">
      <alignment vertical="center"/>
    </xf>
    <xf numFmtId="3" fontId="0" fillId="0" borderId="12" xfId="0" applyNumberFormat="1" applyFont="1" applyFill="1" applyBorder="1" applyAlignment="1">
      <alignment vertical="center"/>
    </xf>
    <xf numFmtId="0" fontId="0" fillId="33" borderId="0" xfId="0" applyFont="1" applyFill="1" applyBorder="1" applyAlignment="1">
      <alignment horizontal="left"/>
    </xf>
    <xf numFmtId="0" fontId="0" fillId="33" borderId="0" xfId="0" applyFont="1" applyFill="1" applyBorder="1" applyAlignment="1">
      <alignment horizontal="right"/>
    </xf>
    <xf numFmtId="0" fontId="13" fillId="33" borderId="0" xfId="0" applyFont="1" applyFill="1" applyBorder="1" applyAlignment="1">
      <alignment textRotation="90"/>
    </xf>
    <xf numFmtId="0" fontId="0" fillId="33" borderId="0" xfId="0" applyFont="1" applyFill="1" applyAlignment="1">
      <alignment horizontal="left"/>
    </xf>
    <xf numFmtId="0" fontId="22" fillId="0" borderId="0" xfId="0" applyFont="1" applyFill="1" applyAlignment="1">
      <alignment horizontal="left" vertical="top" wrapText="1"/>
    </xf>
    <xf numFmtId="0" fontId="26" fillId="34" borderId="11" xfId="0" applyFont="1" applyFill="1" applyBorder="1" applyAlignment="1">
      <alignment horizontal="left" vertical="center"/>
    </xf>
    <xf numFmtId="0" fontId="26" fillId="34" borderId="0" xfId="0" applyFont="1" applyFill="1" applyBorder="1" applyAlignment="1">
      <alignment horizontal="left" vertical="center"/>
    </xf>
    <xf numFmtId="0" fontId="53" fillId="33" borderId="0" xfId="0" applyFont="1" applyFill="1" applyAlignment="1">
      <alignment horizontal="left" vertical="center" wrapText="1"/>
    </xf>
    <xf numFmtId="0" fontId="26" fillId="34" borderId="10" xfId="0" applyFont="1" applyFill="1" applyBorder="1" applyAlignment="1">
      <alignment horizontal="left" vertical="center"/>
    </xf>
    <xf numFmtId="0" fontId="26" fillId="34" borderId="12" xfId="0" applyFont="1" applyFill="1" applyBorder="1" applyAlignment="1">
      <alignment horizontal="left" vertical="center"/>
    </xf>
    <xf numFmtId="0" fontId="26" fillId="34" borderId="30" xfId="0" applyFont="1" applyFill="1" applyBorder="1" applyAlignment="1">
      <alignment horizontal="left" vertical="center"/>
    </xf>
    <xf numFmtId="0" fontId="26" fillId="34" borderId="31" xfId="0" applyFont="1" applyFill="1" applyBorder="1" applyAlignment="1">
      <alignment horizontal="left" vertical="center"/>
    </xf>
    <xf numFmtId="0" fontId="17" fillId="35" borderId="10" xfId="0" applyFont="1" applyFill="1" applyBorder="1" applyAlignment="1">
      <alignment horizontal="left"/>
    </xf>
    <xf numFmtId="0" fontId="17" fillId="35" borderId="12" xfId="0" applyFont="1" applyFill="1" applyBorder="1" applyAlignment="1">
      <alignment horizontal="left"/>
    </xf>
    <xf numFmtId="0" fontId="17" fillId="35" borderId="17" xfId="0" applyFont="1" applyFill="1" applyBorder="1" applyAlignment="1">
      <alignment horizontal="left"/>
    </xf>
    <xf numFmtId="0" fontId="0" fillId="0" borderId="10" xfId="0" applyFont="1" applyFill="1" applyBorder="1" applyAlignment="1"/>
    <xf numFmtId="0" fontId="0" fillId="0" borderId="12" xfId="0" applyFont="1" applyFill="1" applyBorder="1" applyAlignment="1"/>
    <xf numFmtId="0" fontId="0" fillId="0" borderId="17" xfId="0" applyFont="1" applyFill="1" applyBorder="1" applyAlignment="1"/>
    <xf numFmtId="0" fontId="0" fillId="0" borderId="11" xfId="0" applyFont="1" applyFill="1" applyBorder="1" applyAlignment="1"/>
    <xf numFmtId="0" fontId="0" fillId="0" borderId="0" xfId="0" applyFont="1" applyFill="1" applyBorder="1" applyAlignment="1"/>
    <xf numFmtId="0" fontId="0" fillId="0" borderId="18" xfId="0" applyFont="1" applyFill="1" applyBorder="1" applyAlignment="1"/>
    <xf numFmtId="0" fontId="0" fillId="0" borderId="22" xfId="0" applyFont="1" applyFill="1" applyBorder="1" applyAlignment="1">
      <alignment horizontal="left"/>
    </xf>
    <xf numFmtId="0" fontId="0" fillId="0" borderId="23" xfId="0" applyFont="1" applyFill="1" applyBorder="1" applyAlignment="1">
      <alignment horizontal="left"/>
    </xf>
    <xf numFmtId="0" fontId="0" fillId="0" borderId="24" xfId="0" applyFont="1" applyFill="1" applyBorder="1" applyAlignment="1">
      <alignment horizontal="left"/>
    </xf>
    <xf numFmtId="0" fontId="0" fillId="0" borderId="11" xfId="0" applyFont="1" applyFill="1" applyBorder="1" applyAlignment="1">
      <alignment horizontal="left"/>
    </xf>
    <xf numFmtId="0" fontId="0" fillId="0" borderId="0" xfId="0" applyFont="1" applyFill="1" applyBorder="1" applyAlignment="1">
      <alignment horizontal="left"/>
    </xf>
    <xf numFmtId="0" fontId="0" fillId="0" borderId="18" xfId="0" applyFont="1" applyFill="1" applyBorder="1" applyAlignment="1">
      <alignment horizontal="left"/>
    </xf>
    <xf numFmtId="0" fontId="17" fillId="35" borderId="19" xfId="0" applyFont="1" applyFill="1" applyBorder="1" applyAlignment="1">
      <alignment horizontal="left"/>
    </xf>
    <xf numFmtId="0" fontId="17" fillId="35" borderId="20" xfId="0" applyFont="1" applyFill="1" applyBorder="1" applyAlignment="1">
      <alignment horizontal="left"/>
    </xf>
    <xf numFmtId="0" fontId="17" fillId="35" borderId="21" xfId="0" applyFont="1" applyFill="1" applyBorder="1" applyAlignment="1">
      <alignment horizontal="left"/>
    </xf>
    <xf numFmtId="0" fontId="17" fillId="35" borderId="19" xfId="0" applyFont="1" applyFill="1" applyBorder="1" applyAlignment="1"/>
    <xf numFmtId="0" fontId="17" fillId="35" borderId="20" xfId="0" applyFont="1" applyFill="1" applyBorder="1" applyAlignment="1"/>
    <xf numFmtId="0" fontId="17" fillId="35" borderId="21" xfId="0" applyFont="1" applyFill="1" applyBorder="1" applyAlignment="1"/>
    <xf numFmtId="0" fontId="0" fillId="0" borderId="10" xfId="0" applyFont="1" applyFill="1" applyBorder="1" applyAlignment="1">
      <alignment horizontal="left"/>
    </xf>
    <xf numFmtId="0" fontId="0" fillId="0" borderId="12" xfId="0" applyFont="1" applyFill="1" applyBorder="1" applyAlignment="1">
      <alignment horizontal="left"/>
    </xf>
    <xf numFmtId="0" fontId="0" fillId="0" borderId="17" xfId="0" applyFont="1" applyFill="1" applyBorder="1" applyAlignment="1">
      <alignment horizontal="left"/>
    </xf>
    <xf numFmtId="0" fontId="30" fillId="0" borderId="11" xfId="0" applyFont="1" applyFill="1" applyBorder="1" applyAlignment="1"/>
    <xf numFmtId="0" fontId="30" fillId="0" borderId="0" xfId="0" applyFont="1" applyFill="1" applyBorder="1" applyAlignment="1"/>
    <xf numFmtId="0" fontId="30" fillId="0" borderId="18" xfId="0" applyFont="1" applyFill="1" applyBorder="1" applyAlignment="1"/>
    <xf numFmtId="0" fontId="0" fillId="33" borderId="0" xfId="0" applyFont="1" applyFill="1" applyBorder="1" applyAlignment="1">
      <alignment horizontal="left"/>
    </xf>
    <xf numFmtId="0" fontId="30" fillId="36" borderId="19" xfId="0" applyFont="1" applyFill="1" applyBorder="1" applyAlignment="1">
      <alignment horizontal="center"/>
    </xf>
    <xf numFmtId="0" fontId="30" fillId="36" borderId="20" xfId="0" applyFont="1" applyFill="1" applyBorder="1" applyAlignment="1">
      <alignment horizontal="center"/>
    </xf>
    <xf numFmtId="0" fontId="30" fillId="36" borderId="21" xfId="0" applyFont="1" applyFill="1" applyBorder="1" applyAlignment="1">
      <alignment horizontal="center"/>
    </xf>
    <xf numFmtId="0" fontId="48" fillId="36" borderId="19" xfId="0" applyFont="1" applyFill="1" applyBorder="1" applyAlignment="1">
      <alignment horizontal="center"/>
    </xf>
    <xf numFmtId="0" fontId="48" fillId="36" borderId="20" xfId="0" applyFont="1" applyFill="1" applyBorder="1" applyAlignment="1">
      <alignment horizontal="center"/>
    </xf>
    <xf numFmtId="0" fontId="48" fillId="36" borderId="21" xfId="0" applyFont="1" applyFill="1" applyBorder="1" applyAlignment="1">
      <alignment horizontal="center"/>
    </xf>
    <xf numFmtId="0" fontId="13" fillId="34" borderId="0" xfId="0" applyFont="1" applyFill="1" applyBorder="1" applyAlignment="1">
      <alignment horizontal="left" vertical="center"/>
    </xf>
    <xf numFmtId="0" fontId="31" fillId="33" borderId="0" xfId="0" applyFont="1" applyFill="1" applyBorder="1" applyAlignment="1">
      <alignment horizontal="left" vertical="top" wrapText="1"/>
    </xf>
    <xf numFmtId="170" fontId="17" fillId="34" borderId="19" xfId="0" applyNumberFormat="1" applyFont="1" applyFill="1" applyBorder="1" applyAlignment="1">
      <alignment horizontal="center"/>
    </xf>
    <xf numFmtId="170" fontId="17" fillId="34" borderId="20" xfId="0" applyNumberFormat="1" applyFont="1" applyFill="1" applyBorder="1" applyAlignment="1">
      <alignment horizontal="center"/>
    </xf>
    <xf numFmtId="170" fontId="17" fillId="34" borderId="21" xfId="0" applyNumberFormat="1" applyFont="1" applyFill="1" applyBorder="1" applyAlignment="1">
      <alignment horizontal="center"/>
    </xf>
    <xf numFmtId="0" fontId="13" fillId="34" borderId="20" xfId="0" applyFont="1" applyFill="1" applyBorder="1" applyAlignment="1">
      <alignment horizontal="center" vertical="center" wrapText="1"/>
    </xf>
    <xf numFmtId="0" fontId="13" fillId="34" borderId="19" xfId="0" applyFont="1" applyFill="1" applyBorder="1" applyAlignment="1">
      <alignment horizontal="center" vertical="center" wrapText="1"/>
    </xf>
    <xf numFmtId="170" fontId="0" fillId="0" borderId="0" xfId="0" applyNumberFormat="1" applyFont="1" applyFill="1" applyBorder="1" applyAlignment="1">
      <alignment vertical="center"/>
    </xf>
    <xf numFmtId="170" fontId="0" fillId="0" borderId="18" xfId="0" applyNumberFormat="1" applyFont="1" applyFill="1" applyBorder="1" applyAlignment="1">
      <alignment vertical="center"/>
    </xf>
    <xf numFmtId="170" fontId="0" fillId="0" borderId="23" xfId="0" applyNumberFormat="1" applyFont="1" applyFill="1" applyBorder="1" applyAlignment="1">
      <alignment vertical="center"/>
    </xf>
    <xf numFmtId="170" fontId="0" fillId="0" borderId="24" xfId="0" applyNumberFormat="1" applyFont="1" applyFill="1" applyBorder="1" applyAlignment="1">
      <alignment vertical="center"/>
    </xf>
    <xf numFmtId="169" fontId="0" fillId="0" borderId="0" xfId="43" applyNumberFormat="1" applyFont="1" applyFill="1" applyBorder="1" applyAlignment="1">
      <alignment vertical="center"/>
    </xf>
    <xf numFmtId="169" fontId="0" fillId="0" borderId="18" xfId="43" applyNumberFormat="1" applyFont="1" applyFill="1" applyBorder="1" applyAlignment="1">
      <alignment vertical="center"/>
    </xf>
    <xf numFmtId="169" fontId="0" fillId="0" borderId="23" xfId="43" applyNumberFormat="1" applyFont="1" applyFill="1" applyBorder="1" applyAlignment="1">
      <alignment vertical="center"/>
    </xf>
    <xf numFmtId="169" fontId="0" fillId="0" borderId="24" xfId="43" applyNumberFormat="1" applyFont="1" applyFill="1" applyBorder="1" applyAlignment="1">
      <alignment vertical="center"/>
    </xf>
    <xf numFmtId="170" fontId="0" fillId="0" borderId="12" xfId="0" applyNumberFormat="1" applyFont="1" applyFill="1" applyBorder="1" applyAlignment="1">
      <alignment vertical="center"/>
    </xf>
    <xf numFmtId="170" fontId="0" fillId="0" borderId="17" xfId="0" applyNumberFormat="1" applyFont="1" applyFill="1" applyBorder="1" applyAlignment="1">
      <alignment vertical="center"/>
    </xf>
    <xf numFmtId="0" fontId="13" fillId="34" borderId="21" xfId="0" applyFont="1" applyFill="1" applyBorder="1" applyAlignment="1">
      <alignment horizontal="center" vertical="center" wrapText="1"/>
    </xf>
    <xf numFmtId="0" fontId="45" fillId="33" borderId="12" xfId="0" applyFont="1" applyFill="1" applyBorder="1" applyAlignment="1">
      <alignment horizontal="right" vertical="top" wrapText="1"/>
    </xf>
    <xf numFmtId="170" fontId="45" fillId="0" borderId="12" xfId="0" applyNumberFormat="1" applyFont="1" applyFill="1" applyBorder="1" applyAlignment="1">
      <alignment vertical="center"/>
    </xf>
    <xf numFmtId="170" fontId="45" fillId="0" borderId="17" xfId="0" applyNumberFormat="1" applyFont="1" applyFill="1" applyBorder="1" applyAlignment="1">
      <alignment vertical="center"/>
    </xf>
    <xf numFmtId="170" fontId="45" fillId="0" borderId="0" xfId="0" applyNumberFormat="1" applyFont="1" applyFill="1" applyBorder="1" applyAlignment="1">
      <alignment vertical="center"/>
    </xf>
    <xf numFmtId="170" fontId="45" fillId="0" borderId="18" xfId="0" applyNumberFormat="1" applyFont="1" applyFill="1" applyBorder="1" applyAlignment="1">
      <alignment vertical="center"/>
    </xf>
    <xf numFmtId="170" fontId="17" fillId="35" borderId="19" xfId="0" applyNumberFormat="1" applyFont="1" applyFill="1" applyBorder="1" applyAlignment="1">
      <alignment horizontal="center" vertical="center"/>
    </xf>
    <xf numFmtId="170" fontId="17" fillId="35" borderId="20" xfId="0" applyNumberFormat="1" applyFont="1" applyFill="1" applyBorder="1" applyAlignment="1">
      <alignment horizontal="center" vertical="center"/>
    </xf>
    <xf numFmtId="170" fontId="17" fillId="35" borderId="21" xfId="0" applyNumberFormat="1" applyFont="1" applyFill="1" applyBorder="1" applyAlignment="1">
      <alignment horizontal="center" vertical="center"/>
    </xf>
    <xf numFmtId="169" fontId="0" fillId="0" borderId="12" xfId="43" applyNumberFormat="1" applyFont="1" applyFill="1" applyBorder="1" applyAlignment="1">
      <alignment vertical="center"/>
    </xf>
    <xf numFmtId="169" fontId="0" fillId="0" borderId="17" xfId="43" applyNumberFormat="1" applyFont="1" applyFill="1" applyBorder="1" applyAlignment="1">
      <alignment vertical="center"/>
    </xf>
    <xf numFmtId="169" fontId="0" fillId="0" borderId="10" xfId="43" applyNumberFormat="1" applyFont="1" applyFill="1" applyBorder="1" applyAlignment="1">
      <alignment horizontal="right" vertical="center"/>
    </xf>
    <xf numFmtId="169" fontId="0" fillId="0" borderId="12" xfId="43" applyNumberFormat="1" applyFont="1" applyFill="1" applyBorder="1" applyAlignment="1">
      <alignment horizontal="right" vertical="center"/>
    </xf>
    <xf numFmtId="169" fontId="0" fillId="0" borderId="11" xfId="43" applyNumberFormat="1" applyFont="1" applyFill="1" applyBorder="1" applyAlignment="1">
      <alignment horizontal="right" vertical="center"/>
    </xf>
    <xf numFmtId="169" fontId="0" fillId="0" borderId="0" xfId="43" applyNumberFormat="1" applyFont="1" applyFill="1" applyBorder="1" applyAlignment="1">
      <alignment horizontal="right" vertical="center"/>
    </xf>
    <xf numFmtId="169" fontId="0" fillId="0" borderId="22" xfId="43" applyNumberFormat="1" applyFont="1" applyFill="1" applyBorder="1" applyAlignment="1">
      <alignment horizontal="right" vertical="center"/>
    </xf>
    <xf numFmtId="169" fontId="0" fillId="0" borderId="23" xfId="43" applyNumberFormat="1" applyFont="1" applyFill="1" applyBorder="1" applyAlignment="1">
      <alignment horizontal="right" vertical="center"/>
    </xf>
    <xf numFmtId="169" fontId="45" fillId="0" borderId="0" xfId="43" applyNumberFormat="1" applyFont="1" applyFill="1" applyBorder="1" applyAlignment="1">
      <alignment vertical="center"/>
    </xf>
    <xf numFmtId="169" fontId="45" fillId="0" borderId="18" xfId="43" applyNumberFormat="1" applyFont="1" applyFill="1" applyBorder="1" applyAlignment="1">
      <alignment vertical="center"/>
    </xf>
    <xf numFmtId="169" fontId="0" fillId="0" borderId="11" xfId="43" applyNumberFormat="1" applyFont="1" applyFill="1" applyBorder="1" applyAlignment="1">
      <alignment vertical="center"/>
    </xf>
    <xf numFmtId="0" fontId="0" fillId="0" borderId="11" xfId="0" applyFont="1" applyFill="1" applyBorder="1" applyAlignment="1">
      <alignment vertical="center"/>
    </xf>
    <xf numFmtId="0" fontId="0" fillId="0" borderId="18" xfId="0" applyFont="1" applyFill="1" applyBorder="1" applyAlignment="1">
      <alignment vertical="center"/>
    </xf>
    <xf numFmtId="0" fontId="0" fillId="0" borderId="22" xfId="0" applyFont="1" applyFill="1" applyBorder="1" applyAlignment="1">
      <alignment vertical="center"/>
    </xf>
    <xf numFmtId="0" fontId="0" fillId="0" borderId="24" xfId="0" applyFont="1" applyFill="1" applyBorder="1" applyAlignment="1">
      <alignment vertical="center"/>
    </xf>
    <xf numFmtId="0" fontId="13" fillId="34" borderId="19" xfId="0" applyFont="1" applyFill="1" applyBorder="1" applyAlignment="1">
      <alignment horizontal="left" vertical="center"/>
    </xf>
    <xf numFmtId="0" fontId="13" fillId="34" borderId="21" xfId="0" applyFont="1" applyFill="1" applyBorder="1" applyAlignment="1">
      <alignment horizontal="left" vertical="center"/>
    </xf>
    <xf numFmtId="0" fontId="13" fillId="34" borderId="19" xfId="0" applyFont="1" applyFill="1" applyBorder="1" applyAlignment="1">
      <alignment horizontal="center" vertical="center"/>
    </xf>
    <xf numFmtId="0" fontId="13" fillId="34" borderId="21" xfId="0" applyFont="1" applyFill="1" applyBorder="1" applyAlignment="1">
      <alignment horizontal="center" vertical="center"/>
    </xf>
    <xf numFmtId="3" fontId="0" fillId="0" borderId="11" xfId="0" applyNumberFormat="1" applyFont="1" applyFill="1" applyBorder="1" applyAlignment="1">
      <alignment vertical="center"/>
    </xf>
    <xf numFmtId="3" fontId="0" fillId="0" borderId="18" xfId="0" applyNumberFormat="1" applyFont="1" applyFill="1" applyBorder="1" applyAlignment="1">
      <alignment vertical="center"/>
    </xf>
    <xf numFmtId="169" fontId="0" fillId="0" borderId="10" xfId="43" applyNumberFormat="1" applyFont="1" applyFill="1" applyBorder="1" applyAlignment="1">
      <alignment vertical="center"/>
    </xf>
    <xf numFmtId="0" fontId="0" fillId="33" borderId="20" xfId="0" applyFont="1" applyFill="1" applyBorder="1" applyAlignment="1">
      <alignment horizontal="center" vertical="center"/>
    </xf>
    <xf numFmtId="0" fontId="0" fillId="33" borderId="21" xfId="0" applyFont="1" applyFill="1" applyBorder="1" applyAlignment="1">
      <alignment horizontal="center" vertical="center"/>
    </xf>
    <xf numFmtId="3" fontId="0" fillId="0" borderId="22" xfId="0" applyNumberFormat="1" applyFont="1" applyFill="1" applyBorder="1" applyAlignment="1">
      <alignment vertical="center"/>
    </xf>
    <xf numFmtId="3" fontId="0" fillId="0" borderId="24" xfId="0" applyNumberFormat="1" applyFont="1" applyFill="1" applyBorder="1" applyAlignment="1">
      <alignment vertical="center"/>
    </xf>
    <xf numFmtId="0" fontId="0" fillId="33" borderId="10" xfId="0" applyFont="1" applyFill="1" applyBorder="1" applyAlignment="1">
      <alignment vertical="center"/>
    </xf>
    <xf numFmtId="0" fontId="0" fillId="33" borderId="17" xfId="0" applyFont="1" applyFill="1" applyBorder="1" applyAlignment="1">
      <alignment vertical="center"/>
    </xf>
    <xf numFmtId="0" fontId="0" fillId="33" borderId="11" xfId="0" applyFont="1" applyFill="1" applyBorder="1" applyAlignment="1">
      <alignment vertical="center"/>
    </xf>
    <xf numFmtId="0" fontId="0" fillId="33" borderId="18" xfId="0" applyFont="1" applyFill="1" applyBorder="1" applyAlignment="1">
      <alignment vertical="center"/>
    </xf>
    <xf numFmtId="0" fontId="0" fillId="33" borderId="22" xfId="0" applyFont="1" applyFill="1" applyBorder="1" applyAlignment="1">
      <alignment vertical="center"/>
    </xf>
    <xf numFmtId="0" fontId="0" fillId="33" borderId="24" xfId="0" applyFont="1" applyFill="1" applyBorder="1" applyAlignment="1">
      <alignment vertical="center"/>
    </xf>
    <xf numFmtId="169" fontId="0" fillId="0" borderId="22" xfId="43" applyNumberFormat="1" applyFont="1" applyFill="1" applyBorder="1" applyAlignment="1">
      <alignment vertical="center"/>
    </xf>
    <xf numFmtId="0" fontId="13" fillId="34" borderId="20" xfId="0" applyFont="1" applyFill="1" applyBorder="1" applyAlignment="1">
      <alignment horizontal="center" vertical="center"/>
    </xf>
    <xf numFmtId="170" fontId="0" fillId="0" borderId="11" xfId="0" applyNumberFormat="1" applyFont="1" applyFill="1" applyBorder="1" applyAlignment="1">
      <alignment vertical="center"/>
    </xf>
    <xf numFmtId="169" fontId="0" fillId="0" borderId="23" xfId="0" applyNumberFormat="1" applyFont="1" applyFill="1" applyBorder="1" applyAlignment="1">
      <alignment vertical="center"/>
    </xf>
    <xf numFmtId="169" fontId="0" fillId="35" borderId="20" xfId="0" applyNumberFormat="1" applyFont="1" applyFill="1" applyBorder="1" applyAlignment="1">
      <alignment vertical="center"/>
    </xf>
    <xf numFmtId="169" fontId="0" fillId="0" borderId="12" xfId="0" applyNumberFormat="1" applyFont="1" applyFill="1" applyBorder="1" applyAlignment="1">
      <alignment vertical="center"/>
    </xf>
    <xf numFmtId="170" fontId="0" fillId="0" borderId="22" xfId="0" applyNumberFormat="1" applyFont="1" applyFill="1" applyBorder="1" applyAlignment="1">
      <alignment vertical="center"/>
    </xf>
    <xf numFmtId="170" fontId="0" fillId="0" borderId="10" xfId="0" applyNumberFormat="1" applyFont="1" applyFill="1" applyBorder="1" applyAlignment="1">
      <alignment vertical="center"/>
    </xf>
    <xf numFmtId="170" fontId="0" fillId="0" borderId="11" xfId="0" applyNumberFormat="1" applyFill="1" applyBorder="1" applyAlignment="1">
      <alignment vertical="center"/>
    </xf>
    <xf numFmtId="170" fontId="0" fillId="0" borderId="0" xfId="0" applyNumberFormat="1" applyFill="1" applyBorder="1" applyAlignment="1">
      <alignment vertical="center"/>
    </xf>
    <xf numFmtId="170" fontId="0" fillId="0" borderId="22" xfId="0" applyNumberFormat="1" applyFill="1" applyBorder="1" applyAlignment="1">
      <alignment vertical="center"/>
    </xf>
    <xf numFmtId="170" fontId="0" fillId="0" borderId="23" xfId="0" applyNumberFormat="1" applyFill="1" applyBorder="1" applyAlignment="1">
      <alignment vertical="center"/>
    </xf>
    <xf numFmtId="170" fontId="0" fillId="0" borderId="10" xfId="0" applyNumberFormat="1" applyFill="1" applyBorder="1" applyAlignment="1">
      <alignment vertical="center"/>
    </xf>
    <xf numFmtId="170" fontId="0" fillId="0" borderId="12" xfId="0" applyNumberFormat="1" applyFill="1" applyBorder="1" applyAlignment="1">
      <alignment vertical="center"/>
    </xf>
    <xf numFmtId="170" fontId="45" fillId="0" borderId="23" xfId="0" applyNumberFormat="1" applyFont="1" applyFill="1" applyBorder="1" applyAlignment="1">
      <alignment vertical="center"/>
    </xf>
    <xf numFmtId="170" fontId="45" fillId="0" borderId="24" xfId="0" applyNumberFormat="1" applyFont="1" applyFill="1" applyBorder="1" applyAlignment="1">
      <alignment vertical="center"/>
    </xf>
    <xf numFmtId="169" fontId="45" fillId="0" borderId="12" xfId="43" applyNumberFormat="1" applyFont="1" applyFill="1" applyBorder="1" applyAlignment="1">
      <alignment vertical="center"/>
    </xf>
    <xf numFmtId="169" fontId="45" fillId="0" borderId="17" xfId="43" applyNumberFormat="1" applyFont="1" applyFill="1" applyBorder="1" applyAlignment="1">
      <alignment vertical="center"/>
    </xf>
    <xf numFmtId="169" fontId="45" fillId="0" borderId="23" xfId="43" applyNumberFormat="1" applyFont="1" applyFill="1" applyBorder="1" applyAlignment="1">
      <alignment vertical="center"/>
    </xf>
    <xf numFmtId="169" fontId="45" fillId="0" borderId="24" xfId="43" applyNumberFormat="1" applyFont="1" applyFill="1" applyBorder="1" applyAlignment="1">
      <alignment vertical="center"/>
    </xf>
    <xf numFmtId="169" fontId="0" fillId="0" borderId="0" xfId="0" applyNumberFormat="1" applyFont="1" applyFill="1" applyBorder="1" applyAlignment="1">
      <alignment vertical="center"/>
    </xf>
    <xf numFmtId="0" fontId="0" fillId="33" borderId="19" xfId="0" applyFill="1" applyBorder="1" applyAlignment="1">
      <alignment horizontal="center"/>
    </xf>
    <xf numFmtId="0" fontId="0" fillId="33" borderId="20" xfId="0" applyFill="1" applyBorder="1" applyAlignment="1">
      <alignment horizontal="center"/>
    </xf>
    <xf numFmtId="0" fontId="0" fillId="33" borderId="21" xfId="0" applyFill="1" applyBorder="1" applyAlignment="1">
      <alignment horizontal="center"/>
    </xf>
    <xf numFmtId="175" fontId="0" fillId="33" borderId="19" xfId="0" applyNumberFormat="1" applyFill="1" applyBorder="1" applyAlignment="1">
      <alignment horizontal="center"/>
    </xf>
    <xf numFmtId="175" fontId="0" fillId="33" borderId="21" xfId="0" applyNumberFormat="1" applyFill="1" applyBorder="1" applyAlignment="1">
      <alignment horizontal="center"/>
    </xf>
    <xf numFmtId="170" fontId="13" fillId="34" borderId="19" xfId="0" applyNumberFormat="1" applyFont="1" applyFill="1" applyBorder="1" applyAlignment="1">
      <alignment horizontal="left" vertical="center" wrapText="1"/>
    </xf>
    <xf numFmtId="170" fontId="13" fillId="34" borderId="20" xfId="0" applyNumberFormat="1" applyFont="1" applyFill="1" applyBorder="1" applyAlignment="1">
      <alignment horizontal="left" vertical="center"/>
    </xf>
    <xf numFmtId="170" fontId="13" fillId="34" borderId="21" xfId="0" applyNumberFormat="1" applyFont="1" applyFill="1" applyBorder="1" applyAlignment="1">
      <alignment horizontal="left"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3" builtinId="5"/>
    <cellStyle name="Standard 9" xfId="44" xr:uid="{3C349A70-947A-4BA2-8183-FD7D1612FDC2}"/>
    <cellStyle name="Title" xfId="1" builtinId="15" customBuiltin="1"/>
    <cellStyle name="Total" xfId="17" builtinId="25" customBuiltin="1"/>
    <cellStyle name="Warning Text" xfId="14" builtinId="11" customBuiltin="1"/>
  </cellStyles>
  <dxfs count="1">
    <dxf>
      <font>
        <color theme="0" tint="-0.24994659260841701"/>
      </font>
    </dxf>
  </dxfs>
  <tableStyles count="0" defaultTableStyle="TableStyleMedium2" defaultPivotStyle="PivotStyleLight16"/>
  <colors>
    <mruColors>
      <color rgb="FFE4A6D7"/>
      <color rgb="FFFF7979"/>
      <color rgb="FFF4BF78"/>
      <color rgb="FFB4D79D"/>
      <color rgb="FF75B4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101600</xdr:rowOff>
    </xdr:from>
    <xdr:to>
      <xdr:col>7</xdr:col>
      <xdr:colOff>254000</xdr:colOff>
      <xdr:row>4</xdr:row>
      <xdr:rowOff>0</xdr:rowOff>
    </xdr:to>
    <xdr:pic>
      <xdr:nvPicPr>
        <xdr:cNvPr id="2" name="Picture 2" descr="esupp new graphic">
          <a:extLst>
            <a:ext uri="{FF2B5EF4-FFF2-40B4-BE49-F238E27FC236}">
              <a16:creationId xmlns:a16="http://schemas.microsoft.com/office/drawing/2014/main" id="{6495A533-04D2-45CF-93B6-B18073902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4480"/>
          <a:ext cx="5481320" cy="447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114300</xdr:rowOff>
    </xdr:from>
    <xdr:to>
      <xdr:col>4</xdr:col>
      <xdr:colOff>342900</xdr:colOff>
      <xdr:row>7</xdr:row>
      <xdr:rowOff>25400</xdr:rowOff>
    </xdr:to>
    <xdr:pic>
      <xdr:nvPicPr>
        <xdr:cNvPr id="3" name="Object 5" hidden="1">
          <a:extLst>
            <a:ext uri="{FF2B5EF4-FFF2-40B4-BE49-F238E27FC236}">
              <a16:creationId xmlns:a16="http://schemas.microsoft.com/office/drawing/2014/main" id="{CBACE880-2350-41AE-BABE-A0F7247D5100}"/>
            </a:ext>
          </a:extLst>
        </xdr:cNvPr>
        <xdr:cNvPicPr>
          <a:picLocks noChangeAspect="1"/>
        </xdr:cNvPicPr>
      </xdr:nvPicPr>
      <xdr:blipFill>
        <a:blip xmlns:r="http://schemas.openxmlformats.org/officeDocument/2006/relationships" r:embed="rId2"/>
        <a:stretch>
          <a:fillRect/>
        </a:stretch>
      </xdr:blipFill>
      <xdr:spPr>
        <a:xfrm>
          <a:off x="0" y="1211580"/>
          <a:ext cx="3329940" cy="93980"/>
        </a:xfrm>
        <a:prstGeom prst="rect">
          <a:avLst/>
        </a:prstGeom>
      </xdr:spPr>
    </xdr:pic>
    <xdr:clientData/>
  </xdr:twoCellAnchor>
  <xdr:oneCellAnchor>
    <xdr:from>
      <xdr:col>7</xdr:col>
      <xdr:colOff>37886</xdr:colOff>
      <xdr:row>8</xdr:row>
      <xdr:rowOff>655490</xdr:rowOff>
    </xdr:from>
    <xdr:ext cx="3104456" cy="211951"/>
    <xdr:pic>
      <xdr:nvPicPr>
        <xdr:cNvPr id="4" name="Picture 1">
          <a:extLst>
            <a:ext uri="{FF2B5EF4-FFF2-40B4-BE49-F238E27FC236}">
              <a16:creationId xmlns:a16="http://schemas.microsoft.com/office/drawing/2014/main" id="{B6A13F47-8CA5-4D51-915E-4870B6DDD9B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5206" y="1646090"/>
          <a:ext cx="3104456" cy="2119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44046</xdr:colOff>
      <xdr:row>16</xdr:row>
      <xdr:rowOff>177922</xdr:rowOff>
    </xdr:from>
    <xdr:ext cx="280397" cy="183127"/>
    <mc:AlternateContent xmlns:mc="http://schemas.openxmlformats.org/markup-compatibility/2006" xmlns:a14="http://schemas.microsoft.com/office/drawing/2010/main">
      <mc:Choice Requires="a14">
        <xdr:sp macro="" textlink="">
          <xdr:nvSpPr>
            <xdr:cNvPr id="5" name="Textfeld 4">
              <a:extLst>
                <a:ext uri="{FF2B5EF4-FFF2-40B4-BE49-F238E27FC236}">
                  <a16:creationId xmlns:a16="http://schemas.microsoft.com/office/drawing/2014/main" id="{58D2AEFA-52B1-424B-8006-E34843B71050}"/>
                </a:ext>
              </a:extLst>
            </xdr:cNvPr>
            <xdr:cNvSpPr txBox="1"/>
          </xdr:nvSpPr>
          <xdr:spPr>
            <a:xfrm>
              <a:off x="432822" y="3365881"/>
              <a:ext cx="280397"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𝜓</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p>
          </xdr:txBody>
        </xdr:sp>
      </mc:Choice>
      <mc:Fallback xmlns="">
        <xdr:sp macro="" textlink="">
          <xdr:nvSpPr>
            <xdr:cNvPr id="5" name="Textfeld 4">
              <a:extLst>
                <a:ext uri="{FF2B5EF4-FFF2-40B4-BE49-F238E27FC236}">
                  <a16:creationId xmlns:a16="http://schemas.microsoft.com/office/drawing/2014/main" id="{58D2AEFA-52B1-424B-8006-E34843B71050}"/>
                </a:ext>
              </a:extLst>
            </xdr:cNvPr>
            <xdr:cNvSpPr txBox="1"/>
          </xdr:nvSpPr>
          <xdr:spPr>
            <a:xfrm>
              <a:off x="432822" y="3365881"/>
              <a:ext cx="280397"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n-US" sz="1100" i="0">
                  <a:solidFill>
                    <a:schemeClr val="tx1"/>
                  </a:solidFill>
                  <a:effectLst/>
                  <a:latin typeface="Cambria Math" panose="02040503050406030204" pitchFamily="18" charset="0"/>
                  <a:ea typeface="+mn-ea"/>
                  <a:cs typeface="+mn-cs"/>
                </a:rPr>
                <a:t>𝜓</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𝑟,𝑓</a:t>
              </a:r>
              <a:r>
                <a:rPr lang="de-DE" sz="1100" i="0">
                  <a:solidFill>
                    <a:schemeClr val="tx1"/>
                  </a:solidFill>
                  <a:effectLst/>
                  <a:latin typeface="Cambria Math" panose="02040503050406030204" pitchFamily="18" charset="0"/>
                  <a:ea typeface="+mn-ea"/>
                  <a:cs typeface="+mn-cs"/>
                </a:rPr>
                <a:t>)</a:t>
              </a:r>
              <a:endParaRPr lang="de-DE" sz="1100"/>
            </a:p>
          </xdr:txBody>
        </xdr:sp>
      </mc:Fallback>
    </mc:AlternateContent>
    <xdr:clientData/>
  </xdr:oneCellAnchor>
  <xdr:oneCellAnchor>
    <xdr:from>
      <xdr:col>12</xdr:col>
      <xdr:colOff>561694</xdr:colOff>
      <xdr:row>147</xdr:row>
      <xdr:rowOff>7844</xdr:rowOff>
    </xdr:from>
    <xdr:ext cx="65" cy="172227"/>
    <xdr:sp macro="" textlink="">
      <xdr:nvSpPr>
        <xdr:cNvPr id="49" name="Textfeld 48">
          <a:extLst>
            <a:ext uri="{FF2B5EF4-FFF2-40B4-BE49-F238E27FC236}">
              <a16:creationId xmlns:a16="http://schemas.microsoft.com/office/drawing/2014/main" id="{A50A6B4F-CC14-4BBC-8BE9-9D7919F24507}"/>
            </a:ext>
          </a:extLst>
        </xdr:cNvPr>
        <xdr:cNvSpPr txBox="1"/>
      </xdr:nvSpPr>
      <xdr:spPr>
        <a:xfrm>
          <a:off x="10053076" y="450140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endParaRPr lang="de-DE" sz="1100"/>
        </a:p>
      </xdr:txBody>
    </xdr:sp>
    <xdr:clientData/>
  </xdr:oneCellAnchor>
  <xdr:oneCellAnchor>
    <xdr:from>
      <xdr:col>1</xdr:col>
      <xdr:colOff>30750</xdr:colOff>
      <xdr:row>144</xdr:row>
      <xdr:rowOff>32433</xdr:rowOff>
    </xdr:from>
    <xdr:ext cx="242567" cy="176972"/>
    <mc:AlternateContent xmlns:mc="http://schemas.openxmlformats.org/markup-compatibility/2006" xmlns:a14="http://schemas.microsoft.com/office/drawing/2010/main">
      <mc:Choice Requires="a14">
        <xdr:sp macro="" textlink="">
          <xdr:nvSpPr>
            <xdr:cNvPr id="51" name="Textfeld 50">
              <a:extLst>
                <a:ext uri="{FF2B5EF4-FFF2-40B4-BE49-F238E27FC236}">
                  <a16:creationId xmlns:a16="http://schemas.microsoft.com/office/drawing/2014/main" id="{2D7D8C04-1F76-4EEA-9A36-E1C412E79312}"/>
                </a:ext>
              </a:extLst>
            </xdr:cNvPr>
            <xdr:cNvSpPr txBox="1"/>
          </xdr:nvSpPr>
          <xdr:spPr>
            <a:xfrm>
              <a:off x="422636" y="27442662"/>
              <a:ext cx="24256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left"/>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m:rPr>
                            <m:sty m:val="p"/>
                          </m:rPr>
                          <a:rPr lang="el-GR" sz="1100" i="1">
                            <a:solidFill>
                              <a:schemeClr val="tx1"/>
                            </a:solidFill>
                            <a:effectLst/>
                            <a:latin typeface="Cambria Math" panose="02040503050406030204" pitchFamily="18" charset="0"/>
                            <a:ea typeface="+mn-ea"/>
                            <a:cs typeface="+mn-cs"/>
                          </a:rPr>
                          <m:t>δ</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𝑠</m:t>
                        </m:r>
                      </m:sub>
                    </m:sSub>
                  </m:oMath>
                </m:oMathPara>
              </a14:m>
              <a:endParaRPr lang="de-DE" sz="1100"/>
            </a:p>
          </xdr:txBody>
        </xdr:sp>
      </mc:Choice>
      <mc:Fallback xmlns="">
        <xdr:sp macro="" textlink="">
          <xdr:nvSpPr>
            <xdr:cNvPr id="51" name="Textfeld 50">
              <a:extLst>
                <a:ext uri="{FF2B5EF4-FFF2-40B4-BE49-F238E27FC236}">
                  <a16:creationId xmlns:a16="http://schemas.microsoft.com/office/drawing/2014/main" id="{2D7D8C04-1F76-4EEA-9A36-E1C412E79312}"/>
                </a:ext>
              </a:extLst>
            </xdr:cNvPr>
            <xdr:cNvSpPr txBox="1"/>
          </xdr:nvSpPr>
          <xdr:spPr>
            <a:xfrm>
              <a:off x="422636" y="27442662"/>
              <a:ext cx="24256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l-GR" sz="1100" i="0">
                  <a:solidFill>
                    <a:schemeClr val="tx1"/>
                  </a:solidFill>
                  <a:effectLst/>
                  <a:latin typeface="Cambria Math" panose="02040503050406030204" pitchFamily="18" charset="0"/>
                  <a:ea typeface="+mn-ea"/>
                  <a:cs typeface="+mn-cs"/>
                </a:rPr>
                <a:t>δ</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𝑟,𝑠</a:t>
              </a:r>
              <a:r>
                <a:rPr lang="de-DE" sz="1100" i="0">
                  <a:solidFill>
                    <a:schemeClr val="tx1"/>
                  </a:solidFill>
                  <a:effectLst/>
                  <a:latin typeface="Cambria Math" panose="02040503050406030204" pitchFamily="18" charset="0"/>
                  <a:ea typeface="+mn-ea"/>
                  <a:cs typeface="+mn-cs"/>
                </a:rPr>
                <a:t>)</a:t>
              </a:r>
              <a:endParaRPr lang="de-DE" sz="1100"/>
            </a:p>
          </xdr:txBody>
        </xdr:sp>
      </mc:Fallback>
    </mc:AlternateContent>
    <xdr:clientData/>
  </xdr:oneCellAnchor>
  <xdr:oneCellAnchor>
    <xdr:from>
      <xdr:col>1</xdr:col>
      <xdr:colOff>23012</xdr:colOff>
      <xdr:row>146</xdr:row>
      <xdr:rowOff>19050</xdr:rowOff>
    </xdr:from>
    <xdr:ext cx="226537" cy="175433"/>
    <mc:AlternateContent xmlns:mc="http://schemas.openxmlformats.org/markup-compatibility/2006" xmlns:a14="http://schemas.microsoft.com/office/drawing/2010/main">
      <mc:Choice Requires="a14">
        <xdr:sp macro="" textlink="">
          <xdr:nvSpPr>
            <xdr:cNvPr id="52" name="Textfeld 51">
              <a:extLst>
                <a:ext uri="{FF2B5EF4-FFF2-40B4-BE49-F238E27FC236}">
                  <a16:creationId xmlns:a16="http://schemas.microsoft.com/office/drawing/2014/main" id="{5515F1A0-C554-4F7F-8745-20BE9825F97E}"/>
                </a:ext>
              </a:extLst>
            </xdr:cNvPr>
            <xdr:cNvSpPr txBox="1"/>
          </xdr:nvSpPr>
          <xdr:spPr>
            <a:xfrm>
              <a:off x="414898" y="27930021"/>
              <a:ext cx="226537" cy="1754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left"/>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m:rPr>
                            <m:sty m:val="p"/>
                          </m:rPr>
                          <a:rPr lang="el-GR" sz="1100" i="1">
                            <a:solidFill>
                              <a:schemeClr val="tx1"/>
                            </a:solidFill>
                            <a:effectLst/>
                            <a:latin typeface="Cambria Math" panose="02040503050406030204" pitchFamily="18" charset="0"/>
                            <a:ea typeface="+mn-ea"/>
                            <a:cs typeface="+mn-cs"/>
                          </a:rPr>
                          <m:t>ζ</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𝐹𝐹</m:t>
                        </m:r>
                      </m:sup>
                    </m:sSubSup>
                  </m:oMath>
                </m:oMathPara>
              </a14:m>
              <a:endParaRPr lang="de-DE" sz="1100">
                <a:solidFill>
                  <a:schemeClr val="tx1"/>
                </a:solidFill>
                <a:effectLst/>
                <a:latin typeface="+mn-lt"/>
                <a:ea typeface="+mn-ea"/>
                <a:cs typeface="+mn-cs"/>
              </a:endParaRPr>
            </a:p>
          </xdr:txBody>
        </xdr:sp>
      </mc:Choice>
      <mc:Fallback xmlns="">
        <xdr:sp macro="" textlink="">
          <xdr:nvSpPr>
            <xdr:cNvPr id="52" name="Textfeld 51">
              <a:extLst>
                <a:ext uri="{FF2B5EF4-FFF2-40B4-BE49-F238E27FC236}">
                  <a16:creationId xmlns:a16="http://schemas.microsoft.com/office/drawing/2014/main" id="{5515F1A0-C554-4F7F-8745-20BE9825F97E}"/>
                </a:ext>
              </a:extLst>
            </xdr:cNvPr>
            <xdr:cNvSpPr txBox="1"/>
          </xdr:nvSpPr>
          <xdr:spPr>
            <a:xfrm>
              <a:off x="414898" y="27930021"/>
              <a:ext cx="226537" cy="1754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l-GR" sz="1100" i="0">
                  <a:solidFill>
                    <a:schemeClr val="tx1"/>
                  </a:solidFill>
                  <a:effectLst/>
                  <a:latin typeface="Cambria Math" panose="02040503050406030204" pitchFamily="18" charset="0"/>
                  <a:ea typeface="+mn-ea"/>
                  <a:cs typeface="+mn-cs"/>
                </a:rPr>
                <a:t>ζ</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𝑟^𝐹𝐹</a:t>
              </a:r>
              <a:endParaRPr lang="de-DE" sz="1100">
                <a:solidFill>
                  <a:schemeClr val="tx1"/>
                </a:solidFill>
                <a:effectLst/>
                <a:latin typeface="+mn-lt"/>
                <a:ea typeface="+mn-ea"/>
                <a:cs typeface="+mn-cs"/>
              </a:endParaRPr>
            </a:p>
          </xdr:txBody>
        </xdr:sp>
      </mc:Fallback>
    </mc:AlternateContent>
    <xdr:clientData/>
  </xdr:oneCellAnchor>
  <xdr:oneCellAnchor>
    <xdr:from>
      <xdr:col>1</xdr:col>
      <xdr:colOff>24694</xdr:colOff>
      <xdr:row>145</xdr:row>
      <xdr:rowOff>30255</xdr:rowOff>
    </xdr:from>
    <xdr:ext cx="222497" cy="176395"/>
    <mc:AlternateContent xmlns:mc="http://schemas.openxmlformats.org/markup-compatibility/2006" xmlns:a14="http://schemas.microsoft.com/office/drawing/2010/main">
      <mc:Choice Requires="a14">
        <xdr:sp macro="" textlink="">
          <xdr:nvSpPr>
            <xdr:cNvPr id="53" name="Textfeld 52">
              <a:extLst>
                <a:ext uri="{FF2B5EF4-FFF2-40B4-BE49-F238E27FC236}">
                  <a16:creationId xmlns:a16="http://schemas.microsoft.com/office/drawing/2014/main" id="{D69B0C3A-B28B-4EE2-9542-335BA1ECA9B9}"/>
                </a:ext>
              </a:extLst>
            </xdr:cNvPr>
            <xdr:cNvSpPr txBox="1"/>
          </xdr:nvSpPr>
          <xdr:spPr>
            <a:xfrm>
              <a:off x="416580" y="27690855"/>
              <a:ext cx="222497" cy="1763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left"/>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m:rPr>
                            <m:sty m:val="p"/>
                          </m:rPr>
                          <a:rPr lang="el-GR" sz="1100" i="1">
                            <a:solidFill>
                              <a:schemeClr val="tx1"/>
                            </a:solidFill>
                            <a:effectLst/>
                            <a:latin typeface="Cambria Math" panose="02040503050406030204" pitchFamily="18" charset="0"/>
                            <a:ea typeface="+mn-ea"/>
                            <a:cs typeface="+mn-cs"/>
                          </a:rPr>
                          <m:t>ζ</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sz="1100">
                <a:solidFill>
                  <a:schemeClr val="tx1"/>
                </a:solidFill>
                <a:effectLst/>
                <a:latin typeface="+mn-lt"/>
                <a:ea typeface="+mn-ea"/>
                <a:cs typeface="+mn-cs"/>
              </a:endParaRPr>
            </a:p>
          </xdr:txBody>
        </xdr:sp>
      </mc:Choice>
      <mc:Fallback xmlns="">
        <xdr:sp macro="" textlink="">
          <xdr:nvSpPr>
            <xdr:cNvPr id="53" name="Textfeld 52">
              <a:extLst>
                <a:ext uri="{FF2B5EF4-FFF2-40B4-BE49-F238E27FC236}">
                  <a16:creationId xmlns:a16="http://schemas.microsoft.com/office/drawing/2014/main" id="{D69B0C3A-B28B-4EE2-9542-335BA1ECA9B9}"/>
                </a:ext>
              </a:extLst>
            </xdr:cNvPr>
            <xdr:cNvSpPr txBox="1"/>
          </xdr:nvSpPr>
          <xdr:spPr>
            <a:xfrm>
              <a:off x="416580" y="27690855"/>
              <a:ext cx="222497" cy="1763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l-GR" sz="1100" i="0">
                  <a:solidFill>
                    <a:schemeClr val="tx1"/>
                  </a:solidFill>
                  <a:effectLst/>
                  <a:latin typeface="Cambria Math" panose="02040503050406030204" pitchFamily="18" charset="0"/>
                  <a:ea typeface="+mn-ea"/>
                  <a:cs typeface="+mn-cs"/>
                </a:rPr>
                <a:t>ζ</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𝑟^1𝐺</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50639</xdr:colOff>
      <xdr:row>149</xdr:row>
      <xdr:rowOff>15789</xdr:rowOff>
    </xdr:from>
    <xdr:ext cx="171778" cy="185628"/>
    <mc:AlternateContent xmlns:mc="http://schemas.openxmlformats.org/markup-compatibility/2006" xmlns:a14="http://schemas.microsoft.com/office/drawing/2010/main">
      <mc:Choice Requires="a14">
        <xdr:sp macro="" textlink="">
          <xdr:nvSpPr>
            <xdr:cNvPr id="55" name="Textfeld 54">
              <a:extLst>
                <a:ext uri="{FF2B5EF4-FFF2-40B4-BE49-F238E27FC236}">
                  <a16:creationId xmlns:a16="http://schemas.microsoft.com/office/drawing/2014/main" id="{38BE8017-770A-4E94-A8DB-C899ED666F76}"/>
                </a:ext>
              </a:extLst>
            </xdr:cNvPr>
            <xdr:cNvSpPr txBox="1"/>
          </xdr:nvSpPr>
          <xdr:spPr>
            <a:xfrm>
              <a:off x="431639" y="28890146"/>
              <a:ext cx="171778"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𝜃</m:t>
                        </m:r>
                      </m:e>
                      <m:sub>
                        <m:r>
                          <a:rPr lang="en-US" sz="110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55" name="Textfeld 54">
              <a:extLst>
                <a:ext uri="{FF2B5EF4-FFF2-40B4-BE49-F238E27FC236}">
                  <a16:creationId xmlns:a16="http://schemas.microsoft.com/office/drawing/2014/main" id="{38BE8017-770A-4E94-A8DB-C899ED666F76}"/>
                </a:ext>
              </a:extLst>
            </xdr:cNvPr>
            <xdr:cNvSpPr txBox="1"/>
          </xdr:nvSpPr>
          <xdr:spPr>
            <a:xfrm>
              <a:off x="431639" y="28890146"/>
              <a:ext cx="171778"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𝜃</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𝑓</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46307</xdr:colOff>
      <xdr:row>148</xdr:row>
      <xdr:rowOff>1401</xdr:rowOff>
    </xdr:from>
    <xdr:ext cx="257891" cy="183127"/>
    <mc:AlternateContent xmlns:mc="http://schemas.openxmlformats.org/markup-compatibility/2006" xmlns:a14="http://schemas.microsoft.com/office/drawing/2010/main">
      <mc:Choice Requires="a14">
        <xdr:sp macro="" textlink="">
          <xdr:nvSpPr>
            <xdr:cNvPr id="56" name="Textfeld 55">
              <a:extLst>
                <a:ext uri="{FF2B5EF4-FFF2-40B4-BE49-F238E27FC236}">
                  <a16:creationId xmlns:a16="http://schemas.microsoft.com/office/drawing/2014/main" id="{CD26E553-ACA5-4E93-92D0-A76B7A2A645C}"/>
                </a:ext>
              </a:extLst>
            </xdr:cNvPr>
            <xdr:cNvSpPr txBox="1"/>
          </xdr:nvSpPr>
          <xdr:spPr>
            <a:xfrm>
              <a:off x="427307" y="28617222"/>
              <a:ext cx="257891"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µ</m:t>
                        </m:r>
                      </m:e>
                      <m:sub>
                        <m:r>
                          <a:rPr lang="de-DE" sz="1100" b="0" i="1">
                            <a:solidFill>
                              <a:schemeClr val="tx1"/>
                            </a:solidFill>
                            <a:effectLst/>
                            <a:latin typeface="Cambria Math" panose="02040503050406030204" pitchFamily="18" charset="0"/>
                            <a:ea typeface="+mn-ea"/>
                            <a:cs typeface="+mn-cs"/>
                          </a:rPr>
                          <m:t>𝑟</m:t>
                        </m:r>
                        <m:r>
                          <a:rPr lang="de-DE" sz="1100" b="0" i="1">
                            <a:solidFill>
                              <a:schemeClr val="tx1"/>
                            </a:solidFill>
                            <a:effectLst/>
                            <a:latin typeface="Cambria Math" panose="02040503050406030204" pitchFamily="18" charset="0"/>
                            <a:ea typeface="+mn-ea"/>
                            <a:cs typeface="+mn-cs"/>
                          </a:rPr>
                          <m:t>,</m:t>
                        </m:r>
                        <m:r>
                          <a:rPr lang="de-DE" sz="1100" b="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56" name="Textfeld 55">
              <a:extLst>
                <a:ext uri="{FF2B5EF4-FFF2-40B4-BE49-F238E27FC236}">
                  <a16:creationId xmlns:a16="http://schemas.microsoft.com/office/drawing/2014/main" id="{CD26E553-ACA5-4E93-92D0-A76B7A2A645C}"/>
                </a:ext>
              </a:extLst>
            </xdr:cNvPr>
            <xdr:cNvSpPr txBox="1"/>
          </xdr:nvSpPr>
          <xdr:spPr>
            <a:xfrm>
              <a:off x="427307" y="28617222"/>
              <a:ext cx="257891"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µ</a:t>
              </a:r>
              <a:r>
                <a:rPr lang="de-DE" sz="1100" i="0">
                  <a:solidFill>
                    <a:schemeClr val="tx1"/>
                  </a:solidFill>
                  <a:effectLst/>
                  <a:latin typeface="Cambria Math" panose="02040503050406030204" pitchFamily="18" charset="0"/>
                  <a:ea typeface="+mn-ea"/>
                  <a:cs typeface="+mn-cs"/>
                </a:rPr>
                <a:t>_(</a:t>
              </a:r>
              <a:r>
                <a:rPr lang="de-DE" sz="1100" b="0" i="0">
                  <a:solidFill>
                    <a:schemeClr val="tx1"/>
                  </a:solidFill>
                  <a:effectLst/>
                  <a:latin typeface="Cambria Math" panose="02040503050406030204" pitchFamily="18" charset="0"/>
                  <a:ea typeface="+mn-ea"/>
                  <a:cs typeface="+mn-cs"/>
                </a:rPr>
                <a:t>𝑟,𝑓)</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42816</xdr:colOff>
      <xdr:row>147</xdr:row>
      <xdr:rowOff>5667</xdr:rowOff>
    </xdr:from>
    <xdr:ext cx="280398" cy="183127"/>
    <mc:AlternateContent xmlns:mc="http://schemas.openxmlformats.org/markup-compatibility/2006" xmlns:a14="http://schemas.microsoft.com/office/drawing/2010/main">
      <mc:Choice Requires="a14">
        <xdr:sp macro="" textlink="">
          <xdr:nvSpPr>
            <xdr:cNvPr id="57" name="Textfeld 56">
              <a:extLst>
                <a:ext uri="{FF2B5EF4-FFF2-40B4-BE49-F238E27FC236}">
                  <a16:creationId xmlns:a16="http://schemas.microsoft.com/office/drawing/2014/main" id="{137A1838-72DC-424F-9AD6-089A1DD1409B}"/>
                </a:ext>
              </a:extLst>
            </xdr:cNvPr>
            <xdr:cNvSpPr txBox="1"/>
          </xdr:nvSpPr>
          <xdr:spPr>
            <a:xfrm>
              <a:off x="431592" y="28355177"/>
              <a:ext cx="280398"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left"/>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𝜓</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57" name="Textfeld 56">
              <a:extLst>
                <a:ext uri="{FF2B5EF4-FFF2-40B4-BE49-F238E27FC236}">
                  <a16:creationId xmlns:a16="http://schemas.microsoft.com/office/drawing/2014/main" id="{137A1838-72DC-424F-9AD6-089A1DD1409B}"/>
                </a:ext>
              </a:extLst>
            </xdr:cNvPr>
            <xdr:cNvSpPr txBox="1"/>
          </xdr:nvSpPr>
          <xdr:spPr>
            <a:xfrm>
              <a:off x="431592" y="28355177"/>
              <a:ext cx="280398"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𝜓</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𝑟,𝑓</a:t>
              </a:r>
              <a:r>
                <a:rPr lang="de-DE" sz="1100" i="0">
                  <a:solidFill>
                    <a:schemeClr val="tx1"/>
                  </a:solidFill>
                  <a:effectLst/>
                  <a:latin typeface="Cambria Math" panose="02040503050406030204" pitchFamily="18" charset="0"/>
                  <a:ea typeface="+mn-ea"/>
                  <a:cs typeface="+mn-cs"/>
                </a:rPr>
                <a:t>)</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37557</xdr:colOff>
      <xdr:row>150</xdr:row>
      <xdr:rowOff>3118</xdr:rowOff>
    </xdr:from>
    <xdr:ext cx="316882" cy="215765"/>
    <mc:AlternateContent xmlns:mc="http://schemas.openxmlformats.org/markup-compatibility/2006" xmlns:a14="http://schemas.microsoft.com/office/drawing/2010/main">
      <mc:Choice Requires="a14">
        <xdr:sp macro="" textlink="">
          <xdr:nvSpPr>
            <xdr:cNvPr id="58" name="Textfeld 57">
              <a:extLst>
                <a:ext uri="{FF2B5EF4-FFF2-40B4-BE49-F238E27FC236}">
                  <a16:creationId xmlns:a16="http://schemas.microsoft.com/office/drawing/2014/main" id="{0E3F2DB6-6445-48FB-88C6-13DA5BEEF036}"/>
                </a:ext>
              </a:extLst>
            </xdr:cNvPr>
            <xdr:cNvSpPr txBox="1"/>
          </xdr:nvSpPr>
          <xdr:spPr>
            <a:xfrm>
              <a:off x="426333" y="29099077"/>
              <a:ext cx="316882" cy="2157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𝜃</m:t>
                        </m:r>
                      </m:e>
                      <m:sub>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58" name="Textfeld 57">
              <a:extLst>
                <a:ext uri="{FF2B5EF4-FFF2-40B4-BE49-F238E27FC236}">
                  <a16:creationId xmlns:a16="http://schemas.microsoft.com/office/drawing/2014/main" id="{0E3F2DB6-6445-48FB-88C6-13DA5BEEF036}"/>
                </a:ext>
              </a:extLst>
            </xdr:cNvPr>
            <xdr:cNvSpPr txBox="1"/>
          </xdr:nvSpPr>
          <xdr:spPr>
            <a:xfrm>
              <a:off x="426333" y="29099077"/>
              <a:ext cx="316882" cy="2157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n-US" sz="1100" i="0">
                  <a:solidFill>
                    <a:schemeClr val="tx1"/>
                  </a:solidFill>
                  <a:effectLst/>
                  <a:latin typeface="Cambria Math" panose="02040503050406030204" pitchFamily="18" charset="0"/>
                  <a:ea typeface="+mn-ea"/>
                  <a:cs typeface="+mn-cs"/>
                </a:rPr>
                <a:t>𝜃</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𝑝^𝑏𝑦𝑝</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36415</xdr:colOff>
      <xdr:row>40</xdr:row>
      <xdr:rowOff>10471</xdr:rowOff>
    </xdr:from>
    <xdr:ext cx="222497" cy="176395"/>
    <mc:AlternateContent xmlns:mc="http://schemas.openxmlformats.org/markup-compatibility/2006" xmlns:a14="http://schemas.microsoft.com/office/drawing/2010/main">
      <mc:Choice Requires="a14">
        <xdr:sp macro="" textlink="">
          <xdr:nvSpPr>
            <xdr:cNvPr id="68" name="Textfeld 67">
              <a:extLst>
                <a:ext uri="{FF2B5EF4-FFF2-40B4-BE49-F238E27FC236}">
                  <a16:creationId xmlns:a16="http://schemas.microsoft.com/office/drawing/2014/main" id="{A46CF302-3C60-4EE2-9D37-93AF8A76885C}"/>
                </a:ext>
              </a:extLst>
            </xdr:cNvPr>
            <xdr:cNvSpPr txBox="1"/>
          </xdr:nvSpPr>
          <xdr:spPr>
            <a:xfrm>
              <a:off x="428301" y="8011471"/>
              <a:ext cx="222497" cy="1763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m:rPr>
                            <m:sty m:val="p"/>
                          </m:rPr>
                          <a:rPr lang="el-GR" sz="1100" i="1">
                            <a:solidFill>
                              <a:schemeClr val="tx1"/>
                            </a:solidFill>
                            <a:effectLst/>
                            <a:latin typeface="Cambria Math" panose="02040503050406030204" pitchFamily="18" charset="0"/>
                            <a:ea typeface="+mn-ea"/>
                            <a:cs typeface="+mn-cs"/>
                          </a:rPr>
                          <m:t>ζ</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sz="1100">
                <a:solidFill>
                  <a:schemeClr val="tx1"/>
                </a:solidFill>
                <a:effectLst/>
                <a:latin typeface="+mn-lt"/>
                <a:ea typeface="+mn-ea"/>
                <a:cs typeface="+mn-cs"/>
              </a:endParaRPr>
            </a:p>
          </xdr:txBody>
        </xdr:sp>
      </mc:Choice>
      <mc:Fallback xmlns="">
        <xdr:sp macro="" textlink="">
          <xdr:nvSpPr>
            <xdr:cNvPr id="68" name="Textfeld 67">
              <a:extLst>
                <a:ext uri="{FF2B5EF4-FFF2-40B4-BE49-F238E27FC236}">
                  <a16:creationId xmlns:a16="http://schemas.microsoft.com/office/drawing/2014/main" id="{A46CF302-3C60-4EE2-9D37-93AF8A76885C}"/>
                </a:ext>
              </a:extLst>
            </xdr:cNvPr>
            <xdr:cNvSpPr txBox="1"/>
          </xdr:nvSpPr>
          <xdr:spPr>
            <a:xfrm>
              <a:off x="428301" y="8011471"/>
              <a:ext cx="222497" cy="1763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l-GR" sz="1100" i="0">
                  <a:solidFill>
                    <a:schemeClr val="tx1"/>
                  </a:solidFill>
                  <a:effectLst/>
                  <a:latin typeface="Cambria Math" panose="02040503050406030204" pitchFamily="18" charset="0"/>
                  <a:ea typeface="+mn-ea"/>
                  <a:cs typeface="+mn-cs"/>
                </a:rPr>
                <a:t>ζ</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𝑟^1𝐺</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39863</xdr:colOff>
      <xdr:row>39</xdr:row>
      <xdr:rowOff>11724</xdr:rowOff>
    </xdr:from>
    <xdr:ext cx="226537" cy="175433"/>
    <mc:AlternateContent xmlns:mc="http://schemas.openxmlformats.org/markup-compatibility/2006" xmlns:a14="http://schemas.microsoft.com/office/drawing/2010/main">
      <mc:Choice Requires="a14">
        <xdr:sp macro="" textlink="">
          <xdr:nvSpPr>
            <xdr:cNvPr id="69" name="Textfeld 68">
              <a:extLst>
                <a:ext uri="{FF2B5EF4-FFF2-40B4-BE49-F238E27FC236}">
                  <a16:creationId xmlns:a16="http://schemas.microsoft.com/office/drawing/2014/main" id="{251E1A23-9041-43AE-B2DE-2B9C65999917}"/>
                </a:ext>
              </a:extLst>
            </xdr:cNvPr>
            <xdr:cNvSpPr txBox="1"/>
          </xdr:nvSpPr>
          <xdr:spPr>
            <a:xfrm>
              <a:off x="431749" y="7827667"/>
              <a:ext cx="226537" cy="1754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m:rPr>
                            <m:sty m:val="p"/>
                          </m:rPr>
                          <a:rPr lang="el-GR" sz="1100" i="1">
                            <a:solidFill>
                              <a:schemeClr val="tx1"/>
                            </a:solidFill>
                            <a:effectLst/>
                            <a:latin typeface="Cambria Math" panose="02040503050406030204" pitchFamily="18" charset="0"/>
                            <a:ea typeface="+mn-ea"/>
                            <a:cs typeface="+mn-cs"/>
                          </a:rPr>
                          <m:t>ζ</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𝐹𝐹</m:t>
                        </m:r>
                      </m:sup>
                    </m:sSubSup>
                  </m:oMath>
                </m:oMathPara>
              </a14:m>
              <a:endParaRPr lang="de-DE" sz="1100">
                <a:solidFill>
                  <a:schemeClr val="tx1"/>
                </a:solidFill>
                <a:effectLst/>
                <a:latin typeface="+mn-lt"/>
                <a:ea typeface="+mn-ea"/>
                <a:cs typeface="+mn-cs"/>
              </a:endParaRPr>
            </a:p>
          </xdr:txBody>
        </xdr:sp>
      </mc:Choice>
      <mc:Fallback xmlns="">
        <xdr:sp macro="" textlink="">
          <xdr:nvSpPr>
            <xdr:cNvPr id="69" name="Textfeld 68">
              <a:extLst>
                <a:ext uri="{FF2B5EF4-FFF2-40B4-BE49-F238E27FC236}">
                  <a16:creationId xmlns:a16="http://schemas.microsoft.com/office/drawing/2014/main" id="{251E1A23-9041-43AE-B2DE-2B9C65999917}"/>
                </a:ext>
              </a:extLst>
            </xdr:cNvPr>
            <xdr:cNvSpPr txBox="1"/>
          </xdr:nvSpPr>
          <xdr:spPr>
            <a:xfrm>
              <a:off x="431749" y="7827667"/>
              <a:ext cx="226537" cy="1754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l-GR" sz="1100" i="0">
                  <a:solidFill>
                    <a:schemeClr val="tx1"/>
                  </a:solidFill>
                  <a:effectLst/>
                  <a:latin typeface="Cambria Math" panose="02040503050406030204" pitchFamily="18" charset="0"/>
                  <a:ea typeface="+mn-ea"/>
                  <a:cs typeface="+mn-cs"/>
                </a:rPr>
                <a:t>ζ</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𝑟^𝐹𝐹</a:t>
              </a:r>
              <a:endParaRPr lang="de-DE" sz="1100">
                <a:solidFill>
                  <a:schemeClr val="tx1"/>
                </a:solidFill>
                <a:effectLst/>
                <a:latin typeface="+mn-lt"/>
                <a:ea typeface="+mn-ea"/>
                <a:cs typeface="+mn-cs"/>
              </a:endParaRPr>
            </a:p>
          </xdr:txBody>
        </xdr:sp>
      </mc:Fallback>
    </mc:AlternateContent>
    <xdr:clientData/>
  </xdr:oneCellAnchor>
  <xdr:oneCellAnchor>
    <xdr:from>
      <xdr:col>1</xdr:col>
      <xdr:colOff>70054</xdr:colOff>
      <xdr:row>8</xdr:row>
      <xdr:rowOff>7622</xdr:rowOff>
    </xdr:from>
    <xdr:ext cx="171778" cy="185628"/>
    <mc:AlternateContent xmlns:mc="http://schemas.openxmlformats.org/markup-compatibility/2006" xmlns:a14="http://schemas.microsoft.com/office/drawing/2010/main">
      <mc:Choice Requires="a14">
        <xdr:sp macro="" textlink="">
          <xdr:nvSpPr>
            <xdr:cNvPr id="71" name="Textfeld 70">
              <a:extLst>
                <a:ext uri="{FF2B5EF4-FFF2-40B4-BE49-F238E27FC236}">
                  <a16:creationId xmlns:a16="http://schemas.microsoft.com/office/drawing/2014/main" id="{1FA42E25-D711-4A6D-9275-1DC5E1D2251E}"/>
                </a:ext>
              </a:extLst>
            </xdr:cNvPr>
            <xdr:cNvSpPr txBox="1"/>
          </xdr:nvSpPr>
          <xdr:spPr>
            <a:xfrm>
              <a:off x="832054" y="1282507"/>
              <a:ext cx="171778"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𝜃</m:t>
                        </m:r>
                      </m:e>
                      <m:sub>
                        <m:r>
                          <a:rPr lang="en-US" sz="110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71" name="Textfeld 70">
              <a:extLst>
                <a:ext uri="{FF2B5EF4-FFF2-40B4-BE49-F238E27FC236}">
                  <a16:creationId xmlns:a16="http://schemas.microsoft.com/office/drawing/2014/main" id="{1FA42E25-D711-4A6D-9275-1DC5E1D2251E}"/>
                </a:ext>
              </a:extLst>
            </xdr:cNvPr>
            <xdr:cNvSpPr txBox="1"/>
          </xdr:nvSpPr>
          <xdr:spPr>
            <a:xfrm>
              <a:off x="832054" y="1282507"/>
              <a:ext cx="171778"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𝜃</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𝑓</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42707</xdr:colOff>
      <xdr:row>12</xdr:row>
      <xdr:rowOff>182887</xdr:rowOff>
    </xdr:from>
    <xdr:ext cx="316882" cy="215765"/>
    <mc:AlternateContent xmlns:mc="http://schemas.openxmlformats.org/markup-compatibility/2006" xmlns:a14="http://schemas.microsoft.com/office/drawing/2010/main">
      <mc:Choice Requires="a14">
        <xdr:sp macro="" textlink="">
          <xdr:nvSpPr>
            <xdr:cNvPr id="72" name="Textfeld 71">
              <a:extLst>
                <a:ext uri="{FF2B5EF4-FFF2-40B4-BE49-F238E27FC236}">
                  <a16:creationId xmlns:a16="http://schemas.microsoft.com/office/drawing/2014/main" id="{F162F33C-C21D-40EC-A48B-7CBE0DDC2330}"/>
                </a:ext>
              </a:extLst>
            </xdr:cNvPr>
            <xdr:cNvSpPr txBox="1"/>
          </xdr:nvSpPr>
          <xdr:spPr>
            <a:xfrm>
              <a:off x="431483" y="2546643"/>
              <a:ext cx="316882" cy="2157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𝜃</m:t>
                        </m:r>
                      </m:e>
                      <m:sub>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72" name="Textfeld 71">
              <a:extLst>
                <a:ext uri="{FF2B5EF4-FFF2-40B4-BE49-F238E27FC236}">
                  <a16:creationId xmlns:a16="http://schemas.microsoft.com/office/drawing/2014/main" id="{F162F33C-C21D-40EC-A48B-7CBE0DDC2330}"/>
                </a:ext>
              </a:extLst>
            </xdr:cNvPr>
            <xdr:cNvSpPr txBox="1"/>
          </xdr:nvSpPr>
          <xdr:spPr>
            <a:xfrm>
              <a:off x="431483" y="2546643"/>
              <a:ext cx="316882" cy="2157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n-US" sz="1100" i="0">
                  <a:solidFill>
                    <a:schemeClr val="tx1"/>
                  </a:solidFill>
                  <a:effectLst/>
                  <a:latin typeface="Cambria Math" panose="02040503050406030204" pitchFamily="18" charset="0"/>
                  <a:ea typeface="+mn-ea"/>
                  <a:cs typeface="+mn-cs"/>
                </a:rPr>
                <a:t>𝜃</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𝑝^𝑏𝑦𝑝</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62369</xdr:colOff>
      <xdr:row>151</xdr:row>
      <xdr:rowOff>84535</xdr:rowOff>
    </xdr:from>
    <xdr:ext cx="65274" cy="172227"/>
    <xdr:sp macro="" textlink="">
      <xdr:nvSpPr>
        <xdr:cNvPr id="18" name="Textfeld 17">
          <a:extLst>
            <a:ext uri="{FF2B5EF4-FFF2-40B4-BE49-F238E27FC236}">
              <a16:creationId xmlns:a16="http://schemas.microsoft.com/office/drawing/2014/main" id="{49C2E60C-FEF9-4C73-8E47-FA7BDEE34927}"/>
            </a:ext>
          </a:extLst>
        </xdr:cNvPr>
        <xdr:cNvSpPr txBox="1"/>
      </xdr:nvSpPr>
      <xdr:spPr>
        <a:xfrm>
          <a:off x="454255" y="29247364"/>
          <a:ext cx="6527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l-GR" sz="1100">
              <a:solidFill>
                <a:schemeClr val="tx1"/>
              </a:solidFill>
              <a:effectLst/>
              <a:latin typeface="Calibri" panose="020F0502020204030204" pitchFamily="34" charset="0"/>
              <a:ea typeface="+mn-ea"/>
              <a:cs typeface="Calibri" panose="020F0502020204030204" pitchFamily="34" charset="0"/>
            </a:rPr>
            <a:t>λ</a:t>
          </a:r>
          <a:endParaRPr lang="de-DE" sz="1100">
            <a:solidFill>
              <a:schemeClr val="tx1"/>
            </a:solidFill>
            <a:effectLst/>
            <a:latin typeface="+mn-lt"/>
            <a:ea typeface="+mn-ea"/>
            <a:cs typeface="+mn-cs"/>
          </a:endParaRPr>
        </a:p>
      </xdr:txBody>
    </xdr:sp>
    <xdr:clientData/>
  </xdr:oneCellAnchor>
  <xdr:oneCellAnchor>
    <xdr:from>
      <xdr:col>1</xdr:col>
      <xdr:colOff>93586</xdr:colOff>
      <xdr:row>3</xdr:row>
      <xdr:rowOff>14819</xdr:rowOff>
    </xdr:from>
    <xdr:ext cx="65274" cy="172227"/>
    <xdr:sp macro="" textlink="">
      <xdr:nvSpPr>
        <xdr:cNvPr id="20" name="Textfeld 19">
          <a:extLst>
            <a:ext uri="{FF2B5EF4-FFF2-40B4-BE49-F238E27FC236}">
              <a16:creationId xmlns:a16="http://schemas.microsoft.com/office/drawing/2014/main" id="{7857486F-646D-4F4F-B6D7-17EF32BF890B}"/>
            </a:ext>
          </a:extLst>
        </xdr:cNvPr>
        <xdr:cNvSpPr txBox="1"/>
      </xdr:nvSpPr>
      <xdr:spPr>
        <a:xfrm>
          <a:off x="485472" y="1266676"/>
          <a:ext cx="6527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l-GR" sz="1100">
              <a:solidFill>
                <a:schemeClr val="tx1"/>
              </a:solidFill>
              <a:effectLst/>
              <a:latin typeface="Calibri" panose="020F0502020204030204" pitchFamily="34" charset="0"/>
              <a:ea typeface="+mn-ea"/>
              <a:cs typeface="Calibri" panose="020F0502020204030204" pitchFamily="34" charset="0"/>
            </a:rPr>
            <a:t>λ</a:t>
          </a:r>
          <a:endParaRPr lang="de-DE" sz="1100">
            <a:solidFill>
              <a:schemeClr val="tx1"/>
            </a:solidFill>
            <a:effectLst/>
            <a:latin typeface="+mn-lt"/>
            <a:ea typeface="+mn-ea"/>
            <a:cs typeface="+mn-cs"/>
          </a:endParaRPr>
        </a:p>
      </xdr:txBody>
    </xdr:sp>
    <xdr:clientData/>
  </xdr:oneCellAnchor>
  <xdr:oneCellAnchor>
    <xdr:from>
      <xdr:col>1</xdr:col>
      <xdr:colOff>39863</xdr:colOff>
      <xdr:row>43</xdr:row>
      <xdr:rowOff>11724</xdr:rowOff>
    </xdr:from>
    <xdr:ext cx="242567" cy="176972"/>
    <mc:AlternateContent xmlns:mc="http://schemas.openxmlformats.org/markup-compatibility/2006" xmlns:a14="http://schemas.microsoft.com/office/drawing/2010/main">
      <mc:Choice Requires="a14">
        <xdr:sp macro="" textlink="">
          <xdr:nvSpPr>
            <xdr:cNvPr id="22" name="Textfeld 21">
              <a:extLst>
                <a:ext uri="{FF2B5EF4-FFF2-40B4-BE49-F238E27FC236}">
                  <a16:creationId xmlns:a16="http://schemas.microsoft.com/office/drawing/2014/main" id="{F32E2D85-3E00-4278-A46A-7D847CD92FEB}"/>
                </a:ext>
              </a:extLst>
            </xdr:cNvPr>
            <xdr:cNvSpPr txBox="1"/>
          </xdr:nvSpPr>
          <xdr:spPr>
            <a:xfrm>
              <a:off x="431749" y="8567895"/>
              <a:ext cx="24256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m:rPr>
                            <m:sty m:val="p"/>
                          </m:rPr>
                          <a:rPr lang="el-GR" sz="1100" b="0" i="1">
                            <a:solidFill>
                              <a:schemeClr val="tx1"/>
                            </a:solidFill>
                            <a:effectLst/>
                            <a:latin typeface="Cambria Math" panose="02040503050406030204" pitchFamily="18" charset="0"/>
                            <a:ea typeface="+mn-ea"/>
                            <a:cs typeface="+mn-cs"/>
                          </a:rPr>
                          <m:t>δ</m:t>
                        </m:r>
                      </m:e>
                      <m:sub>
                        <m:r>
                          <a:rPr lang="de-DE" sz="1100" b="0" i="1">
                            <a:solidFill>
                              <a:schemeClr val="tx1"/>
                            </a:solidFill>
                            <a:effectLst/>
                            <a:latin typeface="Cambria Math" panose="02040503050406030204" pitchFamily="18" charset="0"/>
                            <a:ea typeface="+mn-ea"/>
                            <a:cs typeface="+mn-cs"/>
                          </a:rPr>
                          <m:t>𝑟</m:t>
                        </m:r>
                        <m:r>
                          <a:rPr lang="de-DE" sz="1100" b="0" i="1">
                            <a:solidFill>
                              <a:schemeClr val="tx1"/>
                            </a:solidFill>
                            <a:effectLst/>
                            <a:latin typeface="Cambria Math" panose="02040503050406030204" pitchFamily="18" charset="0"/>
                            <a:ea typeface="+mn-ea"/>
                            <a:cs typeface="+mn-cs"/>
                          </a:rPr>
                          <m:t>,</m:t>
                        </m:r>
                        <m:r>
                          <a:rPr lang="de-DE" sz="1100" b="0" i="1">
                            <a:solidFill>
                              <a:schemeClr val="tx1"/>
                            </a:solidFill>
                            <a:effectLst/>
                            <a:latin typeface="Cambria Math" panose="02040503050406030204" pitchFamily="18" charset="0"/>
                            <a:ea typeface="+mn-ea"/>
                            <a:cs typeface="+mn-cs"/>
                          </a:rPr>
                          <m:t>𝑠</m:t>
                        </m:r>
                      </m:sub>
                    </m:sSub>
                  </m:oMath>
                </m:oMathPara>
              </a14:m>
              <a:endParaRPr lang="de-DE" sz="1100">
                <a:solidFill>
                  <a:schemeClr val="tx1"/>
                </a:solidFill>
                <a:effectLst/>
                <a:latin typeface="+mn-lt"/>
                <a:ea typeface="+mn-ea"/>
                <a:cs typeface="+mn-cs"/>
              </a:endParaRPr>
            </a:p>
          </xdr:txBody>
        </xdr:sp>
      </mc:Choice>
      <mc:Fallback xmlns="">
        <xdr:sp macro="" textlink="">
          <xdr:nvSpPr>
            <xdr:cNvPr id="22" name="Textfeld 21">
              <a:extLst>
                <a:ext uri="{FF2B5EF4-FFF2-40B4-BE49-F238E27FC236}">
                  <a16:creationId xmlns:a16="http://schemas.microsoft.com/office/drawing/2014/main" id="{F32E2D85-3E00-4278-A46A-7D847CD92FEB}"/>
                </a:ext>
              </a:extLst>
            </xdr:cNvPr>
            <xdr:cNvSpPr txBox="1"/>
          </xdr:nvSpPr>
          <xdr:spPr>
            <a:xfrm>
              <a:off x="431749" y="8567895"/>
              <a:ext cx="24256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l-GR" sz="1100" b="0" i="0">
                  <a:solidFill>
                    <a:schemeClr val="tx1"/>
                  </a:solidFill>
                  <a:effectLst/>
                  <a:latin typeface="Cambria Math" panose="02040503050406030204" pitchFamily="18" charset="0"/>
                  <a:ea typeface="+mn-ea"/>
                  <a:cs typeface="+mn-cs"/>
                </a:rPr>
                <a:t>δ</a:t>
              </a:r>
              <a:r>
                <a:rPr lang="de-DE" sz="1100" b="0" i="0">
                  <a:solidFill>
                    <a:schemeClr val="tx1"/>
                  </a:solidFill>
                  <a:effectLst/>
                  <a:latin typeface="Cambria Math" panose="02040503050406030204" pitchFamily="18" charset="0"/>
                  <a:ea typeface="+mn-ea"/>
                  <a:cs typeface="+mn-cs"/>
                </a:rPr>
                <a:t>_(𝑟,𝑠)</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48763</xdr:colOff>
      <xdr:row>153</xdr:row>
      <xdr:rowOff>16500</xdr:rowOff>
    </xdr:from>
    <xdr:ext cx="162930" cy="172227"/>
    <mc:AlternateContent xmlns:mc="http://schemas.openxmlformats.org/markup-compatibility/2006" xmlns:a14="http://schemas.microsoft.com/office/drawing/2010/main">
      <mc:Choice Requires="a14">
        <xdr:sp macro="" textlink="">
          <xdr:nvSpPr>
            <xdr:cNvPr id="23" name="Textfeld 22">
              <a:extLst>
                <a:ext uri="{FF2B5EF4-FFF2-40B4-BE49-F238E27FC236}">
                  <a16:creationId xmlns:a16="http://schemas.microsoft.com/office/drawing/2014/main" id="{474043DF-E226-42E9-A71D-0DF4D43B23A6}"/>
                </a:ext>
              </a:extLst>
            </xdr:cNvPr>
            <xdr:cNvSpPr txBox="1"/>
          </xdr:nvSpPr>
          <xdr:spPr>
            <a:xfrm>
              <a:off x="767468" y="26781751"/>
              <a:ext cx="16293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left"/>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m:rPr>
                            <m:sty m:val="p"/>
                          </m:rPr>
                          <a:rPr lang="el-GR" sz="1100" i="1">
                            <a:solidFill>
                              <a:schemeClr val="tx1"/>
                            </a:solidFill>
                            <a:effectLst/>
                            <a:latin typeface="Cambria Math" panose="02040503050406030204" pitchFamily="18" charset="0"/>
                            <a:ea typeface="+mn-ea"/>
                            <a:cs typeface="+mn-cs"/>
                          </a:rPr>
                          <m:t>τ</m:t>
                        </m:r>
                      </m:e>
                      <m:sub>
                        <m:r>
                          <a:rPr lang="de-DE" sz="1100" b="0" i="1">
                            <a:solidFill>
                              <a:schemeClr val="tx1"/>
                            </a:solidFill>
                            <a:effectLst/>
                            <a:latin typeface="Cambria Math" panose="02040503050406030204" pitchFamily="18" charset="0"/>
                            <a:ea typeface="+mn-ea"/>
                            <a:cs typeface="+mn-cs"/>
                          </a:rPr>
                          <m:t>𝑟</m:t>
                        </m:r>
                      </m:sub>
                    </m:sSub>
                  </m:oMath>
                </m:oMathPara>
              </a14:m>
              <a:endParaRPr lang="de-DE" sz="1100">
                <a:solidFill>
                  <a:schemeClr val="tx1"/>
                </a:solidFill>
                <a:effectLst/>
                <a:latin typeface="+mn-lt"/>
                <a:ea typeface="+mn-ea"/>
                <a:cs typeface="+mn-cs"/>
              </a:endParaRPr>
            </a:p>
          </xdr:txBody>
        </xdr:sp>
      </mc:Choice>
      <mc:Fallback xmlns="">
        <xdr:sp macro="" textlink="">
          <xdr:nvSpPr>
            <xdr:cNvPr id="23" name="Textfeld 22">
              <a:extLst>
                <a:ext uri="{FF2B5EF4-FFF2-40B4-BE49-F238E27FC236}">
                  <a16:creationId xmlns:a16="http://schemas.microsoft.com/office/drawing/2014/main" id="{474043DF-E226-42E9-A71D-0DF4D43B23A6}"/>
                </a:ext>
              </a:extLst>
            </xdr:cNvPr>
            <xdr:cNvSpPr txBox="1"/>
          </xdr:nvSpPr>
          <xdr:spPr>
            <a:xfrm>
              <a:off x="767468" y="26781751"/>
              <a:ext cx="16293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l-GR" sz="1100" i="0">
                  <a:solidFill>
                    <a:schemeClr val="tx1"/>
                  </a:solidFill>
                  <a:effectLst/>
                  <a:latin typeface="Cambria Math" panose="02040503050406030204" pitchFamily="18" charset="0"/>
                  <a:ea typeface="+mn-ea"/>
                  <a:cs typeface="+mn-cs"/>
                </a:rPr>
                <a:t>τ</a:t>
              </a:r>
              <a:r>
                <a:rPr lang="de-DE" sz="1100" i="0">
                  <a:solidFill>
                    <a:schemeClr val="tx1"/>
                  </a:solidFill>
                  <a:effectLst/>
                  <a:latin typeface="Cambria Math" panose="02040503050406030204" pitchFamily="18" charset="0"/>
                  <a:ea typeface="+mn-ea"/>
                  <a:cs typeface="+mn-cs"/>
                </a:rPr>
                <a:t>_</a:t>
              </a:r>
              <a:r>
                <a:rPr lang="de-DE" sz="1100" b="0" i="0">
                  <a:solidFill>
                    <a:schemeClr val="tx1"/>
                  </a:solidFill>
                  <a:effectLst/>
                  <a:latin typeface="Cambria Math" panose="02040503050406030204" pitchFamily="18" charset="0"/>
                  <a:ea typeface="+mn-ea"/>
                  <a:cs typeface="+mn-cs"/>
                </a:rPr>
                <a:t>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44046</xdr:colOff>
      <xdr:row>20</xdr:row>
      <xdr:rowOff>177922</xdr:rowOff>
    </xdr:from>
    <xdr:ext cx="280397" cy="183127"/>
    <mc:AlternateContent xmlns:mc="http://schemas.openxmlformats.org/markup-compatibility/2006" xmlns:a14="http://schemas.microsoft.com/office/drawing/2010/main">
      <mc:Choice Requires="a14">
        <xdr:sp macro="" textlink="">
          <xdr:nvSpPr>
            <xdr:cNvPr id="24" name="Textfeld 23">
              <a:extLst>
                <a:ext uri="{FF2B5EF4-FFF2-40B4-BE49-F238E27FC236}">
                  <a16:creationId xmlns:a16="http://schemas.microsoft.com/office/drawing/2014/main" id="{A1658A09-0F8E-483C-A083-6F73F7445C7B}"/>
                </a:ext>
              </a:extLst>
            </xdr:cNvPr>
            <xdr:cNvSpPr txBox="1"/>
          </xdr:nvSpPr>
          <xdr:spPr>
            <a:xfrm>
              <a:off x="432822" y="4112331"/>
              <a:ext cx="280397"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𝜓</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p>
          </xdr:txBody>
        </xdr:sp>
      </mc:Choice>
      <mc:Fallback xmlns="">
        <xdr:sp macro="" textlink="">
          <xdr:nvSpPr>
            <xdr:cNvPr id="24" name="Textfeld 23">
              <a:extLst>
                <a:ext uri="{FF2B5EF4-FFF2-40B4-BE49-F238E27FC236}">
                  <a16:creationId xmlns:a16="http://schemas.microsoft.com/office/drawing/2014/main" id="{A1658A09-0F8E-483C-A083-6F73F7445C7B}"/>
                </a:ext>
              </a:extLst>
            </xdr:cNvPr>
            <xdr:cNvSpPr txBox="1"/>
          </xdr:nvSpPr>
          <xdr:spPr>
            <a:xfrm>
              <a:off x="432822" y="4112331"/>
              <a:ext cx="280397"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n-US" sz="1100" i="0">
                  <a:solidFill>
                    <a:schemeClr val="tx1"/>
                  </a:solidFill>
                  <a:effectLst/>
                  <a:latin typeface="Cambria Math" panose="02040503050406030204" pitchFamily="18" charset="0"/>
                  <a:ea typeface="+mn-ea"/>
                  <a:cs typeface="+mn-cs"/>
                </a:rPr>
                <a:t>𝜓</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𝑟,𝑓</a:t>
              </a:r>
              <a:r>
                <a:rPr lang="de-DE" sz="1100" i="0">
                  <a:solidFill>
                    <a:schemeClr val="tx1"/>
                  </a:solidFill>
                  <a:effectLst/>
                  <a:latin typeface="Cambria Math" panose="02040503050406030204" pitchFamily="18" charset="0"/>
                  <a:ea typeface="+mn-ea"/>
                  <a:cs typeface="+mn-cs"/>
                </a:rPr>
                <a:t>)</a:t>
              </a:r>
              <a:endParaRPr lang="de-DE" sz="1100"/>
            </a:p>
          </xdr:txBody>
        </xdr:sp>
      </mc:Fallback>
    </mc:AlternateContent>
    <xdr:clientData/>
  </xdr:oneCellAnchor>
  <xdr:oneCellAnchor>
    <xdr:from>
      <xdr:col>1</xdr:col>
      <xdr:colOff>46223</xdr:colOff>
      <xdr:row>26</xdr:row>
      <xdr:rowOff>2118</xdr:rowOff>
    </xdr:from>
    <xdr:ext cx="257891" cy="183127"/>
    <mc:AlternateContent xmlns:mc="http://schemas.openxmlformats.org/markup-compatibility/2006" xmlns:a14="http://schemas.microsoft.com/office/drawing/2010/main">
      <mc:Choice Requires="a14">
        <xdr:sp macro="" textlink="">
          <xdr:nvSpPr>
            <xdr:cNvPr id="25" name="Textfeld 24">
              <a:extLst>
                <a:ext uri="{FF2B5EF4-FFF2-40B4-BE49-F238E27FC236}">
                  <a16:creationId xmlns:a16="http://schemas.microsoft.com/office/drawing/2014/main" id="{82D99048-5A92-4F41-A30D-D83EA7CFB615}"/>
                </a:ext>
              </a:extLst>
            </xdr:cNvPr>
            <xdr:cNvSpPr txBox="1"/>
          </xdr:nvSpPr>
          <xdr:spPr>
            <a:xfrm>
              <a:off x="454437" y="4682975"/>
              <a:ext cx="257891"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de-DE" sz="1100" i="1">
                            <a:solidFill>
                              <a:schemeClr val="tx1"/>
                            </a:solidFill>
                            <a:effectLst/>
                            <a:latin typeface="Cambria Math" panose="02040503050406030204" pitchFamily="18" charset="0"/>
                            <a:ea typeface="+mn-ea"/>
                            <a:cs typeface="+mn-cs"/>
                          </a:rPr>
                          <m:t>µ</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p>
          </xdr:txBody>
        </xdr:sp>
      </mc:Choice>
      <mc:Fallback xmlns="">
        <xdr:sp macro="" textlink="">
          <xdr:nvSpPr>
            <xdr:cNvPr id="25" name="Textfeld 24">
              <a:extLst>
                <a:ext uri="{FF2B5EF4-FFF2-40B4-BE49-F238E27FC236}">
                  <a16:creationId xmlns:a16="http://schemas.microsoft.com/office/drawing/2014/main" id="{82D99048-5A92-4F41-A30D-D83EA7CFB615}"/>
                </a:ext>
              </a:extLst>
            </xdr:cNvPr>
            <xdr:cNvSpPr txBox="1"/>
          </xdr:nvSpPr>
          <xdr:spPr>
            <a:xfrm>
              <a:off x="454437" y="4682975"/>
              <a:ext cx="257891"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de-DE" sz="1100" i="0">
                  <a:solidFill>
                    <a:schemeClr val="tx1"/>
                  </a:solidFill>
                  <a:effectLst/>
                  <a:latin typeface="Cambria Math" panose="02040503050406030204" pitchFamily="18" charset="0"/>
                  <a:ea typeface="+mn-ea"/>
                  <a:cs typeface="+mn-cs"/>
                </a:rPr>
                <a:t>µ_(</a:t>
              </a:r>
              <a:r>
                <a:rPr lang="en-US" sz="1100" i="0">
                  <a:solidFill>
                    <a:schemeClr val="tx1"/>
                  </a:solidFill>
                  <a:effectLst/>
                  <a:latin typeface="Cambria Math" panose="02040503050406030204" pitchFamily="18" charset="0"/>
                  <a:ea typeface="+mn-ea"/>
                  <a:cs typeface="+mn-cs"/>
                </a:rPr>
                <a:t>𝑟,𝑓</a:t>
              </a:r>
              <a:r>
                <a:rPr lang="de-DE" sz="1100" i="0">
                  <a:solidFill>
                    <a:schemeClr val="tx1"/>
                  </a:solidFill>
                  <a:effectLst/>
                  <a:latin typeface="Cambria Math" panose="02040503050406030204" pitchFamily="18" charset="0"/>
                  <a:ea typeface="+mn-ea"/>
                  <a:cs typeface="+mn-cs"/>
                </a:rPr>
                <a:t>)</a:t>
              </a:r>
              <a:endParaRPr lang="de-DE" sz="1100"/>
            </a:p>
          </xdr:txBody>
        </xdr:sp>
      </mc:Fallback>
    </mc:AlternateContent>
    <xdr:clientData/>
  </xdr:oneCellAnchor>
  <xdr:oneCellAnchor>
    <xdr:from>
      <xdr:col>1</xdr:col>
      <xdr:colOff>46223</xdr:colOff>
      <xdr:row>30</xdr:row>
      <xdr:rowOff>2118</xdr:rowOff>
    </xdr:from>
    <xdr:ext cx="257891" cy="183127"/>
    <mc:AlternateContent xmlns:mc="http://schemas.openxmlformats.org/markup-compatibility/2006" xmlns:a14="http://schemas.microsoft.com/office/drawing/2010/main">
      <mc:Choice Requires="a14">
        <xdr:sp macro="" textlink="">
          <xdr:nvSpPr>
            <xdr:cNvPr id="26" name="Textfeld 25">
              <a:extLst>
                <a:ext uri="{FF2B5EF4-FFF2-40B4-BE49-F238E27FC236}">
                  <a16:creationId xmlns:a16="http://schemas.microsoft.com/office/drawing/2014/main" id="{8BFA79DC-114E-4FE2-B110-A234626289C7}"/>
                </a:ext>
              </a:extLst>
            </xdr:cNvPr>
            <xdr:cNvSpPr txBox="1"/>
          </xdr:nvSpPr>
          <xdr:spPr>
            <a:xfrm>
              <a:off x="454437" y="5390547"/>
              <a:ext cx="257891"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centerGroup"/>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a:rPr lang="de-DE" sz="1100" i="1">
                            <a:solidFill>
                              <a:schemeClr val="tx1"/>
                            </a:solidFill>
                            <a:effectLst/>
                            <a:latin typeface="Cambria Math" panose="02040503050406030204" pitchFamily="18" charset="0"/>
                            <a:ea typeface="+mn-ea"/>
                            <a:cs typeface="+mn-cs"/>
                          </a:rPr>
                          <m:t>µ</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p>
          </xdr:txBody>
        </xdr:sp>
      </mc:Choice>
      <mc:Fallback xmlns="">
        <xdr:sp macro="" textlink="">
          <xdr:nvSpPr>
            <xdr:cNvPr id="26" name="Textfeld 25">
              <a:extLst>
                <a:ext uri="{FF2B5EF4-FFF2-40B4-BE49-F238E27FC236}">
                  <a16:creationId xmlns:a16="http://schemas.microsoft.com/office/drawing/2014/main" id="{8BFA79DC-114E-4FE2-B110-A234626289C7}"/>
                </a:ext>
              </a:extLst>
            </xdr:cNvPr>
            <xdr:cNvSpPr txBox="1"/>
          </xdr:nvSpPr>
          <xdr:spPr>
            <a:xfrm>
              <a:off x="454437" y="5390547"/>
              <a:ext cx="257891"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de-DE" sz="1100" i="0">
                  <a:solidFill>
                    <a:schemeClr val="tx1"/>
                  </a:solidFill>
                  <a:effectLst/>
                  <a:latin typeface="Cambria Math" panose="02040503050406030204" pitchFamily="18" charset="0"/>
                  <a:ea typeface="+mn-ea"/>
                  <a:cs typeface="+mn-cs"/>
                </a:rPr>
                <a:t>µ_(</a:t>
              </a:r>
              <a:r>
                <a:rPr lang="en-US" sz="1100" i="0">
                  <a:solidFill>
                    <a:schemeClr val="tx1"/>
                  </a:solidFill>
                  <a:effectLst/>
                  <a:latin typeface="Cambria Math" panose="02040503050406030204" pitchFamily="18" charset="0"/>
                  <a:ea typeface="+mn-ea"/>
                  <a:cs typeface="+mn-cs"/>
                </a:rPr>
                <a:t>𝑟,𝑓</a:t>
              </a:r>
              <a:r>
                <a:rPr lang="de-DE" sz="1100" i="0">
                  <a:solidFill>
                    <a:schemeClr val="tx1"/>
                  </a:solidFill>
                  <a:effectLst/>
                  <a:latin typeface="Cambria Math" panose="02040503050406030204" pitchFamily="18" charset="0"/>
                  <a:ea typeface="+mn-ea"/>
                  <a:cs typeface="+mn-cs"/>
                </a:rPr>
                <a:t>)</a:t>
              </a:r>
              <a:endParaRPr lang="de-DE" sz="1100"/>
            </a:p>
          </xdr:txBody>
        </xdr:sp>
      </mc:Fallback>
    </mc:AlternateContent>
    <xdr:clientData/>
  </xdr:oneCellAnchor>
  <xdr:twoCellAnchor>
    <xdr:from>
      <xdr:col>1</xdr:col>
      <xdr:colOff>68036</xdr:colOff>
      <xdr:row>154</xdr:row>
      <xdr:rowOff>40821</xdr:rowOff>
    </xdr:from>
    <xdr:to>
      <xdr:col>1</xdr:col>
      <xdr:colOff>134711</xdr:colOff>
      <xdr:row>154</xdr:row>
      <xdr:rowOff>174171</xdr:rowOff>
    </xdr:to>
    <xdr:pic>
      <xdr:nvPicPr>
        <xdr:cNvPr id="29" name="Grafik 28">
          <a:extLst>
            <a:ext uri="{FF2B5EF4-FFF2-40B4-BE49-F238E27FC236}">
              <a16:creationId xmlns:a16="http://schemas.microsoft.com/office/drawing/2014/main" id="{7E740493-7B06-48CC-83E9-FC2502EF044B}"/>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49036" y="29949321"/>
          <a:ext cx="66675"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13606</xdr:colOff>
      <xdr:row>36</xdr:row>
      <xdr:rowOff>176894</xdr:rowOff>
    </xdr:from>
    <xdr:ext cx="231321" cy="172227"/>
    <mc:AlternateContent xmlns:mc="http://schemas.openxmlformats.org/markup-compatibility/2006" xmlns:a14="http://schemas.microsoft.com/office/drawing/2010/main">
      <mc:Choice Requires="a14">
        <xdr:sp macro="" textlink="">
          <xdr:nvSpPr>
            <xdr:cNvPr id="37" name="Textfeld 36">
              <a:extLst>
                <a:ext uri="{FF2B5EF4-FFF2-40B4-BE49-F238E27FC236}">
                  <a16:creationId xmlns:a16="http://schemas.microsoft.com/office/drawing/2014/main" id="{857F04DB-A17C-4D68-8E35-60B10BE6C248}"/>
                </a:ext>
              </a:extLst>
            </xdr:cNvPr>
            <xdr:cNvSpPr txBox="1"/>
          </xdr:nvSpPr>
          <xdr:spPr>
            <a:xfrm>
              <a:off x="394606" y="7225394"/>
              <a:ext cx="23132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14:m>
                <m:oMathPara xmlns:m="http://schemas.openxmlformats.org/officeDocument/2006/math">
                  <m:oMathParaPr>
                    <m:jc m:val="centerGroup"/>
                  </m:oMathParaPr>
                  <m:oMath xmlns:m="http://schemas.openxmlformats.org/officeDocument/2006/math">
                    <m:r>
                      <a:rPr lang="el-GR" sz="1100" i="1">
                        <a:solidFill>
                          <a:schemeClr val="tx1"/>
                        </a:solidFill>
                        <a:effectLst/>
                        <a:latin typeface="Cambria Math" panose="02040503050406030204" pitchFamily="18" charset="0"/>
                        <a:ea typeface="+mn-ea"/>
                        <a:cs typeface="+mn-cs"/>
                      </a:rPr>
                      <m:t>𝜌</m:t>
                    </m:r>
                  </m:oMath>
                </m:oMathPara>
              </a14:m>
              <a:endParaRPr lang="de-DE" sz="1100">
                <a:solidFill>
                  <a:schemeClr val="tx1"/>
                </a:solidFill>
                <a:effectLst/>
                <a:latin typeface="+mn-lt"/>
                <a:ea typeface="+mn-ea"/>
                <a:cs typeface="+mn-cs"/>
              </a:endParaRPr>
            </a:p>
          </xdr:txBody>
        </xdr:sp>
      </mc:Choice>
      <mc:Fallback xmlns="">
        <xdr:sp macro="" textlink="">
          <xdr:nvSpPr>
            <xdr:cNvPr id="37" name="Textfeld 36">
              <a:extLst>
                <a:ext uri="{FF2B5EF4-FFF2-40B4-BE49-F238E27FC236}">
                  <a16:creationId xmlns:a16="http://schemas.microsoft.com/office/drawing/2014/main" id="{857F04DB-A17C-4D68-8E35-60B10BE6C248}"/>
                </a:ext>
              </a:extLst>
            </xdr:cNvPr>
            <xdr:cNvSpPr txBox="1"/>
          </xdr:nvSpPr>
          <xdr:spPr>
            <a:xfrm>
              <a:off x="394606" y="7225394"/>
              <a:ext cx="23132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l"/>
              <a:r>
                <a:rPr lang="el-GR" sz="1100" i="0">
                  <a:solidFill>
                    <a:schemeClr val="tx1"/>
                  </a:solidFill>
                  <a:effectLst/>
                  <a:latin typeface="Cambria Math" panose="02040503050406030204" pitchFamily="18" charset="0"/>
                  <a:ea typeface="+mn-ea"/>
                  <a:cs typeface="+mn-cs"/>
                </a:rPr>
                <a:t>𝜌</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48763</xdr:colOff>
      <xdr:row>152</xdr:row>
      <xdr:rowOff>16500</xdr:rowOff>
    </xdr:from>
    <xdr:ext cx="173637" cy="172227"/>
    <mc:AlternateContent xmlns:mc="http://schemas.openxmlformats.org/markup-compatibility/2006" xmlns:a14="http://schemas.microsoft.com/office/drawing/2010/main">
      <mc:Choice Requires="a14">
        <xdr:sp macro="" textlink="">
          <xdr:nvSpPr>
            <xdr:cNvPr id="27" name="Textfeld 26">
              <a:extLst>
                <a:ext uri="{FF2B5EF4-FFF2-40B4-BE49-F238E27FC236}">
                  <a16:creationId xmlns:a16="http://schemas.microsoft.com/office/drawing/2014/main" id="{0F987E25-B197-41AF-952F-037B102A332C}"/>
                </a:ext>
              </a:extLst>
            </xdr:cNvPr>
            <xdr:cNvSpPr txBox="1"/>
          </xdr:nvSpPr>
          <xdr:spPr>
            <a:xfrm>
              <a:off x="440649" y="29429700"/>
              <a:ext cx="17363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left"/>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m:rPr>
                            <m:sty m:val="p"/>
                          </m:rPr>
                          <a:rPr lang="el-GR" sz="1100" i="1">
                            <a:solidFill>
                              <a:schemeClr val="tx1"/>
                            </a:solidFill>
                            <a:effectLst/>
                            <a:latin typeface="Cambria Math" panose="02040503050406030204" pitchFamily="18" charset="0"/>
                            <a:ea typeface="+mn-ea"/>
                            <a:cs typeface="+mn-cs"/>
                          </a:rPr>
                          <m:t>σ</m:t>
                        </m:r>
                      </m:e>
                      <m:sub>
                        <m:r>
                          <a:rPr lang="de-DE" sz="1100" b="0" i="1">
                            <a:solidFill>
                              <a:schemeClr val="tx1"/>
                            </a:solidFill>
                            <a:effectLst/>
                            <a:latin typeface="Cambria Math" panose="02040503050406030204" pitchFamily="18" charset="0"/>
                            <a:ea typeface="+mn-ea"/>
                            <a:cs typeface="+mn-cs"/>
                          </a:rPr>
                          <m:t>𝑐</m:t>
                        </m:r>
                      </m:sub>
                    </m:sSub>
                  </m:oMath>
                </m:oMathPara>
              </a14:m>
              <a:endParaRPr lang="de-DE" sz="1100">
                <a:solidFill>
                  <a:schemeClr val="tx1"/>
                </a:solidFill>
                <a:effectLst/>
                <a:latin typeface="+mn-lt"/>
                <a:ea typeface="+mn-ea"/>
                <a:cs typeface="+mn-cs"/>
              </a:endParaRPr>
            </a:p>
          </xdr:txBody>
        </xdr:sp>
      </mc:Choice>
      <mc:Fallback xmlns="">
        <xdr:sp macro="" textlink="">
          <xdr:nvSpPr>
            <xdr:cNvPr id="27" name="Textfeld 26">
              <a:extLst>
                <a:ext uri="{FF2B5EF4-FFF2-40B4-BE49-F238E27FC236}">
                  <a16:creationId xmlns:a16="http://schemas.microsoft.com/office/drawing/2014/main" id="{0F987E25-B197-41AF-952F-037B102A332C}"/>
                </a:ext>
              </a:extLst>
            </xdr:cNvPr>
            <xdr:cNvSpPr txBox="1"/>
          </xdr:nvSpPr>
          <xdr:spPr>
            <a:xfrm>
              <a:off x="440649" y="29429700"/>
              <a:ext cx="17363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l-GR" sz="1100" i="0">
                  <a:solidFill>
                    <a:schemeClr val="tx1"/>
                  </a:solidFill>
                  <a:effectLst/>
                  <a:latin typeface="Cambria Math" panose="02040503050406030204" pitchFamily="18" charset="0"/>
                  <a:ea typeface="+mn-ea"/>
                  <a:cs typeface="+mn-cs"/>
                </a:rPr>
                <a:t>σ</a:t>
              </a:r>
              <a:r>
                <a:rPr lang="de-DE" sz="1100" i="0">
                  <a:solidFill>
                    <a:schemeClr val="tx1"/>
                  </a:solidFill>
                  <a:effectLst/>
                  <a:latin typeface="Cambria Math" panose="02040503050406030204" pitchFamily="18" charset="0"/>
                  <a:ea typeface="+mn-ea"/>
                  <a:cs typeface="+mn-cs"/>
                </a:rPr>
                <a:t>_</a:t>
              </a:r>
              <a:r>
                <a:rPr lang="de-DE" sz="1100" b="0" i="0">
                  <a:solidFill>
                    <a:schemeClr val="tx1"/>
                  </a:solidFill>
                  <a:effectLst/>
                  <a:latin typeface="Cambria Math" panose="02040503050406030204" pitchFamily="18" charset="0"/>
                  <a:ea typeface="+mn-ea"/>
                  <a:cs typeface="+mn-cs"/>
                </a:rPr>
                <a:t>𝑐</a:t>
              </a:r>
              <a:endParaRPr lang="de-DE" sz="1100">
                <a:solidFill>
                  <a:schemeClr val="tx1"/>
                </a:solidFill>
                <a:effectLst/>
                <a:latin typeface="+mn-lt"/>
                <a:ea typeface="+mn-ea"/>
                <a:cs typeface="+mn-cs"/>
              </a:endParaRPr>
            </a:p>
          </xdr:txBody>
        </xdr:sp>
      </mc:Fallback>
    </mc:AlternateContent>
    <xdr:clientData/>
  </xdr:oneCellAnchor>
  <xdr:oneCellAnchor>
    <xdr:from>
      <xdr:col>1</xdr:col>
      <xdr:colOff>76200</xdr:colOff>
      <xdr:row>6</xdr:row>
      <xdr:rowOff>0</xdr:rowOff>
    </xdr:from>
    <xdr:ext cx="173637" cy="172227"/>
    <mc:AlternateContent xmlns:mc="http://schemas.openxmlformats.org/markup-compatibility/2006" xmlns:a14="http://schemas.microsoft.com/office/drawing/2010/main">
      <mc:Choice Requires="a14">
        <xdr:sp macro="" textlink="">
          <xdr:nvSpPr>
            <xdr:cNvPr id="30" name="Textfeld 29">
              <a:extLst>
                <a:ext uri="{FF2B5EF4-FFF2-40B4-BE49-F238E27FC236}">
                  <a16:creationId xmlns:a16="http://schemas.microsoft.com/office/drawing/2014/main" id="{AA92912C-38F9-4152-8993-3A6D46CD8A84}"/>
                </a:ext>
              </a:extLst>
            </xdr:cNvPr>
            <xdr:cNvSpPr txBox="1"/>
          </xdr:nvSpPr>
          <xdr:spPr>
            <a:xfrm>
              <a:off x="468086" y="1436914"/>
              <a:ext cx="17363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left"/>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m:rPr>
                            <m:sty m:val="p"/>
                          </m:rPr>
                          <a:rPr lang="el-GR" sz="1100" i="1">
                            <a:solidFill>
                              <a:schemeClr val="tx1"/>
                            </a:solidFill>
                            <a:effectLst/>
                            <a:latin typeface="Cambria Math" panose="02040503050406030204" pitchFamily="18" charset="0"/>
                            <a:ea typeface="+mn-ea"/>
                            <a:cs typeface="+mn-cs"/>
                          </a:rPr>
                          <m:t>σ</m:t>
                        </m:r>
                      </m:e>
                      <m:sub>
                        <m:r>
                          <a:rPr lang="de-DE" sz="1100" b="0" i="1">
                            <a:solidFill>
                              <a:schemeClr val="tx1"/>
                            </a:solidFill>
                            <a:effectLst/>
                            <a:latin typeface="Cambria Math" panose="02040503050406030204" pitchFamily="18" charset="0"/>
                            <a:ea typeface="+mn-ea"/>
                            <a:cs typeface="+mn-cs"/>
                          </a:rPr>
                          <m:t>𝑐</m:t>
                        </m:r>
                      </m:sub>
                    </m:sSub>
                  </m:oMath>
                </m:oMathPara>
              </a14:m>
              <a:endParaRPr lang="de-DE" sz="1100">
                <a:solidFill>
                  <a:schemeClr val="tx1"/>
                </a:solidFill>
                <a:effectLst/>
                <a:latin typeface="+mn-lt"/>
                <a:ea typeface="+mn-ea"/>
                <a:cs typeface="+mn-cs"/>
              </a:endParaRPr>
            </a:p>
          </xdr:txBody>
        </xdr:sp>
      </mc:Choice>
      <mc:Fallback xmlns="">
        <xdr:sp macro="" textlink="">
          <xdr:nvSpPr>
            <xdr:cNvPr id="30" name="Textfeld 29">
              <a:extLst>
                <a:ext uri="{FF2B5EF4-FFF2-40B4-BE49-F238E27FC236}">
                  <a16:creationId xmlns:a16="http://schemas.microsoft.com/office/drawing/2014/main" id="{AA92912C-38F9-4152-8993-3A6D46CD8A84}"/>
                </a:ext>
              </a:extLst>
            </xdr:cNvPr>
            <xdr:cNvSpPr txBox="1"/>
          </xdr:nvSpPr>
          <xdr:spPr>
            <a:xfrm>
              <a:off x="468086" y="1436914"/>
              <a:ext cx="17363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l-GR" sz="1100" i="0">
                  <a:solidFill>
                    <a:schemeClr val="tx1"/>
                  </a:solidFill>
                  <a:effectLst/>
                  <a:latin typeface="Cambria Math" panose="02040503050406030204" pitchFamily="18" charset="0"/>
                  <a:ea typeface="+mn-ea"/>
                  <a:cs typeface="+mn-cs"/>
                </a:rPr>
                <a:t>σ</a:t>
              </a:r>
              <a:r>
                <a:rPr lang="de-DE" sz="1100" i="0">
                  <a:solidFill>
                    <a:schemeClr val="tx1"/>
                  </a:solidFill>
                  <a:effectLst/>
                  <a:latin typeface="Cambria Math" panose="02040503050406030204" pitchFamily="18" charset="0"/>
                  <a:ea typeface="+mn-ea"/>
                  <a:cs typeface="+mn-cs"/>
                </a:rPr>
                <a:t>_</a:t>
              </a:r>
              <a:r>
                <a:rPr lang="de-DE" sz="1100" b="0" i="0">
                  <a:solidFill>
                    <a:schemeClr val="tx1"/>
                  </a:solidFill>
                  <a:effectLst/>
                  <a:latin typeface="Cambria Math" panose="02040503050406030204" pitchFamily="18" charset="0"/>
                  <a:ea typeface="+mn-ea"/>
                  <a:cs typeface="+mn-cs"/>
                </a:rPr>
                <a:t>𝑐</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65314</xdr:colOff>
      <xdr:row>35</xdr:row>
      <xdr:rowOff>0</xdr:rowOff>
    </xdr:from>
    <xdr:ext cx="162930" cy="172227"/>
    <mc:AlternateContent xmlns:mc="http://schemas.openxmlformats.org/markup-compatibility/2006" xmlns:a14="http://schemas.microsoft.com/office/drawing/2010/main">
      <mc:Choice Requires="a14">
        <xdr:sp macro="" textlink="">
          <xdr:nvSpPr>
            <xdr:cNvPr id="32" name="Textfeld 31">
              <a:extLst>
                <a:ext uri="{FF2B5EF4-FFF2-40B4-BE49-F238E27FC236}">
                  <a16:creationId xmlns:a16="http://schemas.microsoft.com/office/drawing/2014/main" id="{565C535F-46FD-44D2-A3DD-8917D1BF0E0E}"/>
                </a:ext>
              </a:extLst>
            </xdr:cNvPr>
            <xdr:cNvSpPr txBox="1"/>
          </xdr:nvSpPr>
          <xdr:spPr>
            <a:xfrm>
              <a:off x="457200" y="6890657"/>
              <a:ext cx="16293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14:m>
                <m:oMathPara xmlns:m="http://schemas.openxmlformats.org/officeDocument/2006/math">
                  <m:oMathParaPr>
                    <m:jc m:val="left"/>
                  </m:oMathParaPr>
                  <m:oMath xmlns:m="http://schemas.openxmlformats.org/officeDocument/2006/math">
                    <m:sSub>
                      <m:sSubPr>
                        <m:ctrlPr>
                          <a:rPr lang="de-DE" sz="1100" i="1">
                            <a:solidFill>
                              <a:schemeClr val="tx1"/>
                            </a:solidFill>
                            <a:effectLst/>
                            <a:latin typeface="Cambria Math" panose="02040503050406030204" pitchFamily="18" charset="0"/>
                            <a:ea typeface="+mn-ea"/>
                            <a:cs typeface="+mn-cs"/>
                          </a:rPr>
                        </m:ctrlPr>
                      </m:sSubPr>
                      <m:e>
                        <m:r>
                          <m:rPr>
                            <m:sty m:val="p"/>
                          </m:rPr>
                          <a:rPr lang="el-GR" sz="1100" i="1">
                            <a:solidFill>
                              <a:schemeClr val="tx1"/>
                            </a:solidFill>
                            <a:effectLst/>
                            <a:latin typeface="Cambria Math" panose="02040503050406030204" pitchFamily="18" charset="0"/>
                            <a:ea typeface="+mn-ea"/>
                            <a:cs typeface="+mn-cs"/>
                          </a:rPr>
                          <m:t>τ</m:t>
                        </m:r>
                      </m:e>
                      <m:sub>
                        <m:r>
                          <a:rPr lang="de-DE" sz="1100" b="0" i="1">
                            <a:solidFill>
                              <a:schemeClr val="tx1"/>
                            </a:solidFill>
                            <a:effectLst/>
                            <a:latin typeface="Cambria Math" panose="02040503050406030204" pitchFamily="18" charset="0"/>
                            <a:ea typeface="+mn-ea"/>
                            <a:cs typeface="+mn-cs"/>
                          </a:rPr>
                          <m:t>𝑟</m:t>
                        </m:r>
                      </m:sub>
                    </m:sSub>
                  </m:oMath>
                </m:oMathPara>
              </a14:m>
              <a:endParaRPr lang="de-DE" sz="1100">
                <a:solidFill>
                  <a:schemeClr val="tx1"/>
                </a:solidFill>
                <a:effectLst/>
                <a:latin typeface="+mn-lt"/>
                <a:ea typeface="+mn-ea"/>
                <a:cs typeface="+mn-cs"/>
              </a:endParaRPr>
            </a:p>
          </xdr:txBody>
        </xdr:sp>
      </mc:Choice>
      <mc:Fallback xmlns="">
        <xdr:sp macro="" textlink="">
          <xdr:nvSpPr>
            <xdr:cNvPr id="32" name="Textfeld 31">
              <a:extLst>
                <a:ext uri="{FF2B5EF4-FFF2-40B4-BE49-F238E27FC236}">
                  <a16:creationId xmlns:a16="http://schemas.microsoft.com/office/drawing/2014/main" id="{565C535F-46FD-44D2-A3DD-8917D1BF0E0E}"/>
                </a:ext>
              </a:extLst>
            </xdr:cNvPr>
            <xdr:cNvSpPr txBox="1"/>
          </xdr:nvSpPr>
          <xdr:spPr>
            <a:xfrm>
              <a:off x="457200" y="6890657"/>
              <a:ext cx="16293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l"/>
              <a:r>
                <a:rPr lang="el-GR" sz="1100" i="0">
                  <a:solidFill>
                    <a:schemeClr val="tx1"/>
                  </a:solidFill>
                  <a:effectLst/>
                  <a:latin typeface="Cambria Math" panose="02040503050406030204" pitchFamily="18" charset="0"/>
                  <a:ea typeface="+mn-ea"/>
                  <a:cs typeface="+mn-cs"/>
                </a:rPr>
                <a:t>τ</a:t>
              </a:r>
              <a:r>
                <a:rPr lang="de-DE" sz="1100" i="0">
                  <a:solidFill>
                    <a:schemeClr val="tx1"/>
                  </a:solidFill>
                  <a:effectLst/>
                  <a:latin typeface="Cambria Math" panose="02040503050406030204" pitchFamily="18" charset="0"/>
                  <a:ea typeface="+mn-ea"/>
                  <a:cs typeface="+mn-cs"/>
                </a:rPr>
                <a:t>_</a:t>
              </a:r>
              <a:r>
                <a:rPr lang="de-DE" sz="1100" b="0" i="0">
                  <a:solidFill>
                    <a:schemeClr val="tx1"/>
                  </a:solidFill>
                  <a:effectLst/>
                  <a:latin typeface="Cambria Math" panose="02040503050406030204" pitchFamily="18" charset="0"/>
                  <a:ea typeface="+mn-ea"/>
                  <a:cs typeface="+mn-cs"/>
                </a:rPr>
                <a:t>𝑟</a:t>
              </a:r>
              <a:endParaRPr lang="de-DE" sz="1100">
                <a:solidFill>
                  <a:schemeClr val="tx1"/>
                </a:solidFill>
                <a:effectLst/>
                <a:latin typeface="+mn-lt"/>
                <a:ea typeface="+mn-ea"/>
                <a:cs typeface="+mn-cs"/>
              </a:endParaRPr>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oneCellAnchor>
    <xdr:from>
      <xdr:col>13</xdr:col>
      <xdr:colOff>561694</xdr:colOff>
      <xdr:row>148</xdr:row>
      <xdr:rowOff>0</xdr:rowOff>
    </xdr:from>
    <xdr:ext cx="65" cy="172227"/>
    <xdr:sp macro="" textlink="">
      <xdr:nvSpPr>
        <xdr:cNvPr id="11" name="Textfeld 10">
          <a:extLst>
            <a:ext uri="{FF2B5EF4-FFF2-40B4-BE49-F238E27FC236}">
              <a16:creationId xmlns:a16="http://schemas.microsoft.com/office/drawing/2014/main" id="{98BD29F0-116B-4BFE-9C0D-46F369E57290}"/>
            </a:ext>
          </a:extLst>
        </xdr:cNvPr>
        <xdr:cNvSpPr txBox="1"/>
      </xdr:nvSpPr>
      <xdr:spPr>
        <a:xfrm>
          <a:off x="15754069" y="2842091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de-DE" sz="1100"/>
        </a:p>
      </xdr:txBody>
    </xdr:sp>
    <xdr:clientData/>
  </xdr:oneCellAnchor>
  <xdr:oneCellAnchor>
    <xdr:from>
      <xdr:col>13</xdr:col>
      <xdr:colOff>561694</xdr:colOff>
      <xdr:row>148</xdr:row>
      <xdr:rowOff>0</xdr:rowOff>
    </xdr:from>
    <xdr:ext cx="65" cy="172227"/>
    <xdr:sp macro="" textlink="">
      <xdr:nvSpPr>
        <xdr:cNvPr id="40" name="Textfeld 39">
          <a:extLst>
            <a:ext uri="{FF2B5EF4-FFF2-40B4-BE49-F238E27FC236}">
              <a16:creationId xmlns:a16="http://schemas.microsoft.com/office/drawing/2014/main" id="{6C1FD8F9-1FD3-4056-AF2F-67015AB5783F}"/>
            </a:ext>
          </a:extLst>
        </xdr:cNvPr>
        <xdr:cNvSpPr txBox="1"/>
      </xdr:nvSpPr>
      <xdr:spPr>
        <a:xfrm>
          <a:off x="12315544" y="5973911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de-DE" sz="1100"/>
        </a:p>
      </xdr:txBody>
    </xdr:sp>
    <xdr:clientData/>
  </xdr:oneCellAnchor>
  <xdr:oneCellAnchor>
    <xdr:from>
      <xdr:col>1</xdr:col>
      <xdr:colOff>32434</xdr:colOff>
      <xdr:row>89</xdr:row>
      <xdr:rowOff>35226</xdr:rowOff>
    </xdr:from>
    <xdr:ext cx="285206" cy="172227"/>
    <mc:AlternateContent xmlns:mc="http://schemas.openxmlformats.org/markup-compatibility/2006" xmlns:a14="http://schemas.microsoft.com/office/drawing/2010/main">
      <mc:Choice Requires="a14">
        <xdr:sp macro="" textlink="">
          <xdr:nvSpPr>
            <xdr:cNvPr id="42" name="Textfeld 41">
              <a:extLst>
                <a:ext uri="{FF2B5EF4-FFF2-40B4-BE49-F238E27FC236}">
                  <a16:creationId xmlns:a16="http://schemas.microsoft.com/office/drawing/2014/main" id="{06063488-2FF9-4AD4-8AA2-5FBC98161E9C}"/>
                </a:ext>
              </a:extLst>
            </xdr:cNvPr>
            <xdr:cNvSpPr txBox="1"/>
          </xdr:nvSpPr>
          <xdr:spPr>
            <a:xfrm>
              <a:off x="419296" y="17361934"/>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42" name="Textfeld 41">
              <a:extLst>
                <a:ext uri="{FF2B5EF4-FFF2-40B4-BE49-F238E27FC236}">
                  <a16:creationId xmlns:a16="http://schemas.microsoft.com/office/drawing/2014/main" id="{06063488-2FF9-4AD4-8AA2-5FBC98161E9C}"/>
                </a:ext>
              </a:extLst>
            </xdr:cNvPr>
            <xdr:cNvSpPr txBox="1"/>
          </xdr:nvSpPr>
          <xdr:spPr>
            <a:xfrm>
              <a:off x="419296" y="17361934"/>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61233</xdr:colOff>
      <xdr:row>84</xdr:row>
      <xdr:rowOff>16331</xdr:rowOff>
    </xdr:from>
    <xdr:ext cx="340029" cy="226344"/>
    <mc:AlternateContent xmlns:mc="http://schemas.openxmlformats.org/markup-compatibility/2006" xmlns:a14="http://schemas.microsoft.com/office/drawing/2010/main">
      <mc:Choice Requires="a14">
        <xdr:sp macro="" textlink="">
          <xdr:nvSpPr>
            <xdr:cNvPr id="43" name="Textfeld 42">
              <a:extLst>
                <a:ext uri="{FF2B5EF4-FFF2-40B4-BE49-F238E27FC236}">
                  <a16:creationId xmlns:a16="http://schemas.microsoft.com/office/drawing/2014/main" id="{A53942C5-24C9-435D-90E5-322FECB0CC58}"/>
                </a:ext>
              </a:extLst>
            </xdr:cNvPr>
            <xdr:cNvSpPr txBox="1"/>
          </xdr:nvSpPr>
          <xdr:spPr>
            <a:xfrm>
              <a:off x="448095" y="16375885"/>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𝑑𝑒𝑝𝑟</m:t>
                        </m:r>
                      </m:sup>
                    </m:sSubSup>
                  </m:oMath>
                </m:oMathPara>
              </a14:m>
              <a:endParaRPr lang="de-DE" sz="1100">
                <a:solidFill>
                  <a:schemeClr val="tx1"/>
                </a:solidFill>
                <a:effectLst/>
                <a:latin typeface="+mn-lt"/>
                <a:ea typeface="+mn-ea"/>
                <a:cs typeface="+mn-cs"/>
              </a:endParaRPr>
            </a:p>
          </xdr:txBody>
        </xdr:sp>
      </mc:Choice>
      <mc:Fallback xmlns="">
        <xdr:sp macro="" textlink="">
          <xdr:nvSpPr>
            <xdr:cNvPr id="43" name="Textfeld 42">
              <a:extLst>
                <a:ext uri="{FF2B5EF4-FFF2-40B4-BE49-F238E27FC236}">
                  <a16:creationId xmlns:a16="http://schemas.microsoft.com/office/drawing/2014/main" id="{A53942C5-24C9-435D-90E5-322FECB0CC58}"/>
                </a:ext>
              </a:extLst>
            </xdr:cNvPr>
            <xdr:cNvSpPr txBox="1"/>
          </xdr:nvSpPr>
          <xdr:spPr>
            <a:xfrm>
              <a:off x="448095" y="16375885"/>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̃_(𝑙,𝑐)^𝑑𝑒𝑝𝑟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57150</xdr:colOff>
      <xdr:row>138</xdr:row>
      <xdr:rowOff>20412</xdr:rowOff>
    </xdr:from>
    <xdr:ext cx="312330" cy="183448"/>
    <mc:AlternateContent xmlns:mc="http://schemas.openxmlformats.org/markup-compatibility/2006" xmlns:a14="http://schemas.microsoft.com/office/drawing/2010/main">
      <mc:Choice Requires="a14">
        <xdr:sp macro="" textlink="">
          <xdr:nvSpPr>
            <xdr:cNvPr id="31" name="Textfeld 30">
              <a:extLst>
                <a:ext uri="{FF2B5EF4-FFF2-40B4-BE49-F238E27FC236}">
                  <a16:creationId xmlns:a16="http://schemas.microsoft.com/office/drawing/2014/main" id="{937F4B60-AB21-404F-A982-B6E09D29A576}"/>
                </a:ext>
              </a:extLst>
            </xdr:cNvPr>
            <xdr:cNvSpPr txBox="1"/>
          </xdr:nvSpPr>
          <xdr:spPr>
            <a:xfrm>
              <a:off x="444012" y="26825227"/>
              <a:ext cx="312330"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a14:m>
              <a:r>
                <a:rPr lang="de-DE" sz="1100">
                  <a:solidFill>
                    <a:schemeClr val="tx1"/>
                  </a:solidFill>
                  <a:effectLst/>
                  <a:latin typeface="+mn-lt"/>
                  <a:ea typeface="+mn-ea"/>
                  <a:cs typeface="+mn-cs"/>
                </a:rPr>
                <a:t>  </a:t>
              </a:r>
            </a:p>
          </xdr:txBody>
        </xdr:sp>
      </mc:Choice>
      <mc:Fallback xmlns="">
        <xdr:sp macro="" textlink="">
          <xdr:nvSpPr>
            <xdr:cNvPr id="31" name="Textfeld 30">
              <a:extLst>
                <a:ext uri="{FF2B5EF4-FFF2-40B4-BE49-F238E27FC236}">
                  <a16:creationId xmlns:a16="http://schemas.microsoft.com/office/drawing/2014/main" id="{937F4B60-AB21-404F-A982-B6E09D29A576}"/>
                </a:ext>
              </a:extLst>
            </xdr:cNvPr>
            <xdr:cNvSpPr txBox="1"/>
          </xdr:nvSpPr>
          <xdr:spPr>
            <a:xfrm>
              <a:off x="444012" y="26825227"/>
              <a:ext cx="312330"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solidFill>
                    <a:schemeClr val="tx1"/>
                  </a:solidFill>
                  <a:effectLst/>
                  <a:latin typeface="+mn-lt"/>
                  <a:ea typeface="+mn-ea"/>
                  <a:cs typeface="+mn-cs"/>
                </a:rPr>
                <a:t>𝜂 ̃_(𝑙,𝑡)^𝑣𝑎𝑟</a:t>
              </a:r>
              <a:r>
                <a:rPr lang="de-DE" sz="1100">
                  <a:solidFill>
                    <a:schemeClr val="tx1"/>
                  </a:solidFill>
                  <a:effectLst/>
                  <a:latin typeface="+mn-lt"/>
                  <a:ea typeface="+mn-ea"/>
                  <a:cs typeface="+mn-cs"/>
                </a:rPr>
                <a:t>  </a:t>
              </a:r>
            </a:p>
          </xdr:txBody>
        </xdr:sp>
      </mc:Fallback>
    </mc:AlternateContent>
    <xdr:clientData/>
  </xdr:oneCellAnchor>
  <xdr:oneCellAnchor>
    <xdr:from>
      <xdr:col>1</xdr:col>
      <xdr:colOff>47625</xdr:colOff>
      <xdr:row>123</xdr:row>
      <xdr:rowOff>0</xdr:rowOff>
    </xdr:from>
    <xdr:ext cx="274499" cy="183448"/>
    <mc:AlternateContent xmlns:mc="http://schemas.openxmlformats.org/markup-compatibility/2006" xmlns:a14="http://schemas.microsoft.com/office/drawing/2010/main">
      <mc:Choice Requires="a14">
        <xdr:sp macro="" textlink="">
          <xdr:nvSpPr>
            <xdr:cNvPr id="32" name="Textfeld 31">
              <a:extLst>
                <a:ext uri="{FF2B5EF4-FFF2-40B4-BE49-F238E27FC236}">
                  <a16:creationId xmlns:a16="http://schemas.microsoft.com/office/drawing/2014/main" id="{0F387C02-A127-460B-977A-15961FA88EFA}"/>
                </a:ext>
              </a:extLst>
            </xdr:cNvPr>
            <xdr:cNvSpPr txBox="1"/>
          </xdr:nvSpPr>
          <xdr:spPr>
            <a:xfrm>
              <a:off x="434487" y="23903354"/>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32" name="Textfeld 31">
              <a:extLst>
                <a:ext uri="{FF2B5EF4-FFF2-40B4-BE49-F238E27FC236}">
                  <a16:creationId xmlns:a16="http://schemas.microsoft.com/office/drawing/2014/main" id="{0F387C02-A127-460B-977A-15961FA88EFA}"/>
                </a:ext>
              </a:extLst>
            </xdr:cNvPr>
            <xdr:cNvSpPr txBox="1"/>
          </xdr:nvSpPr>
          <xdr:spPr>
            <a:xfrm>
              <a:off x="434487" y="23903354"/>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 ̃_(𝑙,𝑡)^𝑣𝑎𝑟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38834</xdr:colOff>
      <xdr:row>118</xdr:row>
      <xdr:rowOff>19049</xdr:rowOff>
    </xdr:from>
    <xdr:ext cx="301136" cy="219075"/>
    <mc:AlternateContent xmlns:mc="http://schemas.openxmlformats.org/markup-compatibility/2006" xmlns:a14="http://schemas.microsoft.com/office/drawing/2010/main">
      <mc:Choice Requires="a14">
        <xdr:sp macro="" textlink="">
          <xdr:nvSpPr>
            <xdr:cNvPr id="44" name="Textfeld 43">
              <a:extLst>
                <a:ext uri="{FF2B5EF4-FFF2-40B4-BE49-F238E27FC236}">
                  <a16:creationId xmlns:a16="http://schemas.microsoft.com/office/drawing/2014/main" id="{D462F5DD-AE69-49AE-9922-FDFDF4630973}"/>
                </a:ext>
              </a:extLst>
            </xdr:cNvPr>
            <xdr:cNvSpPr txBox="1"/>
          </xdr:nvSpPr>
          <xdr:spPr>
            <a:xfrm>
              <a:off x="425696" y="22955249"/>
              <a:ext cx="301136"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44" name="Textfeld 43">
              <a:extLst>
                <a:ext uri="{FF2B5EF4-FFF2-40B4-BE49-F238E27FC236}">
                  <a16:creationId xmlns:a16="http://schemas.microsoft.com/office/drawing/2014/main" id="{D462F5DD-AE69-49AE-9922-FDFDF4630973}"/>
                </a:ext>
              </a:extLst>
            </xdr:cNvPr>
            <xdr:cNvSpPr txBox="1"/>
          </xdr:nvSpPr>
          <xdr:spPr>
            <a:xfrm>
              <a:off x="425696" y="22955249"/>
              <a:ext cx="301136"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i="0">
                  <a:solidFill>
                    <a:schemeClr val="tx1"/>
                  </a:solidFill>
                  <a:effectLst/>
                  <a:latin typeface="+mn-lt"/>
                  <a:ea typeface="+mn-ea"/>
                  <a:cs typeface="+mn-cs"/>
                </a:rPr>
                <a:t>𝜀 ̃_(𝑙,𝑡)^𝑓𝑖𝑥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76200</xdr:colOff>
      <xdr:row>129</xdr:row>
      <xdr:rowOff>39462</xdr:rowOff>
    </xdr:from>
    <xdr:ext cx="299826" cy="228011"/>
    <mc:AlternateContent xmlns:mc="http://schemas.openxmlformats.org/markup-compatibility/2006" xmlns:a14="http://schemas.microsoft.com/office/drawing/2010/main">
      <mc:Choice Requires="a14">
        <xdr:sp macro="" textlink="">
          <xdr:nvSpPr>
            <xdr:cNvPr id="45" name="Textfeld 44">
              <a:extLst>
                <a:ext uri="{FF2B5EF4-FFF2-40B4-BE49-F238E27FC236}">
                  <a16:creationId xmlns:a16="http://schemas.microsoft.com/office/drawing/2014/main" id="{B2DE2D50-67F8-48DD-88DD-2CA16E607720}"/>
                </a:ext>
              </a:extLst>
            </xdr:cNvPr>
            <xdr:cNvSpPr txBox="1"/>
          </xdr:nvSpPr>
          <xdr:spPr>
            <a:xfrm>
              <a:off x="463062" y="25103400"/>
              <a:ext cx="299826"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a14:m>
              <a:r>
                <a:rPr lang="de-DE" sz="1100">
                  <a:solidFill>
                    <a:schemeClr val="tx1"/>
                  </a:solidFill>
                  <a:effectLst/>
                  <a:latin typeface="+mn-lt"/>
                  <a:ea typeface="+mn-ea"/>
                  <a:cs typeface="+mn-cs"/>
                </a:rPr>
                <a:t>  </a:t>
              </a:r>
            </a:p>
          </xdr:txBody>
        </xdr:sp>
      </mc:Choice>
      <mc:Fallback xmlns="">
        <xdr:sp macro="" textlink="">
          <xdr:nvSpPr>
            <xdr:cNvPr id="45" name="Textfeld 44">
              <a:extLst>
                <a:ext uri="{FF2B5EF4-FFF2-40B4-BE49-F238E27FC236}">
                  <a16:creationId xmlns:a16="http://schemas.microsoft.com/office/drawing/2014/main" id="{B2DE2D50-67F8-48DD-88DD-2CA16E607720}"/>
                </a:ext>
              </a:extLst>
            </xdr:cNvPr>
            <xdr:cNvSpPr txBox="1"/>
          </xdr:nvSpPr>
          <xdr:spPr>
            <a:xfrm>
              <a:off x="463062" y="25103400"/>
              <a:ext cx="299826"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solidFill>
                    <a:schemeClr val="tx1"/>
                  </a:solidFill>
                  <a:effectLst/>
                  <a:latin typeface="+mn-lt"/>
                  <a:ea typeface="+mn-ea"/>
                  <a:cs typeface="+mn-cs"/>
                </a:rPr>
                <a:t>𝜂 ̃_(𝑙,𝑡)^𝑓𝑖𝑥</a:t>
              </a:r>
              <a:r>
                <a:rPr lang="de-DE" sz="1100">
                  <a:solidFill>
                    <a:schemeClr val="tx1"/>
                  </a:solidFill>
                  <a:effectLst/>
                  <a:latin typeface="+mn-lt"/>
                  <a:ea typeface="+mn-ea"/>
                  <a:cs typeface="+mn-cs"/>
                </a:rPr>
                <a:t>  </a:t>
              </a:r>
            </a:p>
          </xdr:txBody>
        </xdr:sp>
      </mc:Fallback>
    </mc:AlternateContent>
    <xdr:clientData/>
  </xdr:oneCellAnchor>
  <xdr:oneCellAnchor>
    <xdr:from>
      <xdr:col>1</xdr:col>
      <xdr:colOff>76200</xdr:colOff>
      <xdr:row>105</xdr:row>
      <xdr:rowOff>39462</xdr:rowOff>
    </xdr:from>
    <xdr:ext cx="281616" cy="185628"/>
    <mc:AlternateContent xmlns:mc="http://schemas.openxmlformats.org/markup-compatibility/2006" xmlns:a14="http://schemas.microsoft.com/office/drawing/2010/main">
      <mc:Choice Requires="a14">
        <xdr:sp macro="" textlink="">
          <xdr:nvSpPr>
            <xdr:cNvPr id="36" name="Textfeld 35">
              <a:extLst>
                <a:ext uri="{FF2B5EF4-FFF2-40B4-BE49-F238E27FC236}">
                  <a16:creationId xmlns:a16="http://schemas.microsoft.com/office/drawing/2014/main" id="{553977B9-9F06-4D2D-AF50-A4FB0A174784}"/>
                </a:ext>
              </a:extLst>
            </xdr:cNvPr>
            <xdr:cNvSpPr txBox="1"/>
          </xdr:nvSpPr>
          <xdr:spPr>
            <a:xfrm>
              <a:off x="463062" y="20461062"/>
              <a:ext cx="281616"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𝜑</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a14:m>
              <a:r>
                <a:rPr lang="de-DE" sz="1100">
                  <a:solidFill>
                    <a:schemeClr val="tx1"/>
                  </a:solidFill>
                  <a:effectLst/>
                  <a:latin typeface="+mn-lt"/>
                  <a:ea typeface="+mn-ea"/>
                  <a:cs typeface="+mn-cs"/>
                </a:rPr>
                <a:t>  </a:t>
              </a:r>
            </a:p>
          </xdr:txBody>
        </xdr:sp>
      </mc:Choice>
      <mc:Fallback xmlns="">
        <xdr:sp macro="" textlink="">
          <xdr:nvSpPr>
            <xdr:cNvPr id="36" name="Textfeld 35">
              <a:extLst>
                <a:ext uri="{FF2B5EF4-FFF2-40B4-BE49-F238E27FC236}">
                  <a16:creationId xmlns:a16="http://schemas.microsoft.com/office/drawing/2014/main" id="{553977B9-9F06-4D2D-AF50-A4FB0A174784}"/>
                </a:ext>
              </a:extLst>
            </xdr:cNvPr>
            <xdr:cNvSpPr txBox="1"/>
          </xdr:nvSpPr>
          <xdr:spPr>
            <a:xfrm>
              <a:off x="463062" y="20461062"/>
              <a:ext cx="281616"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solidFill>
                    <a:schemeClr val="tx1"/>
                  </a:solidFill>
                  <a:effectLst/>
                  <a:latin typeface="+mn-lt"/>
                  <a:ea typeface="+mn-ea"/>
                  <a:cs typeface="+mn-cs"/>
                </a:rPr>
                <a:t>𝜑 ̃_(𝑙,𝑓)</a:t>
              </a:r>
              <a:r>
                <a:rPr lang="de-DE" sz="1100">
                  <a:solidFill>
                    <a:schemeClr val="tx1"/>
                  </a:solidFill>
                  <a:effectLst/>
                  <a:latin typeface="+mn-lt"/>
                  <a:ea typeface="+mn-ea"/>
                  <a:cs typeface="+mn-cs"/>
                </a:rPr>
                <a:t>  </a:t>
              </a:r>
            </a:p>
          </xdr:txBody>
        </xdr:sp>
      </mc:Fallback>
    </mc:AlternateContent>
    <xdr:clientData/>
  </xdr:oneCellAnchor>
  <xdr:oneCellAnchor>
    <xdr:from>
      <xdr:col>1</xdr:col>
      <xdr:colOff>0</xdr:colOff>
      <xdr:row>5</xdr:row>
      <xdr:rowOff>0</xdr:rowOff>
    </xdr:from>
    <xdr:ext cx="255711" cy="186077"/>
    <mc:AlternateContent xmlns:mc="http://schemas.openxmlformats.org/markup-compatibility/2006" xmlns:a14="http://schemas.microsoft.com/office/drawing/2010/main">
      <mc:Choice Requires="a14">
        <xdr:sp macro="" textlink="">
          <xdr:nvSpPr>
            <xdr:cNvPr id="39" name="Textfeld 38">
              <a:extLst>
                <a:ext uri="{FF2B5EF4-FFF2-40B4-BE49-F238E27FC236}">
                  <a16:creationId xmlns:a16="http://schemas.microsoft.com/office/drawing/2014/main" id="{AD28CA93-568F-4A89-8F5A-FBB2E8718F56}"/>
                </a:ext>
              </a:extLst>
            </xdr:cNvPr>
            <xdr:cNvSpPr txBox="1"/>
          </xdr:nvSpPr>
          <xdr:spPr>
            <a:xfrm>
              <a:off x="391886" y="1088571"/>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sz="1100">
                <a:solidFill>
                  <a:schemeClr val="tx1"/>
                </a:solidFill>
                <a:effectLst/>
                <a:latin typeface="+mn-lt"/>
                <a:ea typeface="+mn-ea"/>
                <a:cs typeface="+mn-cs"/>
              </a:endParaRPr>
            </a:p>
          </xdr:txBody>
        </xdr:sp>
      </mc:Choice>
      <mc:Fallback xmlns="">
        <xdr:sp macro="" textlink="">
          <xdr:nvSpPr>
            <xdr:cNvPr id="39" name="Textfeld 38">
              <a:extLst>
                <a:ext uri="{FF2B5EF4-FFF2-40B4-BE49-F238E27FC236}">
                  <a16:creationId xmlns:a16="http://schemas.microsoft.com/office/drawing/2014/main" id="{AD28CA93-568F-4A89-8F5A-FBB2E8718F56}"/>
                </a:ext>
              </a:extLst>
            </xdr:cNvPr>
            <xdr:cNvSpPr txBox="1"/>
          </xdr:nvSpPr>
          <xdr:spPr>
            <a:xfrm>
              <a:off x="391886" y="1088571"/>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̃_𝑙^1𝐺</a:t>
              </a:r>
              <a:endParaRPr lang="de-DE" sz="1100">
                <a:solidFill>
                  <a:schemeClr val="tx1"/>
                </a:solidFill>
                <a:effectLst/>
                <a:latin typeface="+mn-lt"/>
                <a:ea typeface="+mn-ea"/>
                <a:cs typeface="+mn-cs"/>
              </a:endParaRPr>
            </a:p>
          </xdr:txBody>
        </xdr:sp>
      </mc:Fallback>
    </mc:AlternateContent>
    <xdr:clientData/>
  </xdr:oneCellAnchor>
  <xdr:oneCellAnchor>
    <xdr:from>
      <xdr:col>1</xdr:col>
      <xdr:colOff>0</xdr:colOff>
      <xdr:row>15</xdr:row>
      <xdr:rowOff>0</xdr:rowOff>
    </xdr:from>
    <xdr:ext cx="316177" cy="185692"/>
    <mc:AlternateContent xmlns:mc="http://schemas.openxmlformats.org/markup-compatibility/2006" xmlns:a14="http://schemas.microsoft.com/office/drawing/2010/main">
      <mc:Choice Requires="a14">
        <xdr:sp macro="" textlink="">
          <xdr:nvSpPr>
            <xdr:cNvPr id="48" name="Textfeld 47">
              <a:extLst>
                <a:ext uri="{FF2B5EF4-FFF2-40B4-BE49-F238E27FC236}">
                  <a16:creationId xmlns:a16="http://schemas.microsoft.com/office/drawing/2014/main" id="{2E75766C-802B-4781-ABE5-B018A1ECA9DD}"/>
                </a:ext>
              </a:extLst>
            </xdr:cNvPr>
            <xdr:cNvSpPr txBox="1"/>
          </xdr:nvSpPr>
          <xdr:spPr>
            <a:xfrm>
              <a:off x="391886" y="3048000"/>
              <a:ext cx="316177" cy="185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1</m:t>
                        </m:r>
                        <m:r>
                          <a:rPr lang="de-DE" sz="1100" b="0" i="1">
                            <a:solidFill>
                              <a:schemeClr val="tx1"/>
                            </a:solidFill>
                            <a:effectLst/>
                            <a:latin typeface="Cambria Math" panose="02040503050406030204" pitchFamily="18" charset="0"/>
                            <a:ea typeface="+mn-ea"/>
                            <a:cs typeface="+mn-cs"/>
                          </a:rPr>
                          <m:t>𝐹𝐹</m:t>
                        </m:r>
                      </m:sup>
                    </m:sSubSup>
                  </m:oMath>
                </m:oMathPara>
              </a14:m>
              <a:endParaRPr lang="de-DE" sz="1100">
                <a:solidFill>
                  <a:schemeClr val="tx1"/>
                </a:solidFill>
                <a:effectLst/>
                <a:latin typeface="+mn-lt"/>
                <a:ea typeface="+mn-ea"/>
                <a:cs typeface="+mn-cs"/>
              </a:endParaRPr>
            </a:p>
          </xdr:txBody>
        </xdr:sp>
      </mc:Choice>
      <mc:Fallback xmlns="">
        <xdr:sp macro="" textlink="">
          <xdr:nvSpPr>
            <xdr:cNvPr id="48" name="Textfeld 47">
              <a:extLst>
                <a:ext uri="{FF2B5EF4-FFF2-40B4-BE49-F238E27FC236}">
                  <a16:creationId xmlns:a16="http://schemas.microsoft.com/office/drawing/2014/main" id="{2E75766C-802B-4781-ABE5-B018A1ECA9DD}"/>
                </a:ext>
              </a:extLst>
            </xdr:cNvPr>
            <xdr:cNvSpPr txBox="1"/>
          </xdr:nvSpPr>
          <xdr:spPr>
            <a:xfrm>
              <a:off x="391886" y="3048000"/>
              <a:ext cx="316177" cy="185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̃_𝑙^1</a:t>
              </a:r>
              <a:r>
                <a:rPr lang="de-DE" sz="1100" b="0" i="0">
                  <a:solidFill>
                    <a:schemeClr val="tx1"/>
                  </a:solidFill>
                  <a:effectLst/>
                  <a:latin typeface="Cambria Math" panose="02040503050406030204" pitchFamily="18" charset="0"/>
                  <a:ea typeface="+mn-ea"/>
                  <a:cs typeface="+mn-cs"/>
                </a:rPr>
                <a:t>𝐹𝐹</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55747</xdr:colOff>
      <xdr:row>145</xdr:row>
      <xdr:rowOff>30256</xdr:rowOff>
    </xdr:from>
    <xdr:ext cx="255711" cy="186077"/>
    <mc:AlternateContent xmlns:mc="http://schemas.openxmlformats.org/markup-compatibility/2006" xmlns:a14="http://schemas.microsoft.com/office/drawing/2010/main">
      <mc:Choice Requires="a14">
        <xdr:sp macro="" textlink="">
          <xdr:nvSpPr>
            <xdr:cNvPr id="49" name="Textfeld 48">
              <a:extLst>
                <a:ext uri="{FF2B5EF4-FFF2-40B4-BE49-F238E27FC236}">
                  <a16:creationId xmlns:a16="http://schemas.microsoft.com/office/drawing/2014/main" id="{7F30C03C-BEA5-4805-88D7-A255BCA8F737}"/>
                </a:ext>
              </a:extLst>
            </xdr:cNvPr>
            <xdr:cNvSpPr txBox="1"/>
          </xdr:nvSpPr>
          <xdr:spPr>
            <a:xfrm>
              <a:off x="442609" y="28493887"/>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sz="1100">
                <a:solidFill>
                  <a:schemeClr val="tx1"/>
                </a:solidFill>
                <a:effectLst/>
                <a:latin typeface="+mn-lt"/>
                <a:ea typeface="+mn-ea"/>
                <a:cs typeface="+mn-cs"/>
              </a:endParaRPr>
            </a:p>
          </xdr:txBody>
        </xdr:sp>
      </mc:Choice>
      <mc:Fallback xmlns="">
        <xdr:sp macro="" textlink="">
          <xdr:nvSpPr>
            <xdr:cNvPr id="49" name="Textfeld 48">
              <a:extLst>
                <a:ext uri="{FF2B5EF4-FFF2-40B4-BE49-F238E27FC236}">
                  <a16:creationId xmlns:a16="http://schemas.microsoft.com/office/drawing/2014/main" id="{7F30C03C-BEA5-4805-88D7-A255BCA8F737}"/>
                </a:ext>
              </a:extLst>
            </xdr:cNvPr>
            <xdr:cNvSpPr txBox="1"/>
          </xdr:nvSpPr>
          <xdr:spPr>
            <a:xfrm>
              <a:off x="442609" y="28493887"/>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̃_𝑙^1𝐺</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56630</xdr:colOff>
      <xdr:row>147</xdr:row>
      <xdr:rowOff>7254</xdr:rowOff>
    </xdr:from>
    <xdr:ext cx="310213" cy="234551"/>
    <mc:AlternateContent xmlns:mc="http://schemas.openxmlformats.org/markup-compatibility/2006" xmlns:a14="http://schemas.microsoft.com/office/drawing/2010/main">
      <mc:Choice Requires="a14">
        <xdr:sp macro="" textlink="">
          <xdr:nvSpPr>
            <xdr:cNvPr id="51" name="Textfeld 50">
              <a:extLst>
                <a:ext uri="{FF2B5EF4-FFF2-40B4-BE49-F238E27FC236}">
                  <a16:creationId xmlns:a16="http://schemas.microsoft.com/office/drawing/2014/main" id="{5FCC45C5-79EE-45AA-B555-5ABB04CD73B7}"/>
                </a:ext>
              </a:extLst>
            </xdr:cNvPr>
            <xdr:cNvSpPr txBox="1"/>
          </xdr:nvSpPr>
          <xdr:spPr>
            <a:xfrm>
              <a:off x="443492" y="28974977"/>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51" name="Textfeld 50">
              <a:extLst>
                <a:ext uri="{FF2B5EF4-FFF2-40B4-BE49-F238E27FC236}">
                  <a16:creationId xmlns:a16="http://schemas.microsoft.com/office/drawing/2014/main" id="{5FCC45C5-79EE-45AA-B555-5ABB04CD73B7}"/>
                </a:ext>
              </a:extLst>
            </xdr:cNvPr>
            <xdr:cNvSpPr txBox="1"/>
          </xdr:nvSpPr>
          <xdr:spPr>
            <a:xfrm>
              <a:off x="443492" y="28974977"/>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̃_(𝑙,𝑟,𝑝)^𝑏𝑦𝑝</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49734</xdr:colOff>
      <xdr:row>146</xdr:row>
      <xdr:rowOff>19051</xdr:rowOff>
    </xdr:from>
    <xdr:ext cx="259174" cy="184859"/>
    <mc:AlternateContent xmlns:mc="http://schemas.openxmlformats.org/markup-compatibility/2006" xmlns:a14="http://schemas.microsoft.com/office/drawing/2010/main">
      <mc:Choice Requires="a14">
        <xdr:sp macro="" textlink="">
          <xdr:nvSpPr>
            <xdr:cNvPr id="52" name="Textfeld 51">
              <a:extLst>
                <a:ext uri="{FF2B5EF4-FFF2-40B4-BE49-F238E27FC236}">
                  <a16:creationId xmlns:a16="http://schemas.microsoft.com/office/drawing/2014/main" id="{6E01C8D3-847E-4BC8-9AAF-379E0E08F464}"/>
                </a:ext>
              </a:extLst>
            </xdr:cNvPr>
            <xdr:cNvSpPr txBox="1"/>
          </xdr:nvSpPr>
          <xdr:spPr>
            <a:xfrm>
              <a:off x="436596" y="28734728"/>
              <a:ext cx="259174" cy="1848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𝐹𝐹</m:t>
                        </m:r>
                      </m:sup>
                    </m:sSubSup>
                  </m:oMath>
                </m:oMathPara>
              </a14:m>
              <a:endParaRPr lang="de-DE" sz="1100">
                <a:solidFill>
                  <a:schemeClr val="tx1"/>
                </a:solidFill>
                <a:effectLst/>
                <a:latin typeface="+mn-lt"/>
                <a:ea typeface="+mn-ea"/>
                <a:cs typeface="+mn-cs"/>
              </a:endParaRPr>
            </a:p>
          </xdr:txBody>
        </xdr:sp>
      </mc:Choice>
      <mc:Fallback xmlns="">
        <xdr:sp macro="" textlink="">
          <xdr:nvSpPr>
            <xdr:cNvPr id="52" name="Textfeld 51">
              <a:extLst>
                <a:ext uri="{FF2B5EF4-FFF2-40B4-BE49-F238E27FC236}">
                  <a16:creationId xmlns:a16="http://schemas.microsoft.com/office/drawing/2014/main" id="{6E01C8D3-847E-4BC8-9AAF-379E0E08F464}"/>
                </a:ext>
              </a:extLst>
            </xdr:cNvPr>
            <xdr:cNvSpPr txBox="1"/>
          </xdr:nvSpPr>
          <xdr:spPr>
            <a:xfrm>
              <a:off x="436596" y="28734728"/>
              <a:ext cx="259174" cy="1848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̃_𝑙^𝐹𝐹</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57513</xdr:colOff>
      <xdr:row>148</xdr:row>
      <xdr:rowOff>17369</xdr:rowOff>
    </xdr:from>
    <xdr:ext cx="340029" cy="226344"/>
    <mc:AlternateContent xmlns:mc="http://schemas.openxmlformats.org/markup-compatibility/2006" xmlns:a14="http://schemas.microsoft.com/office/drawing/2010/main">
      <mc:Choice Requires="a14">
        <xdr:sp macro="" textlink="">
          <xdr:nvSpPr>
            <xdr:cNvPr id="54" name="Textfeld 53">
              <a:extLst>
                <a:ext uri="{FF2B5EF4-FFF2-40B4-BE49-F238E27FC236}">
                  <a16:creationId xmlns:a16="http://schemas.microsoft.com/office/drawing/2014/main" id="{45B1DBCA-A78D-4AEF-BA6E-F3F334BF651E}"/>
                </a:ext>
              </a:extLst>
            </xdr:cNvPr>
            <xdr:cNvSpPr txBox="1"/>
          </xdr:nvSpPr>
          <xdr:spPr>
            <a:xfrm>
              <a:off x="444375" y="29237138"/>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𝑑𝑒𝑝𝑟</m:t>
                        </m:r>
                      </m:sup>
                    </m:sSubSup>
                  </m:oMath>
                </m:oMathPara>
              </a14:m>
              <a:endParaRPr lang="de-DE" sz="1100">
                <a:solidFill>
                  <a:schemeClr val="tx1"/>
                </a:solidFill>
                <a:effectLst/>
                <a:latin typeface="+mn-lt"/>
                <a:ea typeface="+mn-ea"/>
                <a:cs typeface="+mn-cs"/>
              </a:endParaRPr>
            </a:p>
          </xdr:txBody>
        </xdr:sp>
      </mc:Choice>
      <mc:Fallback xmlns="">
        <xdr:sp macro="" textlink="">
          <xdr:nvSpPr>
            <xdr:cNvPr id="54" name="Textfeld 53">
              <a:extLst>
                <a:ext uri="{FF2B5EF4-FFF2-40B4-BE49-F238E27FC236}">
                  <a16:creationId xmlns:a16="http://schemas.microsoft.com/office/drawing/2014/main" id="{45B1DBCA-A78D-4AEF-BA6E-F3F334BF651E}"/>
                </a:ext>
              </a:extLst>
            </xdr:cNvPr>
            <xdr:cNvSpPr txBox="1"/>
          </xdr:nvSpPr>
          <xdr:spPr>
            <a:xfrm>
              <a:off x="444375" y="29237138"/>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̃_(𝑙,𝑐)^𝑑𝑒𝑝𝑟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44680</xdr:colOff>
      <xdr:row>149</xdr:row>
      <xdr:rowOff>37949</xdr:rowOff>
    </xdr:from>
    <xdr:ext cx="285206" cy="172227"/>
    <mc:AlternateContent xmlns:mc="http://schemas.openxmlformats.org/markup-compatibility/2006" xmlns:a14="http://schemas.microsoft.com/office/drawing/2010/main">
      <mc:Choice Requires="a14">
        <xdr:sp macro="" textlink="">
          <xdr:nvSpPr>
            <xdr:cNvPr id="56" name="Textfeld 55">
              <a:extLst>
                <a:ext uri="{FF2B5EF4-FFF2-40B4-BE49-F238E27FC236}">
                  <a16:creationId xmlns:a16="http://schemas.microsoft.com/office/drawing/2014/main" id="{F28CFFDF-7874-4283-8BE0-AC3578AB9FE7}"/>
                </a:ext>
              </a:extLst>
            </xdr:cNvPr>
            <xdr:cNvSpPr txBox="1"/>
          </xdr:nvSpPr>
          <xdr:spPr>
            <a:xfrm>
              <a:off x="431542" y="29509764"/>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56" name="Textfeld 55">
              <a:extLst>
                <a:ext uri="{FF2B5EF4-FFF2-40B4-BE49-F238E27FC236}">
                  <a16:creationId xmlns:a16="http://schemas.microsoft.com/office/drawing/2014/main" id="{F28CFFDF-7874-4283-8BE0-AC3578AB9FE7}"/>
                </a:ext>
              </a:extLst>
            </xdr:cNvPr>
            <xdr:cNvSpPr txBox="1"/>
          </xdr:nvSpPr>
          <xdr:spPr>
            <a:xfrm>
              <a:off x="431542" y="29509764"/>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48763</xdr:colOff>
      <xdr:row>150</xdr:row>
      <xdr:rowOff>10762</xdr:rowOff>
    </xdr:from>
    <xdr:ext cx="454702" cy="185628"/>
    <mc:AlternateContent xmlns:mc="http://schemas.openxmlformats.org/markup-compatibility/2006" xmlns:a14="http://schemas.microsoft.com/office/drawing/2010/main">
      <mc:Choice Requires="a14">
        <xdr:sp macro="" textlink="">
          <xdr:nvSpPr>
            <xdr:cNvPr id="57" name="Textfeld 56">
              <a:extLst>
                <a:ext uri="{FF2B5EF4-FFF2-40B4-BE49-F238E27FC236}">
                  <a16:creationId xmlns:a16="http://schemas.microsoft.com/office/drawing/2014/main" id="{49E445C4-DDE3-4964-B807-FC6932B23E30}"/>
                </a:ext>
              </a:extLst>
            </xdr:cNvPr>
            <xdr:cNvSpPr txBox="1"/>
          </xdr:nvSpPr>
          <xdr:spPr>
            <a:xfrm>
              <a:off x="435625" y="29734624"/>
              <a:ext cx="454702"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𝜑</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57" name="Textfeld 56">
              <a:extLst>
                <a:ext uri="{FF2B5EF4-FFF2-40B4-BE49-F238E27FC236}">
                  <a16:creationId xmlns:a16="http://schemas.microsoft.com/office/drawing/2014/main" id="{49E445C4-DDE3-4964-B807-FC6932B23E30}"/>
                </a:ext>
              </a:extLst>
            </xdr:cNvPr>
            <xdr:cNvSpPr txBox="1"/>
          </xdr:nvSpPr>
          <xdr:spPr>
            <a:xfrm>
              <a:off x="435625" y="29734624"/>
              <a:ext cx="454702"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i="0">
                  <a:solidFill>
                    <a:schemeClr val="tx1"/>
                  </a:solidFill>
                  <a:effectLst/>
                  <a:latin typeface="+mn-lt"/>
                  <a:ea typeface="+mn-ea"/>
                  <a:cs typeface="+mn-cs"/>
                </a:rPr>
                <a:t>𝜑 ̃_(𝑙,𝑓)</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46965</xdr:colOff>
      <xdr:row>151</xdr:row>
      <xdr:rowOff>10760</xdr:rowOff>
    </xdr:from>
    <xdr:ext cx="261995" cy="228011"/>
    <mc:AlternateContent xmlns:mc="http://schemas.openxmlformats.org/markup-compatibility/2006" xmlns:a14="http://schemas.microsoft.com/office/drawing/2010/main">
      <mc:Choice Requires="a14">
        <xdr:sp macro="" textlink="">
          <xdr:nvSpPr>
            <xdr:cNvPr id="58" name="Textfeld 57">
              <a:extLst>
                <a:ext uri="{FF2B5EF4-FFF2-40B4-BE49-F238E27FC236}">
                  <a16:creationId xmlns:a16="http://schemas.microsoft.com/office/drawing/2014/main" id="{0972029A-09CF-47AD-92C0-266938490B3B}"/>
                </a:ext>
              </a:extLst>
            </xdr:cNvPr>
            <xdr:cNvSpPr txBox="1"/>
          </xdr:nvSpPr>
          <xdr:spPr>
            <a:xfrm>
              <a:off x="433827" y="29986668"/>
              <a:ext cx="261995"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58" name="Textfeld 57">
              <a:extLst>
                <a:ext uri="{FF2B5EF4-FFF2-40B4-BE49-F238E27FC236}">
                  <a16:creationId xmlns:a16="http://schemas.microsoft.com/office/drawing/2014/main" id="{0972029A-09CF-47AD-92C0-266938490B3B}"/>
                </a:ext>
              </a:extLst>
            </xdr:cNvPr>
            <xdr:cNvSpPr txBox="1"/>
          </xdr:nvSpPr>
          <xdr:spPr>
            <a:xfrm>
              <a:off x="433827" y="29986668"/>
              <a:ext cx="261995"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 ̃_(𝑙,𝑡)^𝑓𝑖𝑥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49366</xdr:colOff>
      <xdr:row>152</xdr:row>
      <xdr:rowOff>26728</xdr:rowOff>
    </xdr:from>
    <xdr:ext cx="274499" cy="183448"/>
    <mc:AlternateContent xmlns:mc="http://schemas.openxmlformats.org/markup-compatibility/2006" xmlns:a14="http://schemas.microsoft.com/office/drawing/2010/main">
      <mc:Choice Requires="a14">
        <xdr:sp macro="" textlink="">
          <xdr:nvSpPr>
            <xdr:cNvPr id="59" name="Textfeld 58">
              <a:extLst>
                <a:ext uri="{FF2B5EF4-FFF2-40B4-BE49-F238E27FC236}">
                  <a16:creationId xmlns:a16="http://schemas.microsoft.com/office/drawing/2014/main" id="{719FB98C-442D-4E20-8B8D-E8A29BA24E76}"/>
                </a:ext>
              </a:extLst>
            </xdr:cNvPr>
            <xdr:cNvSpPr txBox="1"/>
          </xdr:nvSpPr>
          <xdr:spPr>
            <a:xfrm>
              <a:off x="436228" y="30254682"/>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59" name="Textfeld 58">
              <a:extLst>
                <a:ext uri="{FF2B5EF4-FFF2-40B4-BE49-F238E27FC236}">
                  <a16:creationId xmlns:a16="http://schemas.microsoft.com/office/drawing/2014/main" id="{719FB98C-442D-4E20-8B8D-E8A29BA24E76}"/>
                </a:ext>
              </a:extLst>
            </xdr:cNvPr>
            <xdr:cNvSpPr txBox="1"/>
          </xdr:nvSpPr>
          <xdr:spPr>
            <a:xfrm>
              <a:off x="436228" y="30254682"/>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 ̃_(𝑙,𝑡)^𝑣𝑎𝑟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51164</xdr:colOff>
      <xdr:row>153</xdr:row>
      <xdr:rowOff>10762</xdr:rowOff>
    </xdr:from>
    <xdr:ext cx="504000" cy="274988"/>
    <mc:AlternateContent xmlns:mc="http://schemas.openxmlformats.org/markup-compatibility/2006" xmlns:a14="http://schemas.microsoft.com/office/drawing/2010/main">
      <mc:Choice Requires="a14">
        <xdr:sp macro="" textlink="">
          <xdr:nvSpPr>
            <xdr:cNvPr id="60" name="Textfeld 59">
              <a:extLst>
                <a:ext uri="{FF2B5EF4-FFF2-40B4-BE49-F238E27FC236}">
                  <a16:creationId xmlns:a16="http://schemas.microsoft.com/office/drawing/2014/main" id="{B91EDADB-E38B-43F1-96F5-C8EC2CD75E5E}"/>
                </a:ext>
              </a:extLst>
            </xdr:cNvPr>
            <xdr:cNvSpPr txBox="1"/>
          </xdr:nvSpPr>
          <xdr:spPr>
            <a:xfrm>
              <a:off x="432164" y="30096624"/>
              <a:ext cx="504000" cy="274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60" name="Textfeld 59">
              <a:extLst>
                <a:ext uri="{FF2B5EF4-FFF2-40B4-BE49-F238E27FC236}">
                  <a16:creationId xmlns:a16="http://schemas.microsoft.com/office/drawing/2014/main" id="{B91EDADB-E38B-43F1-96F5-C8EC2CD75E5E}"/>
                </a:ext>
              </a:extLst>
            </xdr:cNvPr>
            <xdr:cNvSpPr txBox="1"/>
          </xdr:nvSpPr>
          <xdr:spPr>
            <a:xfrm>
              <a:off x="432164" y="30096624"/>
              <a:ext cx="504000" cy="274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US" sz="1100" i="0">
                  <a:solidFill>
                    <a:schemeClr val="tx1"/>
                  </a:solidFill>
                  <a:effectLst/>
                  <a:latin typeface="+mn-lt"/>
                  <a:ea typeface="+mn-ea"/>
                  <a:cs typeface="+mn-cs"/>
                </a:rPr>
                <a:t>𝜂 ̃_(𝑙,𝑡)^𝑓𝑖𝑥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63612</xdr:colOff>
      <xdr:row>154</xdr:row>
      <xdr:rowOff>29129</xdr:rowOff>
    </xdr:from>
    <xdr:ext cx="476591" cy="183448"/>
    <mc:AlternateContent xmlns:mc="http://schemas.openxmlformats.org/markup-compatibility/2006" xmlns:a14="http://schemas.microsoft.com/office/drawing/2010/main">
      <mc:Choice Requires="a14">
        <xdr:sp macro="" textlink="">
          <xdr:nvSpPr>
            <xdr:cNvPr id="61" name="Textfeld 60">
              <a:extLst>
                <a:ext uri="{FF2B5EF4-FFF2-40B4-BE49-F238E27FC236}">
                  <a16:creationId xmlns:a16="http://schemas.microsoft.com/office/drawing/2014/main" id="{F28494C5-3F14-470B-9E0F-B16C71997EC9}"/>
                </a:ext>
              </a:extLst>
            </xdr:cNvPr>
            <xdr:cNvSpPr txBox="1"/>
          </xdr:nvSpPr>
          <xdr:spPr>
            <a:xfrm>
              <a:off x="450474" y="30761175"/>
              <a:ext cx="476591"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61" name="Textfeld 60">
              <a:extLst>
                <a:ext uri="{FF2B5EF4-FFF2-40B4-BE49-F238E27FC236}">
                  <a16:creationId xmlns:a16="http://schemas.microsoft.com/office/drawing/2014/main" id="{F28494C5-3F14-470B-9E0F-B16C71997EC9}"/>
                </a:ext>
              </a:extLst>
            </xdr:cNvPr>
            <xdr:cNvSpPr txBox="1"/>
          </xdr:nvSpPr>
          <xdr:spPr>
            <a:xfrm>
              <a:off x="450474" y="30761175"/>
              <a:ext cx="476591"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i="0">
                  <a:solidFill>
                    <a:schemeClr val="tx1"/>
                  </a:solidFill>
                  <a:effectLst/>
                  <a:latin typeface="+mn-lt"/>
                  <a:ea typeface="+mn-ea"/>
                  <a:cs typeface="+mn-cs"/>
                </a:rPr>
                <a:t>𝜂 ̃_(𝑙,𝑡)^𝑣𝑎𝑟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0</xdr:colOff>
      <xdr:row>27</xdr:row>
      <xdr:rowOff>0</xdr:rowOff>
    </xdr:from>
    <xdr:ext cx="310213" cy="234551"/>
    <mc:AlternateContent xmlns:mc="http://schemas.openxmlformats.org/markup-compatibility/2006" xmlns:a14="http://schemas.microsoft.com/office/drawing/2010/main">
      <mc:Choice Requires="a14">
        <xdr:sp macro="" textlink="">
          <xdr:nvSpPr>
            <xdr:cNvPr id="24" name="Textfeld 23">
              <a:extLst>
                <a:ext uri="{FF2B5EF4-FFF2-40B4-BE49-F238E27FC236}">
                  <a16:creationId xmlns:a16="http://schemas.microsoft.com/office/drawing/2014/main" id="{0B545DEF-E59C-4CD3-8D3A-941D5D822202}"/>
                </a:ext>
              </a:extLst>
            </xdr:cNvPr>
            <xdr:cNvSpPr txBox="1"/>
          </xdr:nvSpPr>
          <xdr:spPr>
            <a:xfrm>
              <a:off x="386862" y="5334000"/>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24" name="Textfeld 23">
              <a:extLst>
                <a:ext uri="{FF2B5EF4-FFF2-40B4-BE49-F238E27FC236}">
                  <a16:creationId xmlns:a16="http://schemas.microsoft.com/office/drawing/2014/main" id="{0B545DEF-E59C-4CD3-8D3A-941D5D822202}"/>
                </a:ext>
              </a:extLst>
            </xdr:cNvPr>
            <xdr:cNvSpPr txBox="1"/>
          </xdr:nvSpPr>
          <xdr:spPr>
            <a:xfrm>
              <a:off x="386862" y="5334000"/>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̃_(𝑙,𝑟,𝑝)^𝑏𝑦𝑝</a:t>
              </a:r>
              <a:endParaRPr lang="de-DE" sz="1100">
                <a:solidFill>
                  <a:schemeClr val="tx1"/>
                </a:solidFill>
                <a:effectLst/>
                <a:latin typeface="+mn-lt"/>
                <a:ea typeface="+mn-ea"/>
                <a:cs typeface="+mn-cs"/>
              </a:endParaRPr>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561694</xdr:colOff>
      <xdr:row>302</xdr:row>
      <xdr:rowOff>7844</xdr:rowOff>
    </xdr:from>
    <xdr:ext cx="65" cy="172227"/>
    <xdr:sp macro="" textlink="">
      <xdr:nvSpPr>
        <xdr:cNvPr id="57" name="Textfeld 56">
          <a:extLst>
            <a:ext uri="{FF2B5EF4-FFF2-40B4-BE49-F238E27FC236}">
              <a16:creationId xmlns:a16="http://schemas.microsoft.com/office/drawing/2014/main" id="{A9DEF58B-A5B5-4A3E-914D-EDE14BEDF605}"/>
            </a:ext>
          </a:extLst>
        </xdr:cNvPr>
        <xdr:cNvSpPr txBox="1"/>
      </xdr:nvSpPr>
      <xdr:spPr>
        <a:xfrm>
          <a:off x="11010619" y="1133306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de-DE" sz="1100"/>
        </a:p>
      </xdr:txBody>
    </xdr:sp>
    <xdr:clientData/>
  </xdr:oneCellAnchor>
  <xdr:oneCellAnchor>
    <xdr:from>
      <xdr:col>1</xdr:col>
      <xdr:colOff>0</xdr:colOff>
      <xdr:row>137</xdr:row>
      <xdr:rowOff>0</xdr:rowOff>
    </xdr:from>
    <xdr:ext cx="340029" cy="226344"/>
    <mc:AlternateContent xmlns:mc="http://schemas.openxmlformats.org/markup-compatibility/2006" xmlns:a14="http://schemas.microsoft.com/office/drawing/2010/main">
      <mc:Choice Requires="a14">
        <xdr:sp macro="" textlink="">
          <xdr:nvSpPr>
            <xdr:cNvPr id="77" name="Textfeld 76">
              <a:extLst>
                <a:ext uri="{FF2B5EF4-FFF2-40B4-BE49-F238E27FC236}">
                  <a16:creationId xmlns:a16="http://schemas.microsoft.com/office/drawing/2014/main" id="{CE073539-BC8E-470B-BB6E-BE005F204339}"/>
                </a:ext>
              </a:extLst>
            </xdr:cNvPr>
            <xdr:cNvSpPr txBox="1"/>
          </xdr:nvSpPr>
          <xdr:spPr>
            <a:xfrm>
              <a:off x="385482" y="25908000"/>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𝑑𝑒𝑝𝑟</m:t>
                        </m:r>
                      </m:sup>
                    </m:sSubSup>
                  </m:oMath>
                </m:oMathPara>
              </a14:m>
              <a:endParaRPr lang="de-DE" sz="1100">
                <a:solidFill>
                  <a:schemeClr val="tx1"/>
                </a:solidFill>
                <a:effectLst/>
                <a:latin typeface="+mn-lt"/>
                <a:ea typeface="+mn-ea"/>
                <a:cs typeface="+mn-cs"/>
              </a:endParaRPr>
            </a:p>
          </xdr:txBody>
        </xdr:sp>
      </mc:Choice>
      <mc:Fallback xmlns="">
        <xdr:sp macro="" textlink="">
          <xdr:nvSpPr>
            <xdr:cNvPr id="77" name="Textfeld 76">
              <a:extLst>
                <a:ext uri="{FF2B5EF4-FFF2-40B4-BE49-F238E27FC236}">
                  <a16:creationId xmlns:a16="http://schemas.microsoft.com/office/drawing/2014/main" id="{CE073539-BC8E-470B-BB6E-BE005F204339}"/>
                </a:ext>
              </a:extLst>
            </xdr:cNvPr>
            <xdr:cNvSpPr txBox="1"/>
          </xdr:nvSpPr>
          <xdr:spPr>
            <a:xfrm>
              <a:off x="385482" y="25908000"/>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̃_(𝑙,𝑐)^𝑑𝑒𝑝𝑟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1035</xdr:colOff>
      <xdr:row>4</xdr:row>
      <xdr:rowOff>19671</xdr:rowOff>
    </xdr:from>
    <xdr:ext cx="255711" cy="186077"/>
    <mc:AlternateContent xmlns:mc="http://schemas.openxmlformats.org/markup-compatibility/2006" xmlns:a14="http://schemas.microsoft.com/office/drawing/2010/main">
      <mc:Choice Requires="a14">
        <xdr:sp macro="" textlink="">
          <xdr:nvSpPr>
            <xdr:cNvPr id="47" name="Textfeld 46">
              <a:extLst>
                <a:ext uri="{FF2B5EF4-FFF2-40B4-BE49-F238E27FC236}">
                  <a16:creationId xmlns:a16="http://schemas.microsoft.com/office/drawing/2014/main" id="{DA8CBACA-3551-4445-A81B-6B28B643DCA6}"/>
                </a:ext>
              </a:extLst>
            </xdr:cNvPr>
            <xdr:cNvSpPr txBox="1"/>
          </xdr:nvSpPr>
          <xdr:spPr>
            <a:xfrm>
              <a:off x="386517" y="889247"/>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sz="1100">
                <a:solidFill>
                  <a:schemeClr val="tx1"/>
                </a:solidFill>
                <a:effectLst/>
                <a:latin typeface="+mn-lt"/>
                <a:ea typeface="+mn-ea"/>
                <a:cs typeface="+mn-cs"/>
              </a:endParaRPr>
            </a:p>
          </xdr:txBody>
        </xdr:sp>
      </mc:Choice>
      <mc:Fallback xmlns="">
        <xdr:sp macro="" textlink="">
          <xdr:nvSpPr>
            <xdr:cNvPr id="47" name="Textfeld 46">
              <a:extLst>
                <a:ext uri="{FF2B5EF4-FFF2-40B4-BE49-F238E27FC236}">
                  <a16:creationId xmlns:a16="http://schemas.microsoft.com/office/drawing/2014/main" id="{DA8CBACA-3551-4445-A81B-6B28B643DCA6}"/>
                </a:ext>
              </a:extLst>
            </xdr:cNvPr>
            <xdr:cNvSpPr txBox="1"/>
          </xdr:nvSpPr>
          <xdr:spPr>
            <a:xfrm>
              <a:off x="386517" y="889247"/>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̃_𝑙^1𝐺</a:t>
              </a:r>
              <a:endParaRPr lang="de-DE" sz="1100">
                <a:solidFill>
                  <a:schemeClr val="tx1"/>
                </a:solidFill>
                <a:effectLst/>
                <a:latin typeface="+mn-lt"/>
                <a:ea typeface="+mn-ea"/>
                <a:cs typeface="+mn-cs"/>
              </a:endParaRPr>
            </a:p>
          </xdr:txBody>
        </xdr:sp>
      </mc:Fallback>
    </mc:AlternateContent>
    <xdr:clientData/>
  </xdr:oneCellAnchor>
  <xdr:oneCellAnchor>
    <xdr:from>
      <xdr:col>1</xdr:col>
      <xdr:colOff>1035</xdr:colOff>
      <xdr:row>26</xdr:row>
      <xdr:rowOff>19671</xdr:rowOff>
    </xdr:from>
    <xdr:ext cx="259174" cy="184859"/>
    <mc:AlternateContent xmlns:mc="http://schemas.openxmlformats.org/markup-compatibility/2006" xmlns:a14="http://schemas.microsoft.com/office/drawing/2010/main">
      <mc:Choice Requires="a14">
        <xdr:sp macro="" textlink="">
          <xdr:nvSpPr>
            <xdr:cNvPr id="48" name="Textfeld 47">
              <a:extLst>
                <a:ext uri="{FF2B5EF4-FFF2-40B4-BE49-F238E27FC236}">
                  <a16:creationId xmlns:a16="http://schemas.microsoft.com/office/drawing/2014/main" id="{5814012D-26C4-410D-BBBA-67A3AD1FB8B5}"/>
                </a:ext>
              </a:extLst>
            </xdr:cNvPr>
            <xdr:cNvSpPr txBox="1"/>
          </xdr:nvSpPr>
          <xdr:spPr>
            <a:xfrm>
              <a:off x="386517" y="5030942"/>
              <a:ext cx="259174" cy="1848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𝐹𝐹</m:t>
                        </m:r>
                      </m:sup>
                    </m:sSubSup>
                  </m:oMath>
                </m:oMathPara>
              </a14:m>
              <a:endParaRPr lang="de-DE" sz="1100">
                <a:solidFill>
                  <a:schemeClr val="tx1"/>
                </a:solidFill>
                <a:effectLst/>
                <a:latin typeface="+mn-lt"/>
                <a:ea typeface="+mn-ea"/>
                <a:cs typeface="+mn-cs"/>
              </a:endParaRPr>
            </a:p>
          </xdr:txBody>
        </xdr:sp>
      </mc:Choice>
      <mc:Fallback xmlns="">
        <xdr:sp macro="" textlink="">
          <xdr:nvSpPr>
            <xdr:cNvPr id="48" name="Textfeld 47">
              <a:extLst>
                <a:ext uri="{FF2B5EF4-FFF2-40B4-BE49-F238E27FC236}">
                  <a16:creationId xmlns:a16="http://schemas.microsoft.com/office/drawing/2014/main" id="{5814012D-26C4-410D-BBBA-67A3AD1FB8B5}"/>
                </a:ext>
              </a:extLst>
            </xdr:cNvPr>
            <xdr:cNvSpPr txBox="1"/>
          </xdr:nvSpPr>
          <xdr:spPr>
            <a:xfrm>
              <a:off x="386517" y="5030942"/>
              <a:ext cx="259174" cy="1848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̃_𝑙^𝐹𝐹</a:t>
              </a:r>
              <a:endParaRPr lang="de-DE" sz="1100">
                <a:solidFill>
                  <a:schemeClr val="tx1"/>
                </a:solidFill>
                <a:effectLst/>
                <a:latin typeface="+mn-lt"/>
                <a:ea typeface="+mn-ea"/>
                <a:cs typeface="+mn-cs"/>
              </a:endParaRPr>
            </a:p>
          </xdr:txBody>
        </xdr:sp>
      </mc:Fallback>
    </mc:AlternateContent>
    <xdr:clientData/>
  </xdr:oneCellAnchor>
  <xdr:oneCellAnchor>
    <xdr:from>
      <xdr:col>1</xdr:col>
      <xdr:colOff>20085</xdr:colOff>
      <xdr:row>49</xdr:row>
      <xdr:rowOff>38721</xdr:rowOff>
    </xdr:from>
    <xdr:ext cx="310213" cy="234551"/>
    <mc:AlternateContent xmlns:mc="http://schemas.openxmlformats.org/markup-compatibility/2006" xmlns:a14="http://schemas.microsoft.com/office/drawing/2010/main">
      <mc:Choice Requires="a14">
        <xdr:sp macro="" textlink="">
          <xdr:nvSpPr>
            <xdr:cNvPr id="45" name="Textfeld 44">
              <a:extLst>
                <a:ext uri="{FF2B5EF4-FFF2-40B4-BE49-F238E27FC236}">
                  <a16:creationId xmlns:a16="http://schemas.microsoft.com/office/drawing/2014/main" id="{D6A0EACC-4FCC-4F20-A78F-2EB24B653490}"/>
                </a:ext>
              </a:extLst>
            </xdr:cNvPr>
            <xdr:cNvSpPr txBox="1"/>
          </xdr:nvSpPr>
          <xdr:spPr>
            <a:xfrm>
              <a:off x="405567" y="9379945"/>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45" name="Textfeld 44">
              <a:extLst>
                <a:ext uri="{FF2B5EF4-FFF2-40B4-BE49-F238E27FC236}">
                  <a16:creationId xmlns:a16="http://schemas.microsoft.com/office/drawing/2014/main" id="{D6A0EACC-4FCC-4F20-A78F-2EB24B653490}"/>
                </a:ext>
              </a:extLst>
            </xdr:cNvPr>
            <xdr:cNvSpPr txBox="1"/>
          </xdr:nvSpPr>
          <xdr:spPr>
            <a:xfrm>
              <a:off x="405567" y="9379945"/>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̃_(𝑙,𝑟,𝑝)^𝑏𝑦𝑝</a:t>
              </a:r>
              <a:endParaRPr lang="de-DE" sz="1100">
                <a:solidFill>
                  <a:schemeClr val="tx1"/>
                </a:solidFill>
                <a:effectLst/>
                <a:latin typeface="+mn-lt"/>
                <a:ea typeface="+mn-ea"/>
                <a:cs typeface="+mn-cs"/>
              </a:endParaRPr>
            </a:p>
          </xdr:txBody>
        </xdr:sp>
      </mc:Fallback>
    </mc:AlternateContent>
    <xdr:clientData/>
  </xdr:oneCellAnchor>
  <xdr:oneCellAnchor>
    <xdr:from>
      <xdr:col>1</xdr:col>
      <xdr:colOff>1035</xdr:colOff>
      <xdr:row>92</xdr:row>
      <xdr:rowOff>19671</xdr:rowOff>
    </xdr:from>
    <xdr:ext cx="331181" cy="186077"/>
    <mc:AlternateContent xmlns:mc="http://schemas.openxmlformats.org/markup-compatibility/2006" xmlns:a14="http://schemas.microsoft.com/office/drawing/2010/main">
      <mc:Choice Requires="a14">
        <xdr:sp macro="" textlink="">
          <xdr:nvSpPr>
            <xdr:cNvPr id="49" name="Textfeld 48">
              <a:extLst>
                <a:ext uri="{FF2B5EF4-FFF2-40B4-BE49-F238E27FC236}">
                  <a16:creationId xmlns:a16="http://schemas.microsoft.com/office/drawing/2014/main" id="{57CEAF03-9242-4C90-B82E-6604546668C9}"/>
                </a:ext>
              </a:extLst>
            </xdr:cNvPr>
            <xdr:cNvSpPr txBox="1"/>
          </xdr:nvSpPr>
          <xdr:spPr>
            <a:xfrm>
              <a:off x="386517" y="17456024"/>
              <a:ext cx="33118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𝜔</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𝐶𝑂</m:t>
                        </m:r>
                        <m:r>
                          <a:rPr lang="en-US" sz="1100" i="1">
                            <a:solidFill>
                              <a:schemeClr val="tx1"/>
                            </a:solidFill>
                            <a:effectLst/>
                            <a:latin typeface="Cambria Math" panose="02040503050406030204" pitchFamily="18" charset="0"/>
                            <a:ea typeface="+mn-ea"/>
                            <a:cs typeface="+mn-cs"/>
                          </a:rPr>
                          <m:t>2</m:t>
                        </m:r>
                      </m:sup>
                    </m:sSubSup>
                  </m:oMath>
                </m:oMathPara>
              </a14:m>
              <a:endParaRPr lang="de-DE" sz="1100">
                <a:solidFill>
                  <a:schemeClr val="tx1"/>
                </a:solidFill>
                <a:effectLst/>
                <a:latin typeface="+mn-lt"/>
                <a:ea typeface="+mn-ea"/>
                <a:cs typeface="+mn-cs"/>
              </a:endParaRPr>
            </a:p>
          </xdr:txBody>
        </xdr:sp>
      </mc:Choice>
      <mc:Fallback xmlns="">
        <xdr:sp macro="" textlink="">
          <xdr:nvSpPr>
            <xdr:cNvPr id="49" name="Textfeld 48">
              <a:extLst>
                <a:ext uri="{FF2B5EF4-FFF2-40B4-BE49-F238E27FC236}">
                  <a16:creationId xmlns:a16="http://schemas.microsoft.com/office/drawing/2014/main" id="{57CEAF03-9242-4C90-B82E-6604546668C9}"/>
                </a:ext>
              </a:extLst>
            </xdr:cNvPr>
            <xdr:cNvSpPr txBox="1"/>
          </xdr:nvSpPr>
          <xdr:spPr>
            <a:xfrm>
              <a:off x="386517" y="17456024"/>
              <a:ext cx="33118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𝜔 ̃_𝑙^𝐶𝑂2</a:t>
              </a:r>
              <a:endParaRPr lang="de-DE" sz="1100">
                <a:solidFill>
                  <a:schemeClr val="tx1"/>
                </a:solidFill>
                <a:effectLst/>
                <a:latin typeface="+mn-lt"/>
                <a:ea typeface="+mn-ea"/>
                <a:cs typeface="+mn-cs"/>
              </a:endParaRPr>
            </a:p>
          </xdr:txBody>
        </xdr:sp>
      </mc:Fallback>
    </mc:AlternateContent>
    <xdr:clientData/>
  </xdr:oneCellAnchor>
  <xdr:oneCellAnchor>
    <xdr:from>
      <xdr:col>1</xdr:col>
      <xdr:colOff>1035</xdr:colOff>
      <xdr:row>114</xdr:row>
      <xdr:rowOff>19671</xdr:rowOff>
    </xdr:from>
    <xdr:ext cx="336502" cy="186077"/>
    <mc:AlternateContent xmlns:mc="http://schemas.openxmlformats.org/markup-compatibility/2006" xmlns:a14="http://schemas.microsoft.com/office/drawing/2010/main">
      <mc:Choice Requires="a14">
        <xdr:sp macro="" textlink="">
          <xdr:nvSpPr>
            <xdr:cNvPr id="50" name="Textfeld 49">
              <a:extLst>
                <a:ext uri="{FF2B5EF4-FFF2-40B4-BE49-F238E27FC236}">
                  <a16:creationId xmlns:a16="http://schemas.microsoft.com/office/drawing/2014/main" id="{7FAF6703-6B61-4115-808A-D0B2C26A6ED4}"/>
                </a:ext>
              </a:extLst>
            </xdr:cNvPr>
            <xdr:cNvSpPr txBox="1"/>
          </xdr:nvSpPr>
          <xdr:spPr>
            <a:xfrm>
              <a:off x="386517" y="21597718"/>
              <a:ext cx="336502"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𝜔</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𝐶𝐻</m:t>
                        </m:r>
                        <m:r>
                          <a:rPr lang="en-US" sz="1100" i="1">
                            <a:solidFill>
                              <a:schemeClr val="tx1"/>
                            </a:solidFill>
                            <a:effectLst/>
                            <a:latin typeface="Cambria Math" panose="02040503050406030204" pitchFamily="18" charset="0"/>
                            <a:ea typeface="+mn-ea"/>
                            <a:cs typeface="+mn-cs"/>
                          </a:rPr>
                          <m:t>4</m:t>
                        </m:r>
                      </m:sup>
                    </m:sSubSup>
                  </m:oMath>
                </m:oMathPara>
              </a14:m>
              <a:endParaRPr lang="de-DE" sz="1100">
                <a:solidFill>
                  <a:schemeClr val="tx1"/>
                </a:solidFill>
                <a:effectLst/>
                <a:latin typeface="+mn-lt"/>
                <a:ea typeface="+mn-ea"/>
                <a:cs typeface="+mn-cs"/>
              </a:endParaRPr>
            </a:p>
          </xdr:txBody>
        </xdr:sp>
      </mc:Choice>
      <mc:Fallback xmlns="">
        <xdr:sp macro="" textlink="">
          <xdr:nvSpPr>
            <xdr:cNvPr id="50" name="Textfeld 49">
              <a:extLst>
                <a:ext uri="{FF2B5EF4-FFF2-40B4-BE49-F238E27FC236}">
                  <a16:creationId xmlns:a16="http://schemas.microsoft.com/office/drawing/2014/main" id="{7FAF6703-6B61-4115-808A-D0B2C26A6ED4}"/>
                </a:ext>
              </a:extLst>
            </xdr:cNvPr>
            <xdr:cNvSpPr txBox="1"/>
          </xdr:nvSpPr>
          <xdr:spPr>
            <a:xfrm>
              <a:off x="386517" y="21597718"/>
              <a:ext cx="336502"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𝜔 ̃_𝑙^𝐶𝐻4</a:t>
              </a:r>
              <a:endParaRPr lang="de-DE" sz="1100">
                <a:solidFill>
                  <a:schemeClr val="tx1"/>
                </a:solidFill>
                <a:effectLst/>
                <a:latin typeface="+mn-lt"/>
                <a:ea typeface="+mn-ea"/>
                <a:cs typeface="+mn-cs"/>
              </a:endParaRPr>
            </a:p>
          </xdr:txBody>
        </xdr:sp>
      </mc:Fallback>
    </mc:AlternateContent>
    <xdr:clientData/>
  </xdr:oneCellAnchor>
  <xdr:oneCellAnchor>
    <xdr:from>
      <xdr:col>1</xdr:col>
      <xdr:colOff>1035</xdr:colOff>
      <xdr:row>159</xdr:row>
      <xdr:rowOff>19671</xdr:rowOff>
    </xdr:from>
    <xdr:ext cx="285206" cy="172227"/>
    <mc:AlternateContent xmlns:mc="http://schemas.openxmlformats.org/markup-compatibility/2006" xmlns:a14="http://schemas.microsoft.com/office/drawing/2010/main">
      <mc:Choice Requires="a14">
        <xdr:sp macro="" textlink="">
          <xdr:nvSpPr>
            <xdr:cNvPr id="51" name="Textfeld 50">
              <a:extLst>
                <a:ext uri="{FF2B5EF4-FFF2-40B4-BE49-F238E27FC236}">
                  <a16:creationId xmlns:a16="http://schemas.microsoft.com/office/drawing/2014/main" id="{35D4E53F-0AD9-4994-8954-9D686647CDDE}"/>
                </a:ext>
              </a:extLst>
            </xdr:cNvPr>
            <xdr:cNvSpPr txBox="1"/>
          </xdr:nvSpPr>
          <xdr:spPr>
            <a:xfrm>
              <a:off x="386517" y="30069365"/>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51" name="Textfeld 50">
              <a:extLst>
                <a:ext uri="{FF2B5EF4-FFF2-40B4-BE49-F238E27FC236}">
                  <a16:creationId xmlns:a16="http://schemas.microsoft.com/office/drawing/2014/main" id="{35D4E53F-0AD9-4994-8954-9D686647CDDE}"/>
                </a:ext>
              </a:extLst>
            </xdr:cNvPr>
            <xdr:cNvSpPr txBox="1"/>
          </xdr:nvSpPr>
          <xdr:spPr>
            <a:xfrm>
              <a:off x="386517" y="30069365"/>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20085</xdr:colOff>
      <xdr:row>182</xdr:row>
      <xdr:rowOff>38721</xdr:rowOff>
    </xdr:from>
    <xdr:ext cx="249748" cy="185628"/>
    <mc:AlternateContent xmlns:mc="http://schemas.openxmlformats.org/markup-compatibility/2006" xmlns:a14="http://schemas.microsoft.com/office/drawing/2010/main">
      <mc:Choice Requires="a14">
        <xdr:sp macro="" textlink="">
          <xdr:nvSpPr>
            <xdr:cNvPr id="52" name="Textfeld 51">
              <a:extLst>
                <a:ext uri="{FF2B5EF4-FFF2-40B4-BE49-F238E27FC236}">
                  <a16:creationId xmlns:a16="http://schemas.microsoft.com/office/drawing/2014/main" id="{B5211D90-49BC-49A1-87A4-4A15FA695C96}"/>
                </a:ext>
              </a:extLst>
            </xdr:cNvPr>
            <xdr:cNvSpPr txBox="1"/>
          </xdr:nvSpPr>
          <xdr:spPr>
            <a:xfrm>
              <a:off x="405567" y="34418368"/>
              <a:ext cx="249748"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𝜑</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52" name="Textfeld 51">
              <a:extLst>
                <a:ext uri="{FF2B5EF4-FFF2-40B4-BE49-F238E27FC236}">
                  <a16:creationId xmlns:a16="http://schemas.microsoft.com/office/drawing/2014/main" id="{B5211D90-49BC-49A1-87A4-4A15FA695C96}"/>
                </a:ext>
              </a:extLst>
            </xdr:cNvPr>
            <xdr:cNvSpPr txBox="1"/>
          </xdr:nvSpPr>
          <xdr:spPr>
            <a:xfrm>
              <a:off x="405567" y="34418368"/>
              <a:ext cx="249748"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𝜑 ̃_(𝑙,𝑓)</a:t>
              </a:r>
              <a:endParaRPr lang="de-DE" sz="1100">
                <a:solidFill>
                  <a:schemeClr val="tx1"/>
                </a:solidFill>
                <a:effectLst/>
                <a:latin typeface="+mn-lt"/>
                <a:ea typeface="+mn-ea"/>
                <a:cs typeface="+mn-cs"/>
              </a:endParaRPr>
            </a:p>
          </xdr:txBody>
        </xdr:sp>
      </mc:Fallback>
    </mc:AlternateContent>
    <xdr:clientData/>
  </xdr:oneCellAnchor>
  <xdr:oneCellAnchor>
    <xdr:from>
      <xdr:col>1</xdr:col>
      <xdr:colOff>20085</xdr:colOff>
      <xdr:row>205</xdr:row>
      <xdr:rowOff>38721</xdr:rowOff>
    </xdr:from>
    <xdr:ext cx="261995" cy="228011"/>
    <mc:AlternateContent xmlns:mc="http://schemas.openxmlformats.org/markup-compatibility/2006" xmlns:a14="http://schemas.microsoft.com/office/drawing/2010/main">
      <mc:Choice Requires="a14">
        <xdr:sp macro="" textlink="">
          <xdr:nvSpPr>
            <xdr:cNvPr id="71" name="Textfeld 70">
              <a:extLst>
                <a:ext uri="{FF2B5EF4-FFF2-40B4-BE49-F238E27FC236}">
                  <a16:creationId xmlns:a16="http://schemas.microsoft.com/office/drawing/2014/main" id="{EF84EC1F-3B36-469A-9AFB-D45CEE4BD068}"/>
                </a:ext>
              </a:extLst>
            </xdr:cNvPr>
            <xdr:cNvSpPr txBox="1"/>
          </xdr:nvSpPr>
          <xdr:spPr>
            <a:xfrm>
              <a:off x="405567" y="38748321"/>
              <a:ext cx="261995"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71" name="Textfeld 70">
              <a:extLst>
                <a:ext uri="{FF2B5EF4-FFF2-40B4-BE49-F238E27FC236}">
                  <a16:creationId xmlns:a16="http://schemas.microsoft.com/office/drawing/2014/main" id="{EF84EC1F-3B36-469A-9AFB-D45CEE4BD068}"/>
                </a:ext>
              </a:extLst>
            </xdr:cNvPr>
            <xdr:cNvSpPr txBox="1"/>
          </xdr:nvSpPr>
          <xdr:spPr>
            <a:xfrm>
              <a:off x="405567" y="38748321"/>
              <a:ext cx="261995"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 ̃_(𝑙,𝑡)^𝑓𝑖𝑥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20085</xdr:colOff>
      <xdr:row>228</xdr:row>
      <xdr:rowOff>38721</xdr:rowOff>
    </xdr:from>
    <xdr:ext cx="274499" cy="183448"/>
    <mc:AlternateContent xmlns:mc="http://schemas.openxmlformats.org/markup-compatibility/2006" xmlns:a14="http://schemas.microsoft.com/office/drawing/2010/main">
      <mc:Choice Requires="a14">
        <xdr:sp macro="" textlink="">
          <xdr:nvSpPr>
            <xdr:cNvPr id="72" name="Textfeld 71">
              <a:extLst>
                <a:ext uri="{FF2B5EF4-FFF2-40B4-BE49-F238E27FC236}">
                  <a16:creationId xmlns:a16="http://schemas.microsoft.com/office/drawing/2014/main" id="{8383BF8D-D163-443C-AAF0-D122AF1FB5C9}"/>
                </a:ext>
              </a:extLst>
            </xdr:cNvPr>
            <xdr:cNvSpPr txBox="1"/>
          </xdr:nvSpPr>
          <xdr:spPr>
            <a:xfrm>
              <a:off x="405567" y="43078274"/>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72" name="Textfeld 71">
              <a:extLst>
                <a:ext uri="{FF2B5EF4-FFF2-40B4-BE49-F238E27FC236}">
                  <a16:creationId xmlns:a16="http://schemas.microsoft.com/office/drawing/2014/main" id="{8383BF8D-D163-443C-AAF0-D122AF1FB5C9}"/>
                </a:ext>
              </a:extLst>
            </xdr:cNvPr>
            <xdr:cNvSpPr txBox="1"/>
          </xdr:nvSpPr>
          <xdr:spPr>
            <a:xfrm>
              <a:off x="405567" y="43078274"/>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 ̃_(𝑙,𝑡)^𝑣𝑎𝑟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20085</xdr:colOff>
      <xdr:row>251</xdr:row>
      <xdr:rowOff>38721</xdr:rowOff>
    </xdr:from>
    <xdr:ext cx="267958" cy="228011"/>
    <mc:AlternateContent xmlns:mc="http://schemas.openxmlformats.org/markup-compatibility/2006" xmlns:a14="http://schemas.microsoft.com/office/drawing/2010/main">
      <mc:Choice Requires="a14">
        <xdr:sp macro="" textlink="">
          <xdr:nvSpPr>
            <xdr:cNvPr id="73" name="Textfeld 72">
              <a:extLst>
                <a:ext uri="{FF2B5EF4-FFF2-40B4-BE49-F238E27FC236}">
                  <a16:creationId xmlns:a16="http://schemas.microsoft.com/office/drawing/2014/main" id="{8C8F2A82-254A-42A9-9639-7B17FCB9A6D5}"/>
                </a:ext>
              </a:extLst>
            </xdr:cNvPr>
            <xdr:cNvSpPr txBox="1"/>
          </xdr:nvSpPr>
          <xdr:spPr>
            <a:xfrm>
              <a:off x="405567" y="47408227"/>
              <a:ext cx="267958"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73" name="Textfeld 72">
              <a:extLst>
                <a:ext uri="{FF2B5EF4-FFF2-40B4-BE49-F238E27FC236}">
                  <a16:creationId xmlns:a16="http://schemas.microsoft.com/office/drawing/2014/main" id="{8C8F2A82-254A-42A9-9639-7B17FCB9A6D5}"/>
                </a:ext>
              </a:extLst>
            </xdr:cNvPr>
            <xdr:cNvSpPr txBox="1"/>
          </xdr:nvSpPr>
          <xdr:spPr>
            <a:xfrm>
              <a:off x="405567" y="47408227"/>
              <a:ext cx="267958"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𝜂 ̃_(𝑙,𝑡)^𝑓𝑖𝑥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20085</xdr:colOff>
      <xdr:row>274</xdr:row>
      <xdr:rowOff>38721</xdr:rowOff>
    </xdr:from>
    <xdr:ext cx="280461" cy="183448"/>
    <mc:AlternateContent xmlns:mc="http://schemas.openxmlformats.org/markup-compatibility/2006" xmlns:a14="http://schemas.microsoft.com/office/drawing/2010/main">
      <mc:Choice Requires="a14">
        <xdr:sp macro="" textlink="">
          <xdr:nvSpPr>
            <xdr:cNvPr id="75" name="Textfeld 74">
              <a:extLst>
                <a:ext uri="{FF2B5EF4-FFF2-40B4-BE49-F238E27FC236}">
                  <a16:creationId xmlns:a16="http://schemas.microsoft.com/office/drawing/2014/main" id="{3D9514DB-A3CC-429B-84A4-09A2F9EB4D2C}"/>
                </a:ext>
              </a:extLst>
            </xdr:cNvPr>
            <xdr:cNvSpPr txBox="1"/>
          </xdr:nvSpPr>
          <xdr:spPr>
            <a:xfrm>
              <a:off x="405567" y="51738180"/>
              <a:ext cx="280461"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75" name="Textfeld 74">
              <a:extLst>
                <a:ext uri="{FF2B5EF4-FFF2-40B4-BE49-F238E27FC236}">
                  <a16:creationId xmlns:a16="http://schemas.microsoft.com/office/drawing/2014/main" id="{3D9514DB-A3CC-429B-84A4-09A2F9EB4D2C}"/>
                </a:ext>
              </a:extLst>
            </xdr:cNvPr>
            <xdr:cNvSpPr txBox="1"/>
          </xdr:nvSpPr>
          <xdr:spPr>
            <a:xfrm>
              <a:off x="405567" y="51738180"/>
              <a:ext cx="280461"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𝜂 ̃_(𝑙,𝑡)^𝑣𝑎𝑟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49556</xdr:colOff>
      <xdr:row>298</xdr:row>
      <xdr:rowOff>21771</xdr:rowOff>
    </xdr:from>
    <xdr:ext cx="255711" cy="186077"/>
    <mc:AlternateContent xmlns:mc="http://schemas.openxmlformats.org/markup-compatibility/2006" xmlns:a14="http://schemas.microsoft.com/office/drawing/2010/main">
      <mc:Choice Requires="a14">
        <xdr:sp macro="" textlink="">
          <xdr:nvSpPr>
            <xdr:cNvPr id="27" name="Textfeld 26">
              <a:extLst>
                <a:ext uri="{FF2B5EF4-FFF2-40B4-BE49-F238E27FC236}">
                  <a16:creationId xmlns:a16="http://schemas.microsoft.com/office/drawing/2014/main" id="{71969B2C-C027-4A49-8882-DE6BC5F2524A}"/>
                </a:ext>
              </a:extLst>
            </xdr:cNvPr>
            <xdr:cNvSpPr txBox="1"/>
          </xdr:nvSpPr>
          <xdr:spPr>
            <a:xfrm>
              <a:off x="441442" y="58826400"/>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sz="1100">
                <a:solidFill>
                  <a:schemeClr val="tx1"/>
                </a:solidFill>
                <a:effectLst/>
                <a:latin typeface="+mn-lt"/>
                <a:ea typeface="+mn-ea"/>
                <a:cs typeface="+mn-cs"/>
              </a:endParaRPr>
            </a:p>
          </xdr:txBody>
        </xdr:sp>
      </mc:Choice>
      <mc:Fallback xmlns="">
        <xdr:sp macro="" textlink="">
          <xdr:nvSpPr>
            <xdr:cNvPr id="27" name="Textfeld 26">
              <a:extLst>
                <a:ext uri="{FF2B5EF4-FFF2-40B4-BE49-F238E27FC236}">
                  <a16:creationId xmlns:a16="http://schemas.microsoft.com/office/drawing/2014/main" id="{71969B2C-C027-4A49-8882-DE6BC5F2524A}"/>
                </a:ext>
              </a:extLst>
            </xdr:cNvPr>
            <xdr:cNvSpPr txBox="1"/>
          </xdr:nvSpPr>
          <xdr:spPr>
            <a:xfrm>
              <a:off x="441442" y="58826400"/>
              <a:ext cx="25571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̃_𝑙^1𝐺</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50439</xdr:colOff>
      <xdr:row>300</xdr:row>
      <xdr:rowOff>20541</xdr:rowOff>
    </xdr:from>
    <xdr:ext cx="310213" cy="234551"/>
    <mc:AlternateContent xmlns:mc="http://schemas.openxmlformats.org/markup-compatibility/2006" xmlns:a14="http://schemas.microsoft.com/office/drawing/2010/main">
      <mc:Choice Requires="a14">
        <xdr:sp macro="" textlink="">
          <xdr:nvSpPr>
            <xdr:cNvPr id="28" name="Textfeld 27">
              <a:extLst>
                <a:ext uri="{FF2B5EF4-FFF2-40B4-BE49-F238E27FC236}">
                  <a16:creationId xmlns:a16="http://schemas.microsoft.com/office/drawing/2014/main" id="{B225068E-55A6-45F0-AB91-CBB5124A757A}"/>
                </a:ext>
              </a:extLst>
            </xdr:cNvPr>
            <xdr:cNvSpPr txBox="1"/>
          </xdr:nvSpPr>
          <xdr:spPr>
            <a:xfrm>
              <a:off x="442325" y="59304141"/>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28" name="Textfeld 27">
              <a:extLst>
                <a:ext uri="{FF2B5EF4-FFF2-40B4-BE49-F238E27FC236}">
                  <a16:creationId xmlns:a16="http://schemas.microsoft.com/office/drawing/2014/main" id="{B225068E-55A6-45F0-AB91-CBB5124A757A}"/>
                </a:ext>
              </a:extLst>
            </xdr:cNvPr>
            <xdr:cNvSpPr txBox="1"/>
          </xdr:nvSpPr>
          <xdr:spPr>
            <a:xfrm>
              <a:off x="442325" y="59304141"/>
              <a:ext cx="310213" cy="23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̃_(𝑙,𝑟,𝑝)^𝑏𝑦𝑝</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43543</xdr:colOff>
      <xdr:row>299</xdr:row>
      <xdr:rowOff>21453</xdr:rowOff>
    </xdr:from>
    <xdr:ext cx="259174" cy="184859"/>
    <mc:AlternateContent xmlns:mc="http://schemas.openxmlformats.org/markup-compatibility/2006" xmlns:a14="http://schemas.microsoft.com/office/drawing/2010/main">
      <mc:Choice Requires="a14">
        <xdr:sp macro="" textlink="">
          <xdr:nvSpPr>
            <xdr:cNvPr id="29" name="Textfeld 28">
              <a:extLst>
                <a:ext uri="{FF2B5EF4-FFF2-40B4-BE49-F238E27FC236}">
                  <a16:creationId xmlns:a16="http://schemas.microsoft.com/office/drawing/2014/main" id="{57F2A85E-0B76-44B2-84B4-D35BAB3DF156}"/>
                </a:ext>
              </a:extLst>
            </xdr:cNvPr>
            <xdr:cNvSpPr txBox="1"/>
          </xdr:nvSpPr>
          <xdr:spPr>
            <a:xfrm>
              <a:off x="435429" y="59065567"/>
              <a:ext cx="259174" cy="1848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𝛼</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𝐹𝐹</m:t>
                        </m:r>
                      </m:sup>
                    </m:sSubSup>
                  </m:oMath>
                </m:oMathPara>
              </a14:m>
              <a:endParaRPr lang="de-DE" sz="1100">
                <a:solidFill>
                  <a:schemeClr val="tx1"/>
                </a:solidFill>
                <a:effectLst/>
                <a:latin typeface="+mn-lt"/>
                <a:ea typeface="+mn-ea"/>
                <a:cs typeface="+mn-cs"/>
              </a:endParaRPr>
            </a:p>
          </xdr:txBody>
        </xdr:sp>
      </mc:Choice>
      <mc:Fallback xmlns="">
        <xdr:sp macro="" textlink="">
          <xdr:nvSpPr>
            <xdr:cNvPr id="29" name="Textfeld 28">
              <a:extLst>
                <a:ext uri="{FF2B5EF4-FFF2-40B4-BE49-F238E27FC236}">
                  <a16:creationId xmlns:a16="http://schemas.microsoft.com/office/drawing/2014/main" id="{57F2A85E-0B76-44B2-84B4-D35BAB3DF156}"/>
                </a:ext>
              </a:extLst>
            </xdr:cNvPr>
            <xdr:cNvSpPr txBox="1"/>
          </xdr:nvSpPr>
          <xdr:spPr>
            <a:xfrm>
              <a:off x="435429" y="59065567"/>
              <a:ext cx="259174" cy="1848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 ̃_𝑙^𝐹𝐹</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47384</xdr:colOff>
      <xdr:row>303</xdr:row>
      <xdr:rowOff>5680</xdr:rowOff>
    </xdr:from>
    <xdr:ext cx="340029" cy="226344"/>
    <mc:AlternateContent xmlns:mc="http://schemas.openxmlformats.org/markup-compatibility/2006" xmlns:a14="http://schemas.microsoft.com/office/drawing/2010/main">
      <mc:Choice Requires="a14">
        <xdr:sp macro="" textlink="">
          <xdr:nvSpPr>
            <xdr:cNvPr id="30" name="Textfeld 29">
              <a:extLst>
                <a:ext uri="{FF2B5EF4-FFF2-40B4-BE49-F238E27FC236}">
                  <a16:creationId xmlns:a16="http://schemas.microsoft.com/office/drawing/2014/main" id="{8BA30416-1FE8-4C9A-B682-7E0D9784EE0F}"/>
                </a:ext>
              </a:extLst>
            </xdr:cNvPr>
            <xdr:cNvSpPr txBox="1"/>
          </xdr:nvSpPr>
          <xdr:spPr>
            <a:xfrm>
              <a:off x="438323" y="58911593"/>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𝑑𝑒𝑝𝑟</m:t>
                        </m:r>
                      </m:sup>
                    </m:sSubSup>
                  </m:oMath>
                </m:oMathPara>
              </a14:m>
              <a:endParaRPr lang="de-DE" sz="1100">
                <a:solidFill>
                  <a:schemeClr val="tx1"/>
                </a:solidFill>
                <a:effectLst/>
                <a:latin typeface="+mn-lt"/>
                <a:ea typeface="+mn-ea"/>
                <a:cs typeface="+mn-cs"/>
              </a:endParaRPr>
            </a:p>
          </xdr:txBody>
        </xdr:sp>
      </mc:Choice>
      <mc:Fallback xmlns="">
        <xdr:sp macro="" textlink="">
          <xdr:nvSpPr>
            <xdr:cNvPr id="30" name="Textfeld 29">
              <a:extLst>
                <a:ext uri="{FF2B5EF4-FFF2-40B4-BE49-F238E27FC236}">
                  <a16:creationId xmlns:a16="http://schemas.microsoft.com/office/drawing/2014/main" id="{8BA30416-1FE8-4C9A-B682-7E0D9784EE0F}"/>
                </a:ext>
              </a:extLst>
            </xdr:cNvPr>
            <xdr:cNvSpPr txBox="1"/>
          </xdr:nvSpPr>
          <xdr:spPr>
            <a:xfrm>
              <a:off x="438323" y="58911593"/>
              <a:ext cx="340029" cy="226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̃_(𝑙,𝑐)^𝑑𝑒𝑝𝑟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54429</xdr:colOff>
      <xdr:row>304</xdr:row>
      <xdr:rowOff>37873</xdr:rowOff>
    </xdr:from>
    <xdr:ext cx="285206" cy="172227"/>
    <mc:AlternateContent xmlns:mc="http://schemas.openxmlformats.org/markup-compatibility/2006" xmlns:a14="http://schemas.microsoft.com/office/drawing/2010/main">
      <mc:Choice Requires="a14">
        <xdr:sp macro="" textlink="">
          <xdr:nvSpPr>
            <xdr:cNvPr id="31" name="Textfeld 30">
              <a:extLst>
                <a:ext uri="{FF2B5EF4-FFF2-40B4-BE49-F238E27FC236}">
                  <a16:creationId xmlns:a16="http://schemas.microsoft.com/office/drawing/2014/main" id="{886C59EA-7140-4766-B075-7DF9E9893478}"/>
                </a:ext>
              </a:extLst>
            </xdr:cNvPr>
            <xdr:cNvSpPr txBox="1"/>
          </xdr:nvSpPr>
          <xdr:spPr>
            <a:xfrm>
              <a:off x="445368" y="59188951"/>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𝜅</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31" name="Textfeld 30">
              <a:extLst>
                <a:ext uri="{FF2B5EF4-FFF2-40B4-BE49-F238E27FC236}">
                  <a16:creationId xmlns:a16="http://schemas.microsoft.com/office/drawing/2014/main" id="{886C59EA-7140-4766-B075-7DF9E9893478}"/>
                </a:ext>
              </a:extLst>
            </xdr:cNvPr>
            <xdr:cNvSpPr txBox="1"/>
          </xdr:nvSpPr>
          <xdr:spPr>
            <a:xfrm>
              <a:off x="445368" y="59188951"/>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 ̃_𝑙^𝑣𝑎𝑟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58512</xdr:colOff>
      <xdr:row>305</xdr:row>
      <xdr:rowOff>30820</xdr:rowOff>
    </xdr:from>
    <xdr:ext cx="454702" cy="185628"/>
    <mc:AlternateContent xmlns:mc="http://schemas.openxmlformats.org/markup-compatibility/2006" xmlns:a14="http://schemas.microsoft.com/office/drawing/2010/main">
      <mc:Choice Requires="a14">
        <xdr:sp macro="" textlink="">
          <xdr:nvSpPr>
            <xdr:cNvPr id="32" name="Textfeld 31">
              <a:extLst>
                <a:ext uri="{FF2B5EF4-FFF2-40B4-BE49-F238E27FC236}">
                  <a16:creationId xmlns:a16="http://schemas.microsoft.com/office/drawing/2014/main" id="{879B0CD2-E377-4790-96A5-3A8EBD52AEA2}"/>
                </a:ext>
              </a:extLst>
            </xdr:cNvPr>
            <xdr:cNvSpPr txBox="1"/>
          </xdr:nvSpPr>
          <xdr:spPr>
            <a:xfrm>
              <a:off x="449451" y="59427063"/>
              <a:ext cx="454702"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𝜑</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32" name="Textfeld 31">
              <a:extLst>
                <a:ext uri="{FF2B5EF4-FFF2-40B4-BE49-F238E27FC236}">
                  <a16:creationId xmlns:a16="http://schemas.microsoft.com/office/drawing/2014/main" id="{879B0CD2-E377-4790-96A5-3A8EBD52AEA2}"/>
                </a:ext>
              </a:extLst>
            </xdr:cNvPr>
            <xdr:cNvSpPr txBox="1"/>
          </xdr:nvSpPr>
          <xdr:spPr>
            <a:xfrm>
              <a:off x="449451" y="59427063"/>
              <a:ext cx="454702"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i="0">
                  <a:solidFill>
                    <a:schemeClr val="tx1"/>
                  </a:solidFill>
                  <a:effectLst/>
                  <a:latin typeface="+mn-lt"/>
                  <a:ea typeface="+mn-ea"/>
                  <a:cs typeface="+mn-cs"/>
                </a:rPr>
                <a:t>𝜑 ̃_(𝑙,𝑓)</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56714</xdr:colOff>
      <xdr:row>306</xdr:row>
      <xdr:rowOff>2676</xdr:rowOff>
    </xdr:from>
    <xdr:ext cx="261995" cy="228011"/>
    <mc:AlternateContent xmlns:mc="http://schemas.openxmlformats.org/markup-compatibility/2006" xmlns:a14="http://schemas.microsoft.com/office/drawing/2010/main">
      <mc:Choice Requires="a14">
        <xdr:sp macro="" textlink="">
          <xdr:nvSpPr>
            <xdr:cNvPr id="33" name="Textfeld 32">
              <a:extLst>
                <a:ext uri="{FF2B5EF4-FFF2-40B4-BE49-F238E27FC236}">
                  <a16:creationId xmlns:a16="http://schemas.microsoft.com/office/drawing/2014/main" id="{E92B4621-221F-4611-9F8A-C832741656C4}"/>
                </a:ext>
              </a:extLst>
            </xdr:cNvPr>
            <xdr:cNvSpPr txBox="1"/>
          </xdr:nvSpPr>
          <xdr:spPr>
            <a:xfrm>
              <a:off x="447653" y="59644085"/>
              <a:ext cx="261995"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33" name="Textfeld 32">
              <a:extLst>
                <a:ext uri="{FF2B5EF4-FFF2-40B4-BE49-F238E27FC236}">
                  <a16:creationId xmlns:a16="http://schemas.microsoft.com/office/drawing/2014/main" id="{E92B4621-221F-4611-9F8A-C832741656C4}"/>
                </a:ext>
              </a:extLst>
            </xdr:cNvPr>
            <xdr:cNvSpPr txBox="1"/>
          </xdr:nvSpPr>
          <xdr:spPr>
            <a:xfrm>
              <a:off x="447653" y="59644085"/>
              <a:ext cx="261995" cy="2280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 ̃_(𝑙,𝑡)^𝑓𝑖𝑥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59115</xdr:colOff>
      <xdr:row>307</xdr:row>
      <xdr:rowOff>37830</xdr:rowOff>
    </xdr:from>
    <xdr:ext cx="274499" cy="183448"/>
    <mc:AlternateContent xmlns:mc="http://schemas.openxmlformats.org/markup-compatibility/2006" xmlns:a14="http://schemas.microsoft.com/office/drawing/2010/main">
      <mc:Choice Requires="a14">
        <xdr:sp macro="" textlink="">
          <xdr:nvSpPr>
            <xdr:cNvPr id="34" name="Textfeld 33">
              <a:extLst>
                <a:ext uri="{FF2B5EF4-FFF2-40B4-BE49-F238E27FC236}">
                  <a16:creationId xmlns:a16="http://schemas.microsoft.com/office/drawing/2014/main" id="{01713A52-524C-4C58-9EAF-AEE8D96597DA}"/>
                </a:ext>
              </a:extLst>
            </xdr:cNvPr>
            <xdr:cNvSpPr txBox="1"/>
          </xdr:nvSpPr>
          <xdr:spPr>
            <a:xfrm>
              <a:off x="450054" y="59924404"/>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𝜀</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34" name="Textfeld 33">
              <a:extLst>
                <a:ext uri="{FF2B5EF4-FFF2-40B4-BE49-F238E27FC236}">
                  <a16:creationId xmlns:a16="http://schemas.microsoft.com/office/drawing/2014/main" id="{01713A52-524C-4C58-9EAF-AEE8D96597DA}"/>
                </a:ext>
              </a:extLst>
            </xdr:cNvPr>
            <xdr:cNvSpPr txBox="1"/>
          </xdr:nvSpPr>
          <xdr:spPr>
            <a:xfrm>
              <a:off x="450054" y="59924404"/>
              <a:ext cx="274499"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 ̃_(𝑙,𝑡)^𝑣𝑎𝑟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60913</xdr:colOff>
      <xdr:row>308</xdr:row>
      <xdr:rowOff>7920</xdr:rowOff>
    </xdr:from>
    <xdr:ext cx="504000" cy="274988"/>
    <mc:AlternateContent xmlns:mc="http://schemas.openxmlformats.org/markup-compatibility/2006" xmlns:a14="http://schemas.microsoft.com/office/drawing/2010/main">
      <mc:Choice Requires="a14">
        <xdr:sp macro="" textlink="">
          <xdr:nvSpPr>
            <xdr:cNvPr id="35" name="Textfeld 34">
              <a:extLst>
                <a:ext uri="{FF2B5EF4-FFF2-40B4-BE49-F238E27FC236}">
                  <a16:creationId xmlns:a16="http://schemas.microsoft.com/office/drawing/2014/main" id="{63E439EF-F6A0-4498-AD4F-532EB33CE4BF}"/>
                </a:ext>
              </a:extLst>
            </xdr:cNvPr>
            <xdr:cNvSpPr txBox="1"/>
          </xdr:nvSpPr>
          <xdr:spPr>
            <a:xfrm>
              <a:off x="451852" y="60139659"/>
              <a:ext cx="504000" cy="274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35" name="Textfeld 34">
              <a:extLst>
                <a:ext uri="{FF2B5EF4-FFF2-40B4-BE49-F238E27FC236}">
                  <a16:creationId xmlns:a16="http://schemas.microsoft.com/office/drawing/2014/main" id="{63E439EF-F6A0-4498-AD4F-532EB33CE4BF}"/>
                </a:ext>
              </a:extLst>
            </xdr:cNvPr>
            <xdr:cNvSpPr txBox="1"/>
          </xdr:nvSpPr>
          <xdr:spPr>
            <a:xfrm>
              <a:off x="451852" y="60139659"/>
              <a:ext cx="504000" cy="2749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US" sz="1100" i="0">
                  <a:solidFill>
                    <a:schemeClr val="tx1"/>
                  </a:solidFill>
                  <a:effectLst/>
                  <a:latin typeface="+mn-lt"/>
                  <a:ea typeface="+mn-ea"/>
                  <a:cs typeface="+mn-cs"/>
                </a:rPr>
                <a:t>𝜂 ̃_(𝑙,𝑡)^𝑓𝑖𝑥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73361</xdr:colOff>
      <xdr:row>309</xdr:row>
      <xdr:rowOff>32222</xdr:rowOff>
    </xdr:from>
    <xdr:ext cx="476591" cy="183448"/>
    <mc:AlternateContent xmlns:mc="http://schemas.openxmlformats.org/markup-compatibility/2006" xmlns:a14="http://schemas.microsoft.com/office/drawing/2010/main">
      <mc:Choice Requires="a14">
        <xdr:sp macro="" textlink="">
          <xdr:nvSpPr>
            <xdr:cNvPr id="36" name="Textfeld 35">
              <a:extLst>
                <a:ext uri="{FF2B5EF4-FFF2-40B4-BE49-F238E27FC236}">
                  <a16:creationId xmlns:a16="http://schemas.microsoft.com/office/drawing/2014/main" id="{52577B01-1C1B-4331-9174-2401C04AA3C7}"/>
                </a:ext>
              </a:extLst>
            </xdr:cNvPr>
            <xdr:cNvSpPr txBox="1"/>
          </xdr:nvSpPr>
          <xdr:spPr>
            <a:xfrm>
              <a:off x="464300" y="60409126"/>
              <a:ext cx="476591"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𝜂</m:t>
                            </m:r>
                          </m:e>
                        </m:acc>
                      </m:e>
                      <m:sub>
                        <m:r>
                          <a:rPr lang="en-US" sz="1100" i="1">
                            <a:solidFill>
                              <a:schemeClr val="tx1"/>
                            </a:solidFill>
                            <a:effectLst/>
                            <a:latin typeface="Cambria Math" panose="02040503050406030204" pitchFamily="18" charset="0"/>
                            <a:ea typeface="+mn-ea"/>
                            <a:cs typeface="+mn-cs"/>
                          </a:rPr>
                          <m:t>𝑙</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36" name="Textfeld 35">
              <a:extLst>
                <a:ext uri="{FF2B5EF4-FFF2-40B4-BE49-F238E27FC236}">
                  <a16:creationId xmlns:a16="http://schemas.microsoft.com/office/drawing/2014/main" id="{52577B01-1C1B-4331-9174-2401C04AA3C7}"/>
                </a:ext>
              </a:extLst>
            </xdr:cNvPr>
            <xdr:cNvSpPr txBox="1"/>
          </xdr:nvSpPr>
          <xdr:spPr>
            <a:xfrm>
              <a:off x="464300" y="60409126"/>
              <a:ext cx="476591" cy="1834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100" i="0">
                  <a:solidFill>
                    <a:schemeClr val="tx1"/>
                  </a:solidFill>
                  <a:effectLst/>
                  <a:latin typeface="+mn-lt"/>
                  <a:ea typeface="+mn-ea"/>
                  <a:cs typeface="+mn-cs"/>
                </a:rPr>
                <a:t>𝜂 ̃_(𝑙,𝑡)^𝑣𝑎𝑟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46382</xdr:colOff>
      <xdr:row>301</xdr:row>
      <xdr:rowOff>39756</xdr:rowOff>
    </xdr:from>
    <xdr:ext cx="331181" cy="186077"/>
    <mc:AlternateContent xmlns:mc="http://schemas.openxmlformats.org/markup-compatibility/2006" xmlns:a14="http://schemas.microsoft.com/office/drawing/2010/main">
      <mc:Choice Requires="a14">
        <xdr:sp macro="" textlink="">
          <xdr:nvSpPr>
            <xdr:cNvPr id="40" name="Textfeld 39">
              <a:extLst>
                <a:ext uri="{FF2B5EF4-FFF2-40B4-BE49-F238E27FC236}">
                  <a16:creationId xmlns:a16="http://schemas.microsoft.com/office/drawing/2014/main" id="{D27B8296-5ECA-4006-8172-3EA266C98446}"/>
                </a:ext>
              </a:extLst>
            </xdr:cNvPr>
            <xdr:cNvSpPr txBox="1"/>
          </xdr:nvSpPr>
          <xdr:spPr>
            <a:xfrm>
              <a:off x="437321" y="58455339"/>
              <a:ext cx="33118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𝜔</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𝐶𝑂</m:t>
                        </m:r>
                        <m:r>
                          <a:rPr lang="en-US" sz="1100" i="1">
                            <a:solidFill>
                              <a:schemeClr val="tx1"/>
                            </a:solidFill>
                            <a:effectLst/>
                            <a:latin typeface="Cambria Math" panose="02040503050406030204" pitchFamily="18" charset="0"/>
                            <a:ea typeface="+mn-ea"/>
                            <a:cs typeface="+mn-cs"/>
                          </a:rPr>
                          <m:t>2</m:t>
                        </m:r>
                      </m:sup>
                    </m:sSubSup>
                  </m:oMath>
                </m:oMathPara>
              </a14:m>
              <a:endParaRPr lang="de-DE" sz="1100">
                <a:solidFill>
                  <a:schemeClr val="tx1"/>
                </a:solidFill>
                <a:effectLst/>
                <a:latin typeface="+mn-lt"/>
                <a:ea typeface="+mn-ea"/>
                <a:cs typeface="+mn-cs"/>
              </a:endParaRPr>
            </a:p>
          </xdr:txBody>
        </xdr:sp>
      </mc:Choice>
      <mc:Fallback xmlns="">
        <xdr:sp macro="" textlink="">
          <xdr:nvSpPr>
            <xdr:cNvPr id="40" name="Textfeld 39">
              <a:extLst>
                <a:ext uri="{FF2B5EF4-FFF2-40B4-BE49-F238E27FC236}">
                  <a16:creationId xmlns:a16="http://schemas.microsoft.com/office/drawing/2014/main" id="{D27B8296-5ECA-4006-8172-3EA266C98446}"/>
                </a:ext>
              </a:extLst>
            </xdr:cNvPr>
            <xdr:cNvSpPr txBox="1"/>
          </xdr:nvSpPr>
          <xdr:spPr>
            <a:xfrm>
              <a:off x="437321" y="58455339"/>
              <a:ext cx="331181"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𝜔 ̃_𝑙^𝐶𝑂2</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46382</xdr:colOff>
      <xdr:row>302</xdr:row>
      <xdr:rowOff>26504</xdr:rowOff>
    </xdr:from>
    <xdr:ext cx="336502" cy="186077"/>
    <mc:AlternateContent xmlns:mc="http://schemas.openxmlformats.org/markup-compatibility/2006" xmlns:a14="http://schemas.microsoft.com/office/drawing/2010/main">
      <mc:Choice Requires="a14">
        <xdr:sp macro="" textlink="">
          <xdr:nvSpPr>
            <xdr:cNvPr id="41" name="Textfeld 40">
              <a:extLst>
                <a:ext uri="{FF2B5EF4-FFF2-40B4-BE49-F238E27FC236}">
                  <a16:creationId xmlns:a16="http://schemas.microsoft.com/office/drawing/2014/main" id="{FFB543ED-EAE4-4597-BFBA-E1AB5E12C1DC}"/>
                </a:ext>
              </a:extLst>
            </xdr:cNvPr>
            <xdr:cNvSpPr txBox="1"/>
          </xdr:nvSpPr>
          <xdr:spPr>
            <a:xfrm>
              <a:off x="437321" y="58687252"/>
              <a:ext cx="336502"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acc>
                          <m:accPr>
                            <m:chr m:val="̃"/>
                            <m:ctrlPr>
                              <a:rPr lang="en-US" sz="1100" i="1">
                                <a:solidFill>
                                  <a:schemeClr val="tx1"/>
                                </a:solidFill>
                                <a:effectLst/>
                                <a:latin typeface="Cambria Math" panose="02040503050406030204" pitchFamily="18" charset="0"/>
                                <a:ea typeface="+mn-ea"/>
                                <a:cs typeface="+mn-cs"/>
                              </a:rPr>
                            </m:ctrlPr>
                          </m:accPr>
                          <m:e>
                            <m:r>
                              <a:rPr lang="en-US" sz="1100" i="1">
                                <a:solidFill>
                                  <a:schemeClr val="tx1"/>
                                </a:solidFill>
                                <a:effectLst/>
                                <a:latin typeface="Cambria Math" panose="02040503050406030204" pitchFamily="18" charset="0"/>
                                <a:ea typeface="+mn-ea"/>
                                <a:cs typeface="+mn-cs"/>
                              </a:rPr>
                              <m:t>𝜔</m:t>
                            </m:r>
                          </m:e>
                        </m:acc>
                      </m:e>
                      <m:sub>
                        <m:r>
                          <a:rPr lang="en-US" sz="1100" i="1">
                            <a:solidFill>
                              <a:schemeClr val="tx1"/>
                            </a:solidFill>
                            <a:effectLst/>
                            <a:latin typeface="Cambria Math" panose="02040503050406030204" pitchFamily="18" charset="0"/>
                            <a:ea typeface="+mn-ea"/>
                            <a:cs typeface="+mn-cs"/>
                          </a:rPr>
                          <m:t>𝑙</m:t>
                        </m:r>
                      </m:sub>
                      <m:sup>
                        <m:r>
                          <a:rPr lang="en-US" sz="1100" i="1">
                            <a:solidFill>
                              <a:schemeClr val="tx1"/>
                            </a:solidFill>
                            <a:effectLst/>
                            <a:latin typeface="Cambria Math" panose="02040503050406030204" pitchFamily="18" charset="0"/>
                            <a:ea typeface="+mn-ea"/>
                            <a:cs typeface="+mn-cs"/>
                          </a:rPr>
                          <m:t>𝐶𝐻</m:t>
                        </m:r>
                        <m:r>
                          <a:rPr lang="en-US" sz="1100" i="1">
                            <a:solidFill>
                              <a:schemeClr val="tx1"/>
                            </a:solidFill>
                            <a:effectLst/>
                            <a:latin typeface="Cambria Math" panose="02040503050406030204" pitchFamily="18" charset="0"/>
                            <a:ea typeface="+mn-ea"/>
                            <a:cs typeface="+mn-cs"/>
                          </a:rPr>
                          <m:t>4</m:t>
                        </m:r>
                      </m:sup>
                    </m:sSubSup>
                  </m:oMath>
                </m:oMathPara>
              </a14:m>
              <a:endParaRPr lang="de-DE" sz="1100">
                <a:solidFill>
                  <a:schemeClr val="tx1"/>
                </a:solidFill>
                <a:effectLst/>
                <a:latin typeface="+mn-lt"/>
                <a:ea typeface="+mn-ea"/>
                <a:cs typeface="+mn-cs"/>
              </a:endParaRPr>
            </a:p>
          </xdr:txBody>
        </xdr:sp>
      </mc:Choice>
      <mc:Fallback xmlns="">
        <xdr:sp macro="" textlink="">
          <xdr:nvSpPr>
            <xdr:cNvPr id="41" name="Textfeld 40">
              <a:extLst>
                <a:ext uri="{FF2B5EF4-FFF2-40B4-BE49-F238E27FC236}">
                  <a16:creationId xmlns:a16="http://schemas.microsoft.com/office/drawing/2014/main" id="{FFB543ED-EAE4-4597-BFBA-E1AB5E12C1DC}"/>
                </a:ext>
              </a:extLst>
            </xdr:cNvPr>
            <xdr:cNvSpPr txBox="1"/>
          </xdr:nvSpPr>
          <xdr:spPr>
            <a:xfrm>
              <a:off x="437321" y="58687252"/>
              <a:ext cx="336502" cy="186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𝜔 ̃_𝑙^𝐶𝐻4</a:t>
              </a:r>
              <a:endParaRPr lang="de-DE" sz="1100">
                <a:solidFill>
                  <a:schemeClr val="tx1"/>
                </a:solidFill>
                <a:effectLst/>
                <a:latin typeface="+mn-lt"/>
                <a:ea typeface="+mn-ea"/>
                <a:cs typeface="+mn-cs"/>
              </a:endParaRPr>
            </a:p>
          </xdr:txBody>
        </xdr:sp>
      </mc:Fallback>
    </mc:AlternateContent>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561694</xdr:colOff>
      <xdr:row>59</xdr:row>
      <xdr:rowOff>7844</xdr:rowOff>
    </xdr:from>
    <xdr:ext cx="65" cy="172227"/>
    <xdr:sp macro="" textlink="">
      <xdr:nvSpPr>
        <xdr:cNvPr id="2" name="Textfeld 1">
          <a:extLst>
            <a:ext uri="{FF2B5EF4-FFF2-40B4-BE49-F238E27FC236}">
              <a16:creationId xmlns:a16="http://schemas.microsoft.com/office/drawing/2014/main" id="{ED669911-60D9-44F5-8A89-6B22DD45120D}"/>
            </a:ext>
          </a:extLst>
        </xdr:cNvPr>
        <xdr:cNvSpPr txBox="1"/>
      </xdr:nvSpPr>
      <xdr:spPr>
        <a:xfrm>
          <a:off x="10181944" y="6437219"/>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de-DE" sz="1100"/>
        </a:p>
      </xdr:txBody>
    </xdr:sp>
    <xdr:clientData/>
  </xdr:oneCellAnchor>
  <xdr:oneCellAnchor>
    <xdr:from>
      <xdr:col>1</xdr:col>
      <xdr:colOff>50985</xdr:colOff>
      <xdr:row>55</xdr:row>
      <xdr:rowOff>30256</xdr:rowOff>
    </xdr:from>
    <xdr:ext cx="255711" cy="179665"/>
    <mc:AlternateContent xmlns:mc="http://schemas.openxmlformats.org/markup-compatibility/2006" xmlns:a14="http://schemas.microsoft.com/office/drawing/2010/main">
      <mc:Choice Requires="a14">
        <xdr:sp macro="" textlink="">
          <xdr:nvSpPr>
            <xdr:cNvPr id="3" name="Textfeld 2">
              <a:extLst>
                <a:ext uri="{FF2B5EF4-FFF2-40B4-BE49-F238E27FC236}">
                  <a16:creationId xmlns:a16="http://schemas.microsoft.com/office/drawing/2014/main" id="{34472F6F-C61D-4AC4-B162-A2827D55E70F}"/>
                </a:ext>
              </a:extLst>
            </xdr:cNvPr>
            <xdr:cNvSpPr txBox="1"/>
          </xdr:nvSpPr>
          <xdr:spPr>
            <a:xfrm>
              <a:off x="442871" y="11068370"/>
              <a:ext cx="255711" cy="179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𝛼</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sz="1100"/>
            </a:p>
          </xdr:txBody>
        </xdr:sp>
      </mc:Choice>
      <mc:Fallback xmlns="">
        <xdr:sp macro="" textlink="">
          <xdr:nvSpPr>
            <xdr:cNvPr id="3" name="Textfeld 2">
              <a:extLst>
                <a:ext uri="{FF2B5EF4-FFF2-40B4-BE49-F238E27FC236}">
                  <a16:creationId xmlns:a16="http://schemas.microsoft.com/office/drawing/2014/main" id="{34472F6F-C61D-4AC4-B162-A2827D55E70F}"/>
                </a:ext>
              </a:extLst>
            </xdr:cNvPr>
            <xdr:cNvSpPr txBox="1"/>
          </xdr:nvSpPr>
          <xdr:spPr>
            <a:xfrm>
              <a:off x="442871" y="11068370"/>
              <a:ext cx="255711" cy="179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𝛼_𝑟^1𝐺</a:t>
              </a:r>
              <a:endParaRPr lang="de-DE" sz="1100"/>
            </a:p>
          </xdr:txBody>
        </xdr:sp>
      </mc:Fallback>
    </mc:AlternateContent>
    <xdr:clientData/>
  </xdr:oneCellAnchor>
  <xdr:oneCellAnchor>
    <xdr:from>
      <xdr:col>1</xdr:col>
      <xdr:colOff>43742</xdr:colOff>
      <xdr:row>58</xdr:row>
      <xdr:rowOff>19050</xdr:rowOff>
    </xdr:from>
    <xdr:ext cx="340029" cy="204736"/>
    <mc:AlternateContent xmlns:mc="http://schemas.openxmlformats.org/markup-compatibility/2006" xmlns:a14="http://schemas.microsoft.com/office/drawing/2010/main">
      <mc:Choice Requires="a14">
        <xdr:sp macro="" textlink="">
          <xdr:nvSpPr>
            <xdr:cNvPr id="4" name="Textfeld 3">
              <a:extLst>
                <a:ext uri="{FF2B5EF4-FFF2-40B4-BE49-F238E27FC236}">
                  <a16:creationId xmlns:a16="http://schemas.microsoft.com/office/drawing/2014/main" id="{C943E272-669A-4CBD-9962-F00C7A9F9A55}"/>
                </a:ext>
              </a:extLst>
            </xdr:cNvPr>
            <xdr:cNvSpPr txBox="1"/>
          </xdr:nvSpPr>
          <xdr:spPr>
            <a:xfrm>
              <a:off x="435628" y="11742964"/>
              <a:ext cx="340029" cy="2047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𝜅</m:t>
                        </m:r>
                      </m:e>
                      <m:sub>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𝑑𝑒𝑝𝑟</m:t>
                        </m:r>
                      </m:sup>
                    </m:sSubSup>
                  </m:oMath>
                </m:oMathPara>
              </a14:m>
              <a:endParaRPr lang="de-DE" sz="1100">
                <a:solidFill>
                  <a:schemeClr val="tx1"/>
                </a:solidFill>
                <a:effectLst/>
                <a:latin typeface="+mn-lt"/>
                <a:ea typeface="+mn-ea"/>
                <a:cs typeface="+mn-cs"/>
              </a:endParaRPr>
            </a:p>
          </xdr:txBody>
        </xdr:sp>
      </mc:Choice>
      <mc:Fallback xmlns="">
        <xdr:sp macro="" textlink="">
          <xdr:nvSpPr>
            <xdr:cNvPr id="4" name="Textfeld 3">
              <a:extLst>
                <a:ext uri="{FF2B5EF4-FFF2-40B4-BE49-F238E27FC236}">
                  <a16:creationId xmlns:a16="http://schemas.microsoft.com/office/drawing/2014/main" id="{C943E272-669A-4CBD-9962-F00C7A9F9A55}"/>
                </a:ext>
              </a:extLst>
            </xdr:cNvPr>
            <xdr:cNvSpPr txBox="1"/>
          </xdr:nvSpPr>
          <xdr:spPr>
            <a:xfrm>
              <a:off x="435628" y="11742964"/>
              <a:ext cx="340029" cy="2047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𝜅_𝑐^𝑑𝑒𝑝𝑟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56630</xdr:colOff>
      <xdr:row>57</xdr:row>
      <xdr:rowOff>7254</xdr:rowOff>
    </xdr:from>
    <xdr:ext cx="301236" cy="223074"/>
    <mc:AlternateContent xmlns:mc="http://schemas.openxmlformats.org/markup-compatibility/2006" xmlns:a14="http://schemas.microsoft.com/office/drawing/2010/main">
      <mc:Choice Requires="a14">
        <xdr:sp macro="" textlink="">
          <xdr:nvSpPr>
            <xdr:cNvPr id="5" name="Textfeld 4">
              <a:extLst>
                <a:ext uri="{FF2B5EF4-FFF2-40B4-BE49-F238E27FC236}">
                  <a16:creationId xmlns:a16="http://schemas.microsoft.com/office/drawing/2014/main" id="{DE7AEB11-4D00-48E3-884E-1E96A9324690}"/>
                </a:ext>
              </a:extLst>
            </xdr:cNvPr>
            <xdr:cNvSpPr txBox="1"/>
          </xdr:nvSpPr>
          <xdr:spPr>
            <a:xfrm>
              <a:off x="448516" y="11502568"/>
              <a:ext cx="301236" cy="2230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𝛼</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5" name="Textfeld 4">
              <a:extLst>
                <a:ext uri="{FF2B5EF4-FFF2-40B4-BE49-F238E27FC236}">
                  <a16:creationId xmlns:a16="http://schemas.microsoft.com/office/drawing/2014/main" id="{DE7AEB11-4D00-48E3-884E-1E96A9324690}"/>
                </a:ext>
              </a:extLst>
            </xdr:cNvPr>
            <xdr:cNvSpPr txBox="1"/>
          </xdr:nvSpPr>
          <xdr:spPr>
            <a:xfrm>
              <a:off x="448516" y="11502568"/>
              <a:ext cx="301236" cy="2230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𝛼_(𝑟,𝑝)^𝑏𝑦𝑝</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49734</xdr:colOff>
      <xdr:row>56</xdr:row>
      <xdr:rowOff>19051</xdr:rowOff>
    </xdr:from>
    <xdr:ext cx="259174" cy="178832"/>
    <mc:AlternateContent xmlns:mc="http://schemas.openxmlformats.org/markup-compatibility/2006" xmlns:a14="http://schemas.microsoft.com/office/drawing/2010/main">
      <mc:Choice Requires="a14">
        <xdr:sp macro="" textlink="">
          <xdr:nvSpPr>
            <xdr:cNvPr id="6" name="Textfeld 5">
              <a:extLst>
                <a:ext uri="{FF2B5EF4-FFF2-40B4-BE49-F238E27FC236}">
                  <a16:creationId xmlns:a16="http://schemas.microsoft.com/office/drawing/2014/main" id="{484AA946-AB93-45E7-AD8C-341412E73A73}"/>
                </a:ext>
              </a:extLst>
            </xdr:cNvPr>
            <xdr:cNvSpPr txBox="1"/>
          </xdr:nvSpPr>
          <xdr:spPr>
            <a:xfrm>
              <a:off x="441620" y="11285765"/>
              <a:ext cx="259174"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𝛼</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𝐹𝐹</m:t>
                        </m:r>
                      </m:sup>
                    </m:sSubSup>
                  </m:oMath>
                </m:oMathPara>
              </a14:m>
              <a:endParaRPr lang="de-DE" sz="1100"/>
            </a:p>
          </xdr:txBody>
        </xdr:sp>
      </mc:Choice>
      <mc:Fallback xmlns="">
        <xdr:sp macro="" textlink="">
          <xdr:nvSpPr>
            <xdr:cNvPr id="6" name="Textfeld 5">
              <a:extLst>
                <a:ext uri="{FF2B5EF4-FFF2-40B4-BE49-F238E27FC236}">
                  <a16:creationId xmlns:a16="http://schemas.microsoft.com/office/drawing/2014/main" id="{484AA946-AB93-45E7-AD8C-341412E73A73}"/>
                </a:ext>
              </a:extLst>
            </xdr:cNvPr>
            <xdr:cNvSpPr txBox="1"/>
          </xdr:nvSpPr>
          <xdr:spPr>
            <a:xfrm>
              <a:off x="441620" y="11285765"/>
              <a:ext cx="259174"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𝛼_𝑟^𝐹𝐹</a:t>
              </a:r>
              <a:endParaRPr lang="de-DE" sz="1100"/>
            </a:p>
          </xdr:txBody>
        </xdr:sp>
      </mc:Fallback>
    </mc:AlternateContent>
    <xdr:clientData/>
  </xdr:oneCellAnchor>
  <xdr:oneCellAnchor>
    <xdr:from>
      <xdr:col>1</xdr:col>
      <xdr:colOff>41794</xdr:colOff>
      <xdr:row>61</xdr:row>
      <xdr:rowOff>29397</xdr:rowOff>
    </xdr:from>
    <xdr:ext cx="285206" cy="172227"/>
    <mc:AlternateContent xmlns:mc="http://schemas.openxmlformats.org/markup-compatibility/2006" xmlns:a14="http://schemas.microsoft.com/office/drawing/2010/main">
      <mc:Choice Requires="a14">
        <xdr:sp macro="" textlink="">
          <xdr:nvSpPr>
            <xdr:cNvPr id="7" name="Textfeld 6">
              <a:extLst>
                <a:ext uri="{FF2B5EF4-FFF2-40B4-BE49-F238E27FC236}">
                  <a16:creationId xmlns:a16="http://schemas.microsoft.com/office/drawing/2014/main" id="{FE033445-69EE-4A40-AF49-6AE9828AFA25}"/>
                </a:ext>
              </a:extLst>
            </xdr:cNvPr>
            <xdr:cNvSpPr txBox="1"/>
          </xdr:nvSpPr>
          <xdr:spPr>
            <a:xfrm>
              <a:off x="433680" y="12439111"/>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p>
                      <m:sSupPr>
                        <m:ctrlPr>
                          <a:rPr lang="en-US" sz="1100" i="1">
                            <a:solidFill>
                              <a:schemeClr val="tx1"/>
                            </a:solidFill>
                            <a:effectLst/>
                            <a:latin typeface="Cambria Math" panose="02040503050406030204" pitchFamily="18" charset="0"/>
                            <a:ea typeface="+mn-ea"/>
                            <a:cs typeface="+mn-cs"/>
                          </a:rPr>
                        </m:ctrlPr>
                      </m:sSupPr>
                      <m:e>
                        <m:r>
                          <a:rPr lang="en-US" sz="1100" i="1">
                            <a:solidFill>
                              <a:schemeClr val="tx1"/>
                            </a:solidFill>
                            <a:effectLst/>
                            <a:latin typeface="Cambria Math" panose="02040503050406030204" pitchFamily="18" charset="0"/>
                            <a:ea typeface="+mn-ea"/>
                            <a:cs typeface="+mn-cs"/>
                          </a:rPr>
                          <m:t>𝜅</m:t>
                        </m:r>
                      </m:e>
                      <m:sup>
                        <m:r>
                          <a:rPr lang="en-US" sz="1100" i="1">
                            <a:solidFill>
                              <a:schemeClr val="tx1"/>
                            </a:solidFill>
                            <a:effectLst/>
                            <a:latin typeface="Cambria Math" panose="02040503050406030204" pitchFamily="18" charset="0"/>
                            <a:ea typeface="+mn-ea"/>
                            <a:cs typeface="+mn-cs"/>
                          </a:rPr>
                          <m:t>𝑣𝑎𝑟</m:t>
                        </m:r>
                      </m:sup>
                    </m:sSup>
                  </m:oMath>
                </m:oMathPara>
              </a14:m>
              <a:endParaRPr lang="de-DE" sz="1100">
                <a:solidFill>
                  <a:schemeClr val="tx1"/>
                </a:solidFill>
                <a:effectLst/>
                <a:latin typeface="+mn-lt"/>
                <a:ea typeface="+mn-ea"/>
                <a:cs typeface="+mn-cs"/>
              </a:endParaRPr>
            </a:p>
          </xdr:txBody>
        </xdr:sp>
      </mc:Choice>
      <mc:Fallback xmlns="">
        <xdr:sp macro="" textlink="">
          <xdr:nvSpPr>
            <xdr:cNvPr id="7" name="Textfeld 6">
              <a:extLst>
                <a:ext uri="{FF2B5EF4-FFF2-40B4-BE49-F238E27FC236}">
                  <a16:creationId xmlns:a16="http://schemas.microsoft.com/office/drawing/2014/main" id="{FE033445-69EE-4A40-AF49-6AE9828AFA25}"/>
                </a:ext>
              </a:extLst>
            </xdr:cNvPr>
            <xdr:cNvSpPr txBox="1"/>
          </xdr:nvSpPr>
          <xdr:spPr>
            <a:xfrm>
              <a:off x="433680" y="12439111"/>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mn-lt"/>
                  <a:ea typeface="+mn-ea"/>
                  <a:cs typeface="+mn-cs"/>
                </a:rPr>
                <a:t>𝜅^𝑣𝑎𝑟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57513</xdr:colOff>
      <xdr:row>60</xdr:row>
      <xdr:rowOff>30976</xdr:rowOff>
    </xdr:from>
    <xdr:ext cx="335220" cy="181781"/>
    <mc:AlternateContent xmlns:mc="http://schemas.openxmlformats.org/markup-compatibility/2006" xmlns:a14="http://schemas.microsoft.com/office/drawing/2010/main">
      <mc:Choice Requires="a14">
        <xdr:sp macro="" textlink="">
          <xdr:nvSpPr>
            <xdr:cNvPr id="8" name="Textfeld 7">
              <a:extLst>
                <a:ext uri="{FF2B5EF4-FFF2-40B4-BE49-F238E27FC236}">
                  <a16:creationId xmlns:a16="http://schemas.microsoft.com/office/drawing/2014/main" id="{C8CF7C8F-8882-475B-AC33-FEE380B8EF66}"/>
                </a:ext>
              </a:extLst>
            </xdr:cNvPr>
            <xdr:cNvSpPr txBox="1"/>
          </xdr:nvSpPr>
          <xdr:spPr>
            <a:xfrm>
              <a:off x="449399" y="12212090"/>
              <a:ext cx="335220"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𝜅</m:t>
                        </m:r>
                      </m:e>
                      <m:sub>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𝑜𝑝𝑒𝑟</m:t>
                        </m:r>
                      </m:sup>
                    </m:sSubSup>
                  </m:oMath>
                </m:oMathPara>
              </a14:m>
              <a:endParaRPr lang="de-DE" sz="1100">
                <a:solidFill>
                  <a:schemeClr val="tx1"/>
                </a:solidFill>
                <a:effectLst/>
                <a:latin typeface="+mn-lt"/>
                <a:ea typeface="+mn-ea"/>
                <a:cs typeface="+mn-cs"/>
              </a:endParaRPr>
            </a:p>
          </xdr:txBody>
        </xdr:sp>
      </mc:Choice>
      <mc:Fallback xmlns="">
        <xdr:sp macro="" textlink="">
          <xdr:nvSpPr>
            <xdr:cNvPr id="8" name="Textfeld 7">
              <a:extLst>
                <a:ext uri="{FF2B5EF4-FFF2-40B4-BE49-F238E27FC236}">
                  <a16:creationId xmlns:a16="http://schemas.microsoft.com/office/drawing/2014/main" id="{C8CF7C8F-8882-475B-AC33-FEE380B8EF66}"/>
                </a:ext>
              </a:extLst>
            </xdr:cNvPr>
            <xdr:cNvSpPr txBox="1"/>
          </xdr:nvSpPr>
          <xdr:spPr>
            <a:xfrm>
              <a:off x="449399" y="12212090"/>
              <a:ext cx="335220"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𝜅_𝑐^𝑜𝑝𝑒𝑟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49755</xdr:colOff>
      <xdr:row>59</xdr:row>
      <xdr:rowOff>7844</xdr:rowOff>
    </xdr:from>
    <xdr:ext cx="331053" cy="181781"/>
    <mc:AlternateContent xmlns:mc="http://schemas.openxmlformats.org/markup-compatibility/2006" xmlns:a14="http://schemas.microsoft.com/office/drawing/2010/main">
      <mc:Choice Requires="a14">
        <xdr:sp macro="" textlink="">
          <xdr:nvSpPr>
            <xdr:cNvPr id="9" name="Textfeld 8">
              <a:extLst>
                <a:ext uri="{FF2B5EF4-FFF2-40B4-BE49-F238E27FC236}">
                  <a16:creationId xmlns:a16="http://schemas.microsoft.com/office/drawing/2014/main" id="{4DC61D2A-EA45-4FC6-A51A-F6BED4272C41}"/>
                </a:ext>
              </a:extLst>
            </xdr:cNvPr>
            <xdr:cNvSpPr txBox="1"/>
          </xdr:nvSpPr>
          <xdr:spPr>
            <a:xfrm>
              <a:off x="441641" y="11960358"/>
              <a:ext cx="331053"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𝜅</m:t>
                        </m:r>
                      </m:e>
                      <m:sub>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𝑝𝑒𝑟𝑠</m:t>
                        </m:r>
                      </m:sup>
                    </m:sSubSup>
                  </m:oMath>
                </m:oMathPara>
              </a14:m>
              <a:endParaRPr lang="de-DE" sz="1100">
                <a:solidFill>
                  <a:schemeClr val="tx1"/>
                </a:solidFill>
                <a:effectLst/>
                <a:latin typeface="+mn-lt"/>
                <a:ea typeface="+mn-ea"/>
                <a:cs typeface="+mn-cs"/>
              </a:endParaRPr>
            </a:p>
          </xdr:txBody>
        </xdr:sp>
      </mc:Choice>
      <mc:Fallback xmlns="">
        <xdr:sp macro="" textlink="">
          <xdr:nvSpPr>
            <xdr:cNvPr id="9" name="Textfeld 8">
              <a:extLst>
                <a:ext uri="{FF2B5EF4-FFF2-40B4-BE49-F238E27FC236}">
                  <a16:creationId xmlns:a16="http://schemas.microsoft.com/office/drawing/2014/main" id="{4DC61D2A-EA45-4FC6-A51A-F6BED4272C41}"/>
                </a:ext>
              </a:extLst>
            </xdr:cNvPr>
            <xdr:cNvSpPr txBox="1"/>
          </xdr:nvSpPr>
          <xdr:spPr>
            <a:xfrm>
              <a:off x="441641" y="11960358"/>
              <a:ext cx="331053"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𝜅_𝑐^𝑝𝑒𝑟𝑠</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53525</xdr:colOff>
      <xdr:row>62</xdr:row>
      <xdr:rowOff>10056</xdr:rowOff>
    </xdr:from>
    <xdr:ext cx="265201" cy="185628"/>
    <mc:AlternateContent xmlns:mc="http://schemas.openxmlformats.org/markup-compatibility/2006" xmlns:a14="http://schemas.microsoft.com/office/drawing/2010/main">
      <mc:Choice Requires="a14">
        <xdr:sp macro="" textlink="">
          <xdr:nvSpPr>
            <xdr:cNvPr id="10" name="Textfeld 9">
              <a:extLst>
                <a:ext uri="{FF2B5EF4-FFF2-40B4-BE49-F238E27FC236}">
                  <a16:creationId xmlns:a16="http://schemas.microsoft.com/office/drawing/2014/main" id="{A0F1D512-AFE3-44B7-AE3E-26073D95C1FC}"/>
                </a:ext>
              </a:extLst>
            </xdr:cNvPr>
            <xdr:cNvSpPr txBox="1"/>
          </xdr:nvSpPr>
          <xdr:spPr>
            <a:xfrm>
              <a:off x="445411" y="12648370"/>
              <a:ext cx="265201"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𝜑</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sz="1100">
                <a:solidFill>
                  <a:schemeClr val="tx1"/>
                </a:solidFill>
                <a:effectLst/>
                <a:latin typeface="+mn-lt"/>
                <a:ea typeface="+mn-ea"/>
                <a:cs typeface="+mn-cs"/>
              </a:endParaRPr>
            </a:p>
          </xdr:txBody>
        </xdr:sp>
      </mc:Choice>
      <mc:Fallback xmlns="">
        <xdr:sp macro="" textlink="">
          <xdr:nvSpPr>
            <xdr:cNvPr id="10" name="Textfeld 9">
              <a:extLst>
                <a:ext uri="{FF2B5EF4-FFF2-40B4-BE49-F238E27FC236}">
                  <a16:creationId xmlns:a16="http://schemas.microsoft.com/office/drawing/2014/main" id="{A0F1D512-AFE3-44B7-AE3E-26073D95C1FC}"/>
                </a:ext>
              </a:extLst>
            </xdr:cNvPr>
            <xdr:cNvSpPr txBox="1"/>
          </xdr:nvSpPr>
          <xdr:spPr>
            <a:xfrm>
              <a:off x="445411" y="12648370"/>
              <a:ext cx="265201"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𝜑_(𝑟,𝑓)</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48763</xdr:colOff>
      <xdr:row>63</xdr:row>
      <xdr:rowOff>10762</xdr:rowOff>
    </xdr:from>
    <xdr:ext cx="261995" cy="209288"/>
    <mc:AlternateContent xmlns:mc="http://schemas.openxmlformats.org/markup-compatibility/2006" xmlns:a14="http://schemas.microsoft.com/office/drawing/2010/main">
      <mc:Choice Requires="a14">
        <xdr:sp macro="" textlink="">
          <xdr:nvSpPr>
            <xdr:cNvPr id="13" name="Textfeld 12">
              <a:extLst>
                <a:ext uri="{FF2B5EF4-FFF2-40B4-BE49-F238E27FC236}">
                  <a16:creationId xmlns:a16="http://schemas.microsoft.com/office/drawing/2014/main" id="{5C0152A6-4BF0-4609-A396-BF80A2AC1FE2}"/>
                </a:ext>
              </a:extLst>
            </xdr:cNvPr>
            <xdr:cNvSpPr txBox="1"/>
          </xdr:nvSpPr>
          <xdr:spPr>
            <a:xfrm>
              <a:off x="440649" y="12877676"/>
              <a:ext cx="261995"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𝜀</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13" name="Textfeld 12">
              <a:extLst>
                <a:ext uri="{FF2B5EF4-FFF2-40B4-BE49-F238E27FC236}">
                  <a16:creationId xmlns:a16="http://schemas.microsoft.com/office/drawing/2014/main" id="{5C0152A6-4BF0-4609-A396-BF80A2AC1FE2}"/>
                </a:ext>
              </a:extLst>
            </xdr:cNvPr>
            <xdr:cNvSpPr txBox="1"/>
          </xdr:nvSpPr>
          <xdr:spPr>
            <a:xfrm>
              <a:off x="440649" y="12877676"/>
              <a:ext cx="261995"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𝜀_𝑡^𝑓𝑖𝑥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46965</xdr:colOff>
      <xdr:row>64</xdr:row>
      <xdr:rowOff>10760</xdr:rowOff>
    </xdr:from>
    <xdr:ext cx="274499" cy="172227"/>
    <mc:AlternateContent xmlns:mc="http://schemas.openxmlformats.org/markup-compatibility/2006" xmlns:a14="http://schemas.microsoft.com/office/drawing/2010/main">
      <mc:Choice Requires="a14">
        <xdr:sp macro="" textlink="">
          <xdr:nvSpPr>
            <xdr:cNvPr id="14" name="Textfeld 13">
              <a:extLst>
                <a:ext uri="{FF2B5EF4-FFF2-40B4-BE49-F238E27FC236}">
                  <a16:creationId xmlns:a16="http://schemas.microsoft.com/office/drawing/2014/main" id="{5719DF7A-88F5-43E6-A1D8-701C4700CD05}"/>
                </a:ext>
              </a:extLst>
            </xdr:cNvPr>
            <xdr:cNvSpPr txBox="1"/>
          </xdr:nvSpPr>
          <xdr:spPr>
            <a:xfrm>
              <a:off x="438851" y="13106274"/>
              <a:ext cx="27449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𝜀</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14" name="Textfeld 13">
              <a:extLst>
                <a:ext uri="{FF2B5EF4-FFF2-40B4-BE49-F238E27FC236}">
                  <a16:creationId xmlns:a16="http://schemas.microsoft.com/office/drawing/2014/main" id="{5719DF7A-88F5-43E6-A1D8-701C4700CD05}"/>
                </a:ext>
              </a:extLst>
            </xdr:cNvPr>
            <xdr:cNvSpPr txBox="1"/>
          </xdr:nvSpPr>
          <xdr:spPr>
            <a:xfrm>
              <a:off x="438851" y="13106274"/>
              <a:ext cx="27449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𝜀_𝑡^𝑣𝑎𝑟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35759</xdr:colOff>
      <xdr:row>65</xdr:row>
      <xdr:rowOff>21966</xdr:rowOff>
    </xdr:from>
    <xdr:ext cx="267958" cy="209288"/>
    <mc:AlternateContent xmlns:mc="http://schemas.openxmlformats.org/markup-compatibility/2006" xmlns:a14="http://schemas.microsoft.com/office/drawing/2010/main">
      <mc:Choice Requires="a14">
        <xdr:sp macro="" textlink="">
          <xdr:nvSpPr>
            <xdr:cNvPr id="16" name="Textfeld 15">
              <a:extLst>
                <a:ext uri="{FF2B5EF4-FFF2-40B4-BE49-F238E27FC236}">
                  <a16:creationId xmlns:a16="http://schemas.microsoft.com/office/drawing/2014/main" id="{2F3D091A-9557-4686-8151-FB2DF498871C}"/>
                </a:ext>
              </a:extLst>
            </xdr:cNvPr>
            <xdr:cNvSpPr txBox="1"/>
          </xdr:nvSpPr>
          <xdr:spPr>
            <a:xfrm>
              <a:off x="427645" y="13346080"/>
              <a:ext cx="267958"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𝜂</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16" name="Textfeld 15">
              <a:extLst>
                <a:ext uri="{FF2B5EF4-FFF2-40B4-BE49-F238E27FC236}">
                  <a16:creationId xmlns:a16="http://schemas.microsoft.com/office/drawing/2014/main" id="{2F3D091A-9557-4686-8151-FB2DF498871C}"/>
                </a:ext>
              </a:extLst>
            </xdr:cNvPr>
            <xdr:cNvSpPr txBox="1"/>
          </xdr:nvSpPr>
          <xdr:spPr>
            <a:xfrm>
              <a:off x="427645" y="13346080"/>
              <a:ext cx="267958"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𝜂_𝑡^𝑓𝑖𝑥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37557</xdr:colOff>
      <xdr:row>66</xdr:row>
      <xdr:rowOff>10762</xdr:rowOff>
    </xdr:from>
    <xdr:ext cx="280461" cy="172227"/>
    <mc:AlternateContent xmlns:mc="http://schemas.openxmlformats.org/markup-compatibility/2006" xmlns:a14="http://schemas.microsoft.com/office/drawing/2010/main">
      <mc:Choice Requires="a14">
        <xdr:sp macro="" textlink="">
          <xdr:nvSpPr>
            <xdr:cNvPr id="17" name="Textfeld 16">
              <a:extLst>
                <a:ext uri="{FF2B5EF4-FFF2-40B4-BE49-F238E27FC236}">
                  <a16:creationId xmlns:a16="http://schemas.microsoft.com/office/drawing/2014/main" id="{31E87E5A-6CCE-4F90-9161-3FE0F481A21B}"/>
                </a:ext>
              </a:extLst>
            </xdr:cNvPr>
            <xdr:cNvSpPr txBox="1"/>
          </xdr:nvSpPr>
          <xdr:spPr>
            <a:xfrm>
              <a:off x="429443" y="13563476"/>
              <a:ext cx="2804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𝜂</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17" name="Textfeld 16">
              <a:extLst>
                <a:ext uri="{FF2B5EF4-FFF2-40B4-BE49-F238E27FC236}">
                  <a16:creationId xmlns:a16="http://schemas.microsoft.com/office/drawing/2014/main" id="{31E87E5A-6CCE-4F90-9161-3FE0F481A21B}"/>
                </a:ext>
              </a:extLst>
            </xdr:cNvPr>
            <xdr:cNvSpPr txBox="1"/>
          </xdr:nvSpPr>
          <xdr:spPr>
            <a:xfrm>
              <a:off x="429443" y="13563476"/>
              <a:ext cx="2804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𝜂_𝑡^𝑣𝑎𝑟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62933</xdr:colOff>
      <xdr:row>67</xdr:row>
      <xdr:rowOff>10760</xdr:rowOff>
    </xdr:from>
    <xdr:ext cx="283924" cy="181332"/>
    <mc:AlternateContent xmlns:mc="http://schemas.openxmlformats.org/markup-compatibility/2006" xmlns:a14="http://schemas.microsoft.com/office/drawing/2010/main">
      <mc:Choice Requires="a14">
        <xdr:sp macro="" textlink="">
          <xdr:nvSpPr>
            <xdr:cNvPr id="18" name="Textfeld 17">
              <a:extLst>
                <a:ext uri="{FF2B5EF4-FFF2-40B4-BE49-F238E27FC236}">
                  <a16:creationId xmlns:a16="http://schemas.microsoft.com/office/drawing/2014/main" id="{A6183D3A-3F9D-4826-90D6-250540047DB8}"/>
                </a:ext>
              </a:extLst>
            </xdr:cNvPr>
            <xdr:cNvSpPr txBox="1"/>
          </xdr:nvSpPr>
          <xdr:spPr>
            <a:xfrm>
              <a:off x="454819" y="13792074"/>
              <a:ext cx="283924" cy="1813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𝛾</m:t>
                        </m:r>
                      </m:e>
                      <m:sub>
                        <m:r>
                          <a:rPr lang="en-US" sz="1100" i="1">
                            <a:solidFill>
                              <a:schemeClr val="tx1"/>
                            </a:solidFill>
                            <a:effectLst/>
                            <a:latin typeface="Cambria Math" panose="02040503050406030204" pitchFamily="18" charset="0"/>
                            <a:ea typeface="+mn-ea"/>
                            <a:cs typeface="+mn-cs"/>
                          </a:rPr>
                          <m:t>𝑟</m:t>
                        </m:r>
                      </m:sub>
                      <m:sup>
                        <m:r>
                          <a:rPr lang="de-DE" sz="1100" b="0" i="1">
                            <a:solidFill>
                              <a:schemeClr val="tx1"/>
                            </a:solidFill>
                            <a:effectLst/>
                            <a:latin typeface="Cambria Math" panose="02040503050406030204" pitchFamily="18" charset="0"/>
                            <a:ea typeface="+mn-ea"/>
                            <a:cs typeface="+mn-cs"/>
                          </a:rPr>
                          <m:t>𝑖𝑛𝑣</m:t>
                        </m:r>
                      </m:sup>
                    </m:sSubSup>
                  </m:oMath>
                </m:oMathPara>
              </a14:m>
              <a:endParaRPr lang="de-DE" sz="1100">
                <a:solidFill>
                  <a:schemeClr val="tx1"/>
                </a:solidFill>
                <a:effectLst/>
                <a:latin typeface="+mn-lt"/>
                <a:ea typeface="+mn-ea"/>
                <a:cs typeface="+mn-cs"/>
              </a:endParaRPr>
            </a:p>
          </xdr:txBody>
        </xdr:sp>
      </mc:Choice>
      <mc:Fallback xmlns="">
        <xdr:sp macro="" textlink="">
          <xdr:nvSpPr>
            <xdr:cNvPr id="18" name="Textfeld 17">
              <a:extLst>
                <a:ext uri="{FF2B5EF4-FFF2-40B4-BE49-F238E27FC236}">
                  <a16:creationId xmlns:a16="http://schemas.microsoft.com/office/drawing/2014/main" id="{A6183D3A-3F9D-4826-90D6-250540047DB8}"/>
                </a:ext>
              </a:extLst>
            </xdr:cNvPr>
            <xdr:cNvSpPr txBox="1"/>
          </xdr:nvSpPr>
          <xdr:spPr>
            <a:xfrm>
              <a:off x="454819" y="13792074"/>
              <a:ext cx="283924" cy="1813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Cambria Math" panose="02040503050406030204" pitchFamily="18" charset="0"/>
                  <a:ea typeface="+mn-ea"/>
                  <a:cs typeface="+mn-cs"/>
                </a:rPr>
                <a:t>𝛾</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a:t>
              </a:r>
              <a:r>
                <a:rPr lang="de-DE" sz="1100" b="0" i="0">
                  <a:solidFill>
                    <a:schemeClr val="tx1"/>
                  </a:solidFill>
                  <a:effectLst/>
                  <a:latin typeface="Cambria Math" panose="02040503050406030204" pitchFamily="18" charset="0"/>
                  <a:ea typeface="+mn-ea"/>
                  <a:cs typeface="+mn-cs"/>
                </a:rPr>
                <a:t>𝑖𝑛𝑣</a:t>
              </a:r>
              <a:endParaRPr lang="de-DE" sz="1100">
                <a:solidFill>
                  <a:schemeClr val="tx1"/>
                </a:solidFill>
                <a:effectLst/>
                <a:latin typeface="+mn-lt"/>
                <a:ea typeface="+mn-ea"/>
                <a:cs typeface="+mn-cs"/>
              </a:endParaRPr>
            </a:p>
          </xdr:txBody>
        </xdr:sp>
      </mc:Fallback>
    </mc:AlternateContent>
    <xdr:clientData/>
  </xdr:oneCellAnchor>
  <xdr:oneCellAnchor>
    <xdr:from>
      <xdr:col>1</xdr:col>
      <xdr:colOff>58171</xdr:colOff>
      <xdr:row>69</xdr:row>
      <xdr:rowOff>32533</xdr:rowOff>
    </xdr:from>
    <xdr:ext cx="286745" cy="173253"/>
    <mc:AlternateContent xmlns:mc="http://schemas.openxmlformats.org/markup-compatibility/2006" xmlns:a14="http://schemas.microsoft.com/office/drawing/2010/main">
      <mc:Choice Requires="a14">
        <xdr:sp macro="" textlink="">
          <xdr:nvSpPr>
            <xdr:cNvPr id="19" name="Textfeld 18">
              <a:extLst>
                <a:ext uri="{FF2B5EF4-FFF2-40B4-BE49-F238E27FC236}">
                  <a16:creationId xmlns:a16="http://schemas.microsoft.com/office/drawing/2014/main" id="{47E1A374-7744-4698-AC77-1C11B9DBBC1D}"/>
                </a:ext>
              </a:extLst>
            </xdr:cNvPr>
            <xdr:cNvSpPr txBox="1"/>
          </xdr:nvSpPr>
          <xdr:spPr>
            <a:xfrm>
              <a:off x="450057" y="14271047"/>
              <a:ext cx="286745"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𝛾</m:t>
                        </m:r>
                      </m:e>
                      <m:sub>
                        <m:r>
                          <a:rPr lang="en-US" sz="1100" i="1">
                            <a:solidFill>
                              <a:schemeClr val="tx1"/>
                            </a:solidFill>
                            <a:effectLst/>
                            <a:latin typeface="Cambria Math" panose="02040503050406030204" pitchFamily="18" charset="0"/>
                            <a:ea typeface="+mn-ea"/>
                            <a:cs typeface="+mn-cs"/>
                          </a:rPr>
                          <m:t>𝑟</m:t>
                        </m:r>
                      </m:sub>
                      <m:sup>
                        <m:r>
                          <a:rPr lang="de-DE" sz="1100" b="0" i="1">
                            <a:solidFill>
                              <a:schemeClr val="tx1"/>
                            </a:solidFill>
                            <a:effectLst/>
                            <a:latin typeface="Cambria Math" panose="02040503050406030204" pitchFamily="18" charset="0"/>
                            <a:ea typeface="+mn-ea"/>
                            <a:cs typeface="+mn-cs"/>
                          </a:rPr>
                          <m:t>𝑡𝑟𝑎</m:t>
                        </m:r>
                      </m:sup>
                    </m:sSubSup>
                  </m:oMath>
                </m:oMathPara>
              </a14:m>
              <a:endParaRPr lang="de-DE" sz="1100">
                <a:solidFill>
                  <a:schemeClr val="tx1"/>
                </a:solidFill>
                <a:effectLst/>
                <a:latin typeface="+mn-lt"/>
                <a:ea typeface="+mn-ea"/>
                <a:cs typeface="+mn-cs"/>
              </a:endParaRPr>
            </a:p>
          </xdr:txBody>
        </xdr:sp>
      </mc:Choice>
      <mc:Fallback xmlns="">
        <xdr:sp macro="" textlink="">
          <xdr:nvSpPr>
            <xdr:cNvPr id="19" name="Textfeld 18">
              <a:extLst>
                <a:ext uri="{FF2B5EF4-FFF2-40B4-BE49-F238E27FC236}">
                  <a16:creationId xmlns:a16="http://schemas.microsoft.com/office/drawing/2014/main" id="{47E1A374-7744-4698-AC77-1C11B9DBBC1D}"/>
                </a:ext>
              </a:extLst>
            </xdr:cNvPr>
            <xdr:cNvSpPr txBox="1"/>
          </xdr:nvSpPr>
          <xdr:spPr>
            <a:xfrm>
              <a:off x="450057" y="14271047"/>
              <a:ext cx="286745"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𝛾</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a:t>
              </a:r>
              <a:r>
                <a:rPr lang="de-DE" sz="1100" b="0" i="0">
                  <a:solidFill>
                    <a:schemeClr val="tx1"/>
                  </a:solidFill>
                  <a:effectLst/>
                  <a:latin typeface="Cambria Math" panose="02040503050406030204" pitchFamily="18" charset="0"/>
                  <a:ea typeface="+mn-ea"/>
                  <a:cs typeface="+mn-cs"/>
                </a:rPr>
                <a:t>𝑡𝑟𝑎</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37557</xdr:colOff>
      <xdr:row>42</xdr:row>
      <xdr:rowOff>423</xdr:rowOff>
    </xdr:from>
    <xdr:ext cx="261995" cy="209288"/>
    <mc:AlternateContent xmlns:mc="http://schemas.openxmlformats.org/markup-compatibility/2006" xmlns:a14="http://schemas.microsoft.com/office/drawing/2010/main">
      <mc:Choice Requires="a14">
        <xdr:sp macro="" textlink="">
          <xdr:nvSpPr>
            <xdr:cNvPr id="23" name="Textfeld 22">
              <a:extLst>
                <a:ext uri="{FF2B5EF4-FFF2-40B4-BE49-F238E27FC236}">
                  <a16:creationId xmlns:a16="http://schemas.microsoft.com/office/drawing/2014/main" id="{B238C5DD-91C9-40D0-8B68-A5A56C72D94E}"/>
                </a:ext>
              </a:extLst>
            </xdr:cNvPr>
            <xdr:cNvSpPr txBox="1"/>
          </xdr:nvSpPr>
          <xdr:spPr>
            <a:xfrm>
              <a:off x="429443" y="8338880"/>
              <a:ext cx="261995"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𝜀</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23" name="Textfeld 22">
              <a:extLst>
                <a:ext uri="{FF2B5EF4-FFF2-40B4-BE49-F238E27FC236}">
                  <a16:creationId xmlns:a16="http://schemas.microsoft.com/office/drawing/2014/main" id="{B238C5DD-91C9-40D0-8B68-A5A56C72D94E}"/>
                </a:ext>
              </a:extLst>
            </xdr:cNvPr>
            <xdr:cNvSpPr txBox="1"/>
          </xdr:nvSpPr>
          <xdr:spPr>
            <a:xfrm>
              <a:off x="429443" y="8338880"/>
              <a:ext cx="261995"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𝜀_𝑡^𝑓𝑖𝑥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37440</xdr:colOff>
      <xdr:row>35</xdr:row>
      <xdr:rowOff>9017</xdr:rowOff>
    </xdr:from>
    <xdr:ext cx="274499" cy="172227"/>
    <mc:AlternateContent xmlns:mc="http://schemas.openxmlformats.org/markup-compatibility/2006" xmlns:a14="http://schemas.microsoft.com/office/drawing/2010/main">
      <mc:Choice Requires="a14">
        <xdr:sp macro="" textlink="">
          <xdr:nvSpPr>
            <xdr:cNvPr id="24" name="Textfeld 23">
              <a:extLst>
                <a:ext uri="{FF2B5EF4-FFF2-40B4-BE49-F238E27FC236}">
                  <a16:creationId xmlns:a16="http://schemas.microsoft.com/office/drawing/2014/main" id="{A8A417E9-A080-4118-82BD-7C4E826D3366}"/>
                </a:ext>
              </a:extLst>
            </xdr:cNvPr>
            <xdr:cNvSpPr txBox="1"/>
          </xdr:nvSpPr>
          <xdr:spPr>
            <a:xfrm>
              <a:off x="429326" y="6975874"/>
              <a:ext cx="27449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𝜀</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24" name="Textfeld 23">
              <a:extLst>
                <a:ext uri="{FF2B5EF4-FFF2-40B4-BE49-F238E27FC236}">
                  <a16:creationId xmlns:a16="http://schemas.microsoft.com/office/drawing/2014/main" id="{A8A417E9-A080-4118-82BD-7C4E826D3366}"/>
                </a:ext>
              </a:extLst>
            </xdr:cNvPr>
            <xdr:cNvSpPr txBox="1"/>
          </xdr:nvSpPr>
          <xdr:spPr>
            <a:xfrm>
              <a:off x="429326" y="6975874"/>
              <a:ext cx="27449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𝜀_𝑡^𝑣𝑎𝑟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37557</xdr:colOff>
      <xdr:row>37</xdr:row>
      <xdr:rowOff>169086</xdr:rowOff>
    </xdr:from>
    <xdr:ext cx="280461" cy="172227"/>
    <mc:AlternateContent xmlns:mc="http://schemas.openxmlformats.org/markup-compatibility/2006" xmlns:a14="http://schemas.microsoft.com/office/drawing/2010/main">
      <mc:Choice Requires="a14">
        <xdr:sp macro="" textlink="">
          <xdr:nvSpPr>
            <xdr:cNvPr id="26" name="Textfeld 25">
              <a:extLst>
                <a:ext uri="{FF2B5EF4-FFF2-40B4-BE49-F238E27FC236}">
                  <a16:creationId xmlns:a16="http://schemas.microsoft.com/office/drawing/2014/main" id="{AA2AA118-0937-4F9E-BE3B-757FE0C405B5}"/>
                </a:ext>
              </a:extLst>
            </xdr:cNvPr>
            <xdr:cNvSpPr txBox="1"/>
          </xdr:nvSpPr>
          <xdr:spPr>
            <a:xfrm>
              <a:off x="429443" y="7527829"/>
              <a:ext cx="2804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𝜂</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𝑣𝑎𝑟</m:t>
                        </m:r>
                      </m:sup>
                    </m:sSubSup>
                  </m:oMath>
                </m:oMathPara>
              </a14:m>
              <a:endParaRPr lang="de-DE" sz="1100">
                <a:solidFill>
                  <a:schemeClr val="tx1"/>
                </a:solidFill>
                <a:effectLst/>
                <a:latin typeface="+mn-lt"/>
                <a:ea typeface="+mn-ea"/>
                <a:cs typeface="+mn-cs"/>
              </a:endParaRPr>
            </a:p>
          </xdr:txBody>
        </xdr:sp>
      </mc:Choice>
      <mc:Fallback xmlns="">
        <xdr:sp macro="" textlink="">
          <xdr:nvSpPr>
            <xdr:cNvPr id="26" name="Textfeld 25">
              <a:extLst>
                <a:ext uri="{FF2B5EF4-FFF2-40B4-BE49-F238E27FC236}">
                  <a16:creationId xmlns:a16="http://schemas.microsoft.com/office/drawing/2014/main" id="{AA2AA118-0937-4F9E-BE3B-757FE0C405B5}"/>
                </a:ext>
              </a:extLst>
            </xdr:cNvPr>
            <xdr:cNvSpPr txBox="1"/>
          </xdr:nvSpPr>
          <xdr:spPr>
            <a:xfrm>
              <a:off x="429443" y="7527829"/>
              <a:ext cx="28046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𝜂_𝑡^𝑣𝑎𝑟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37440</xdr:colOff>
      <xdr:row>45</xdr:row>
      <xdr:rowOff>8088</xdr:rowOff>
    </xdr:from>
    <xdr:ext cx="267958" cy="209288"/>
    <mc:AlternateContent xmlns:mc="http://schemas.openxmlformats.org/markup-compatibility/2006" xmlns:a14="http://schemas.microsoft.com/office/drawing/2010/main">
      <mc:Choice Requires="a14">
        <xdr:sp macro="" textlink="">
          <xdr:nvSpPr>
            <xdr:cNvPr id="28" name="Textfeld 27">
              <a:extLst>
                <a:ext uri="{FF2B5EF4-FFF2-40B4-BE49-F238E27FC236}">
                  <a16:creationId xmlns:a16="http://schemas.microsoft.com/office/drawing/2014/main" id="{328217C4-9763-4B4F-94B6-742A2E5ED92D}"/>
                </a:ext>
              </a:extLst>
            </xdr:cNvPr>
            <xdr:cNvSpPr txBox="1"/>
          </xdr:nvSpPr>
          <xdr:spPr>
            <a:xfrm>
              <a:off x="429326" y="8934374"/>
              <a:ext cx="267958"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𝜂</m:t>
                        </m:r>
                      </m:e>
                      <m:sub>
                        <m:r>
                          <a:rPr lang="en-US" sz="1100" i="1">
                            <a:solidFill>
                              <a:schemeClr val="tx1"/>
                            </a:solidFill>
                            <a:effectLst/>
                            <a:latin typeface="Cambria Math" panose="02040503050406030204" pitchFamily="18" charset="0"/>
                            <a:ea typeface="+mn-ea"/>
                            <a:cs typeface="+mn-cs"/>
                          </a:rPr>
                          <m:t>𝑡</m:t>
                        </m:r>
                      </m:sub>
                      <m:sup>
                        <m:r>
                          <a:rPr lang="en-US" sz="1100" i="1">
                            <a:solidFill>
                              <a:schemeClr val="tx1"/>
                            </a:solidFill>
                            <a:effectLst/>
                            <a:latin typeface="Cambria Math" panose="02040503050406030204" pitchFamily="18" charset="0"/>
                            <a:ea typeface="+mn-ea"/>
                            <a:cs typeface="+mn-cs"/>
                          </a:rPr>
                          <m:t>𝑓𝑖𝑥</m:t>
                        </m:r>
                      </m:sup>
                    </m:sSubSup>
                  </m:oMath>
                </m:oMathPara>
              </a14:m>
              <a:endParaRPr lang="de-DE" sz="1100">
                <a:solidFill>
                  <a:schemeClr val="tx1"/>
                </a:solidFill>
                <a:effectLst/>
                <a:latin typeface="+mn-lt"/>
                <a:ea typeface="+mn-ea"/>
                <a:cs typeface="+mn-cs"/>
              </a:endParaRPr>
            </a:p>
          </xdr:txBody>
        </xdr:sp>
      </mc:Choice>
      <mc:Fallback xmlns="">
        <xdr:sp macro="" textlink="">
          <xdr:nvSpPr>
            <xdr:cNvPr id="28" name="Textfeld 27">
              <a:extLst>
                <a:ext uri="{FF2B5EF4-FFF2-40B4-BE49-F238E27FC236}">
                  <a16:creationId xmlns:a16="http://schemas.microsoft.com/office/drawing/2014/main" id="{328217C4-9763-4B4F-94B6-742A2E5ED92D}"/>
                </a:ext>
              </a:extLst>
            </xdr:cNvPr>
            <xdr:cNvSpPr txBox="1"/>
          </xdr:nvSpPr>
          <xdr:spPr>
            <a:xfrm>
              <a:off x="429326" y="8934374"/>
              <a:ext cx="267958" cy="2092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𝜂_𝑡^𝑓𝑖𝑥</a:t>
              </a:r>
              <a:endParaRPr lang="de-DE" sz="1100">
                <a:solidFill>
                  <a:schemeClr val="tx1"/>
                </a:solidFill>
                <a:effectLst/>
                <a:latin typeface="+mn-lt"/>
                <a:ea typeface="+mn-ea"/>
                <a:cs typeface="+mn-cs"/>
              </a:endParaRPr>
            </a:p>
          </xdr:txBody>
        </xdr:sp>
      </mc:Fallback>
    </mc:AlternateContent>
    <xdr:clientData/>
  </xdr:oneCellAnchor>
  <xdr:oneCellAnchor>
    <xdr:from>
      <xdr:col>1</xdr:col>
      <xdr:colOff>84924</xdr:colOff>
      <xdr:row>21</xdr:row>
      <xdr:rowOff>11035</xdr:rowOff>
    </xdr:from>
    <xdr:ext cx="340029" cy="204736"/>
    <mc:AlternateContent xmlns:mc="http://schemas.openxmlformats.org/markup-compatibility/2006" xmlns:a14="http://schemas.microsoft.com/office/drawing/2010/main">
      <mc:Choice Requires="a14">
        <xdr:sp macro="" textlink="">
          <xdr:nvSpPr>
            <xdr:cNvPr id="31" name="Textfeld 30">
              <a:extLst>
                <a:ext uri="{FF2B5EF4-FFF2-40B4-BE49-F238E27FC236}">
                  <a16:creationId xmlns:a16="http://schemas.microsoft.com/office/drawing/2014/main" id="{037B7D69-457A-4EE9-BD50-A19875714F4C}"/>
                </a:ext>
              </a:extLst>
            </xdr:cNvPr>
            <xdr:cNvSpPr txBox="1"/>
          </xdr:nvSpPr>
          <xdr:spPr>
            <a:xfrm>
              <a:off x="476810" y="4234692"/>
              <a:ext cx="340029" cy="2047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𝜅</m:t>
                        </m:r>
                      </m:e>
                      <m:sub>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𝑑𝑒𝑝𝑟</m:t>
                        </m:r>
                      </m:sup>
                    </m:sSubSup>
                  </m:oMath>
                </m:oMathPara>
              </a14:m>
              <a:endParaRPr lang="de-DE" sz="1100">
                <a:solidFill>
                  <a:schemeClr val="tx1"/>
                </a:solidFill>
                <a:effectLst/>
                <a:latin typeface="+mn-lt"/>
                <a:ea typeface="+mn-ea"/>
                <a:cs typeface="+mn-cs"/>
              </a:endParaRPr>
            </a:p>
          </xdr:txBody>
        </xdr:sp>
      </mc:Choice>
      <mc:Fallback xmlns="">
        <xdr:sp macro="" textlink="">
          <xdr:nvSpPr>
            <xdr:cNvPr id="31" name="Textfeld 30">
              <a:extLst>
                <a:ext uri="{FF2B5EF4-FFF2-40B4-BE49-F238E27FC236}">
                  <a16:creationId xmlns:a16="http://schemas.microsoft.com/office/drawing/2014/main" id="{037B7D69-457A-4EE9-BD50-A19875714F4C}"/>
                </a:ext>
              </a:extLst>
            </xdr:cNvPr>
            <xdr:cNvSpPr txBox="1"/>
          </xdr:nvSpPr>
          <xdr:spPr>
            <a:xfrm>
              <a:off x="476810" y="4234692"/>
              <a:ext cx="340029" cy="2047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𝜅_𝑐^𝑑𝑒𝑝𝑟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87855</xdr:colOff>
      <xdr:row>23</xdr:row>
      <xdr:rowOff>9586</xdr:rowOff>
    </xdr:from>
    <xdr:ext cx="331053" cy="181781"/>
    <mc:AlternateContent xmlns:mc="http://schemas.openxmlformats.org/markup-compatibility/2006" xmlns:a14="http://schemas.microsoft.com/office/drawing/2010/main">
      <mc:Choice Requires="a14">
        <xdr:sp macro="" textlink="">
          <xdr:nvSpPr>
            <xdr:cNvPr id="32" name="Textfeld 31">
              <a:extLst>
                <a:ext uri="{FF2B5EF4-FFF2-40B4-BE49-F238E27FC236}">
                  <a16:creationId xmlns:a16="http://schemas.microsoft.com/office/drawing/2014/main" id="{412940DC-8C81-436E-B0AD-9A278CBE0C4A}"/>
                </a:ext>
              </a:extLst>
            </xdr:cNvPr>
            <xdr:cNvSpPr txBox="1"/>
          </xdr:nvSpPr>
          <xdr:spPr>
            <a:xfrm>
              <a:off x="479741" y="4625129"/>
              <a:ext cx="331053"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𝜅</m:t>
                        </m:r>
                      </m:e>
                      <m:sub>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𝑝𝑒𝑟𝑠</m:t>
                        </m:r>
                      </m:sup>
                    </m:sSubSup>
                  </m:oMath>
                </m:oMathPara>
              </a14:m>
              <a:endParaRPr lang="de-DE" sz="1100">
                <a:solidFill>
                  <a:schemeClr val="tx1"/>
                </a:solidFill>
                <a:effectLst/>
                <a:latin typeface="+mn-lt"/>
                <a:ea typeface="+mn-ea"/>
                <a:cs typeface="+mn-cs"/>
              </a:endParaRPr>
            </a:p>
          </xdr:txBody>
        </xdr:sp>
      </mc:Choice>
      <mc:Fallback xmlns="">
        <xdr:sp macro="" textlink="">
          <xdr:nvSpPr>
            <xdr:cNvPr id="32" name="Textfeld 31">
              <a:extLst>
                <a:ext uri="{FF2B5EF4-FFF2-40B4-BE49-F238E27FC236}">
                  <a16:creationId xmlns:a16="http://schemas.microsoft.com/office/drawing/2014/main" id="{412940DC-8C81-436E-B0AD-9A278CBE0C4A}"/>
                </a:ext>
              </a:extLst>
            </xdr:cNvPr>
            <xdr:cNvSpPr txBox="1"/>
          </xdr:nvSpPr>
          <xdr:spPr>
            <a:xfrm>
              <a:off x="479741" y="4625129"/>
              <a:ext cx="331053"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𝜅_𝑐^𝑝𝑒𝑟𝑠</a:t>
              </a:r>
              <a:endParaRPr lang="de-DE" sz="1100">
                <a:solidFill>
                  <a:schemeClr val="tx1"/>
                </a:solidFill>
                <a:effectLst/>
                <a:latin typeface="+mn-lt"/>
                <a:ea typeface="+mn-ea"/>
                <a:cs typeface="+mn-cs"/>
              </a:endParaRPr>
            </a:p>
          </xdr:txBody>
        </xdr:sp>
      </mc:Fallback>
    </mc:AlternateContent>
    <xdr:clientData/>
  </xdr:oneCellAnchor>
  <xdr:oneCellAnchor>
    <xdr:from>
      <xdr:col>1</xdr:col>
      <xdr:colOff>84407</xdr:colOff>
      <xdr:row>25</xdr:row>
      <xdr:rowOff>8138</xdr:rowOff>
    </xdr:from>
    <xdr:ext cx="335220" cy="181781"/>
    <mc:AlternateContent xmlns:mc="http://schemas.openxmlformats.org/markup-compatibility/2006" xmlns:a14="http://schemas.microsoft.com/office/drawing/2010/main">
      <mc:Choice Requires="a14">
        <xdr:sp macro="" textlink="">
          <xdr:nvSpPr>
            <xdr:cNvPr id="33" name="Textfeld 32">
              <a:extLst>
                <a:ext uri="{FF2B5EF4-FFF2-40B4-BE49-F238E27FC236}">
                  <a16:creationId xmlns:a16="http://schemas.microsoft.com/office/drawing/2014/main" id="{8F91BA01-872D-42CE-AD7B-EEC97436B09A}"/>
                </a:ext>
              </a:extLst>
            </xdr:cNvPr>
            <xdr:cNvSpPr txBox="1"/>
          </xdr:nvSpPr>
          <xdr:spPr>
            <a:xfrm>
              <a:off x="476293" y="5015567"/>
              <a:ext cx="335220"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𝜅</m:t>
                        </m:r>
                      </m:e>
                      <m:sub>
                        <m:r>
                          <a:rPr lang="en-US" sz="1100" i="1">
                            <a:solidFill>
                              <a:schemeClr val="tx1"/>
                            </a:solidFill>
                            <a:effectLst/>
                            <a:latin typeface="Cambria Math" panose="02040503050406030204" pitchFamily="18" charset="0"/>
                            <a:ea typeface="+mn-ea"/>
                            <a:cs typeface="+mn-cs"/>
                          </a:rPr>
                          <m:t>𝑐</m:t>
                        </m:r>
                      </m:sub>
                      <m:sup>
                        <m:r>
                          <a:rPr lang="en-US" sz="1100" i="1">
                            <a:solidFill>
                              <a:schemeClr val="tx1"/>
                            </a:solidFill>
                            <a:effectLst/>
                            <a:latin typeface="Cambria Math" panose="02040503050406030204" pitchFamily="18" charset="0"/>
                            <a:ea typeface="+mn-ea"/>
                            <a:cs typeface="+mn-cs"/>
                          </a:rPr>
                          <m:t>𝑜𝑝𝑒𝑟</m:t>
                        </m:r>
                      </m:sup>
                    </m:sSubSup>
                  </m:oMath>
                </m:oMathPara>
              </a14:m>
              <a:endParaRPr lang="de-DE" sz="1100">
                <a:solidFill>
                  <a:schemeClr val="tx1"/>
                </a:solidFill>
                <a:effectLst/>
                <a:latin typeface="+mn-lt"/>
                <a:ea typeface="+mn-ea"/>
                <a:cs typeface="+mn-cs"/>
              </a:endParaRPr>
            </a:p>
          </xdr:txBody>
        </xdr:sp>
      </mc:Choice>
      <mc:Fallback xmlns="">
        <xdr:sp macro="" textlink="">
          <xdr:nvSpPr>
            <xdr:cNvPr id="33" name="Textfeld 32">
              <a:extLst>
                <a:ext uri="{FF2B5EF4-FFF2-40B4-BE49-F238E27FC236}">
                  <a16:creationId xmlns:a16="http://schemas.microsoft.com/office/drawing/2014/main" id="{8F91BA01-872D-42CE-AD7B-EEC97436B09A}"/>
                </a:ext>
              </a:extLst>
            </xdr:cNvPr>
            <xdr:cNvSpPr txBox="1"/>
          </xdr:nvSpPr>
          <xdr:spPr>
            <a:xfrm>
              <a:off x="476293" y="5015567"/>
              <a:ext cx="335220" cy="1817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𝜅_𝑐^𝑜𝑝𝑒𝑟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103026</xdr:colOff>
      <xdr:row>27</xdr:row>
      <xdr:rowOff>74</xdr:rowOff>
    </xdr:from>
    <xdr:ext cx="285206" cy="172227"/>
    <mc:AlternateContent xmlns:mc="http://schemas.openxmlformats.org/markup-compatibility/2006" xmlns:a14="http://schemas.microsoft.com/office/drawing/2010/main">
      <mc:Choice Requires="a14">
        <xdr:sp macro="" textlink="">
          <xdr:nvSpPr>
            <xdr:cNvPr id="34" name="Textfeld 33">
              <a:extLst>
                <a:ext uri="{FF2B5EF4-FFF2-40B4-BE49-F238E27FC236}">
                  <a16:creationId xmlns:a16="http://schemas.microsoft.com/office/drawing/2014/main" id="{BF73E5E2-2401-461E-B828-E693E3BFBAB7}"/>
                </a:ext>
              </a:extLst>
            </xdr:cNvPr>
            <xdr:cNvSpPr txBox="1"/>
          </xdr:nvSpPr>
          <xdr:spPr>
            <a:xfrm>
              <a:off x="494912" y="5399388"/>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p>
                      <m:sSupPr>
                        <m:ctrlPr>
                          <a:rPr lang="en-US" sz="1100" i="1">
                            <a:solidFill>
                              <a:schemeClr val="tx1"/>
                            </a:solidFill>
                            <a:effectLst/>
                            <a:latin typeface="Cambria Math" panose="02040503050406030204" pitchFamily="18" charset="0"/>
                            <a:ea typeface="+mn-ea"/>
                            <a:cs typeface="+mn-cs"/>
                          </a:rPr>
                        </m:ctrlPr>
                      </m:sSupPr>
                      <m:e>
                        <m:r>
                          <a:rPr lang="en-US" sz="1100" i="1">
                            <a:solidFill>
                              <a:schemeClr val="tx1"/>
                            </a:solidFill>
                            <a:effectLst/>
                            <a:latin typeface="Cambria Math" panose="02040503050406030204" pitchFamily="18" charset="0"/>
                            <a:ea typeface="+mn-ea"/>
                            <a:cs typeface="+mn-cs"/>
                          </a:rPr>
                          <m:t>𝜅</m:t>
                        </m:r>
                      </m:e>
                      <m:sup>
                        <m:r>
                          <a:rPr lang="en-US" sz="1100" i="1">
                            <a:solidFill>
                              <a:schemeClr val="tx1"/>
                            </a:solidFill>
                            <a:effectLst/>
                            <a:latin typeface="Cambria Math" panose="02040503050406030204" pitchFamily="18" charset="0"/>
                            <a:ea typeface="+mn-ea"/>
                            <a:cs typeface="+mn-cs"/>
                          </a:rPr>
                          <m:t>𝑣𝑎𝑟</m:t>
                        </m:r>
                      </m:sup>
                    </m:sSup>
                  </m:oMath>
                </m:oMathPara>
              </a14:m>
              <a:endParaRPr lang="de-DE" sz="1100">
                <a:solidFill>
                  <a:schemeClr val="tx1"/>
                </a:solidFill>
                <a:effectLst/>
                <a:latin typeface="+mn-lt"/>
                <a:ea typeface="+mn-ea"/>
                <a:cs typeface="+mn-cs"/>
              </a:endParaRPr>
            </a:p>
          </xdr:txBody>
        </xdr:sp>
      </mc:Choice>
      <mc:Fallback xmlns="">
        <xdr:sp macro="" textlink="">
          <xdr:nvSpPr>
            <xdr:cNvPr id="34" name="Textfeld 33">
              <a:extLst>
                <a:ext uri="{FF2B5EF4-FFF2-40B4-BE49-F238E27FC236}">
                  <a16:creationId xmlns:a16="http://schemas.microsoft.com/office/drawing/2014/main" id="{BF73E5E2-2401-461E-B828-E693E3BFBAB7}"/>
                </a:ext>
              </a:extLst>
            </xdr:cNvPr>
            <xdr:cNvSpPr txBox="1"/>
          </xdr:nvSpPr>
          <xdr:spPr>
            <a:xfrm>
              <a:off x="494912" y="5399388"/>
              <a:ext cx="28520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mn-lt"/>
                  <a:ea typeface="+mn-ea"/>
                  <a:cs typeface="+mn-cs"/>
                </a:rPr>
                <a:t>𝜅^𝑣𝑎𝑟</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46223</xdr:colOff>
      <xdr:row>4</xdr:row>
      <xdr:rowOff>179011</xdr:rowOff>
    </xdr:from>
    <xdr:ext cx="255711" cy="179665"/>
    <mc:AlternateContent xmlns:mc="http://schemas.openxmlformats.org/markup-compatibility/2006" xmlns:a14="http://schemas.microsoft.com/office/drawing/2010/main">
      <mc:Choice Requires="a14">
        <xdr:sp macro="" textlink="">
          <xdr:nvSpPr>
            <xdr:cNvPr id="35" name="Textfeld 34">
              <a:extLst>
                <a:ext uri="{FF2B5EF4-FFF2-40B4-BE49-F238E27FC236}">
                  <a16:creationId xmlns:a16="http://schemas.microsoft.com/office/drawing/2014/main" id="{2BBEE91D-8482-4E92-9A7F-A944C679F8B4}"/>
                </a:ext>
              </a:extLst>
            </xdr:cNvPr>
            <xdr:cNvSpPr txBox="1"/>
          </xdr:nvSpPr>
          <xdr:spPr>
            <a:xfrm>
              <a:off x="431705" y="5755058"/>
              <a:ext cx="255711" cy="179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𝛼</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1</m:t>
                        </m:r>
                        <m:r>
                          <a:rPr lang="en-US" sz="1100" i="1">
                            <a:solidFill>
                              <a:schemeClr val="tx1"/>
                            </a:solidFill>
                            <a:effectLst/>
                            <a:latin typeface="Cambria Math" panose="02040503050406030204" pitchFamily="18" charset="0"/>
                            <a:ea typeface="+mn-ea"/>
                            <a:cs typeface="+mn-cs"/>
                          </a:rPr>
                          <m:t>𝐺</m:t>
                        </m:r>
                      </m:sup>
                    </m:sSubSup>
                  </m:oMath>
                </m:oMathPara>
              </a14:m>
              <a:endParaRPr lang="de-DE">
                <a:effectLst/>
              </a:endParaRPr>
            </a:p>
          </xdr:txBody>
        </xdr:sp>
      </mc:Choice>
      <mc:Fallback xmlns="">
        <xdr:sp macro="" textlink="">
          <xdr:nvSpPr>
            <xdr:cNvPr id="35" name="Textfeld 34">
              <a:extLst>
                <a:ext uri="{FF2B5EF4-FFF2-40B4-BE49-F238E27FC236}">
                  <a16:creationId xmlns:a16="http://schemas.microsoft.com/office/drawing/2014/main" id="{2BBEE91D-8482-4E92-9A7F-A944C679F8B4}"/>
                </a:ext>
              </a:extLst>
            </xdr:cNvPr>
            <xdr:cNvSpPr txBox="1"/>
          </xdr:nvSpPr>
          <xdr:spPr>
            <a:xfrm>
              <a:off x="431705" y="5755058"/>
              <a:ext cx="255711" cy="179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𝛼_𝑟^1𝐺</a:t>
              </a:r>
              <a:endParaRPr lang="de-DE">
                <a:effectLst/>
              </a:endParaRPr>
            </a:p>
          </xdr:txBody>
        </xdr:sp>
      </mc:Fallback>
    </mc:AlternateContent>
    <xdr:clientData/>
  </xdr:oneCellAnchor>
  <xdr:oneCellAnchor>
    <xdr:from>
      <xdr:col>1</xdr:col>
      <xdr:colOff>30403</xdr:colOff>
      <xdr:row>11</xdr:row>
      <xdr:rowOff>26335</xdr:rowOff>
    </xdr:from>
    <xdr:ext cx="259174" cy="178832"/>
    <mc:AlternateContent xmlns:mc="http://schemas.openxmlformats.org/markup-compatibility/2006" xmlns:a14="http://schemas.microsoft.com/office/drawing/2010/main">
      <mc:Choice Requires="a14">
        <xdr:sp macro="" textlink="">
          <xdr:nvSpPr>
            <xdr:cNvPr id="36" name="Textfeld 35">
              <a:extLst>
                <a:ext uri="{FF2B5EF4-FFF2-40B4-BE49-F238E27FC236}">
                  <a16:creationId xmlns:a16="http://schemas.microsoft.com/office/drawing/2014/main" id="{D36CC7E5-BF18-459E-90E3-8A99D1B49B2B}"/>
                </a:ext>
              </a:extLst>
            </xdr:cNvPr>
            <xdr:cNvSpPr txBox="1"/>
          </xdr:nvSpPr>
          <xdr:spPr>
            <a:xfrm>
              <a:off x="415885" y="6920194"/>
              <a:ext cx="259174"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𝛼</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𝐹𝐹</m:t>
                        </m:r>
                      </m:sup>
                    </m:sSubSup>
                  </m:oMath>
                </m:oMathPara>
              </a14:m>
              <a:endParaRPr lang="de-DE" sz="1100"/>
            </a:p>
          </xdr:txBody>
        </xdr:sp>
      </mc:Choice>
      <mc:Fallback xmlns="">
        <xdr:sp macro="" textlink="">
          <xdr:nvSpPr>
            <xdr:cNvPr id="36" name="Textfeld 35">
              <a:extLst>
                <a:ext uri="{FF2B5EF4-FFF2-40B4-BE49-F238E27FC236}">
                  <a16:creationId xmlns:a16="http://schemas.microsoft.com/office/drawing/2014/main" id="{D36CC7E5-BF18-459E-90E3-8A99D1B49B2B}"/>
                </a:ext>
              </a:extLst>
            </xdr:cNvPr>
            <xdr:cNvSpPr txBox="1"/>
          </xdr:nvSpPr>
          <xdr:spPr>
            <a:xfrm>
              <a:off x="415885" y="6920194"/>
              <a:ext cx="259174"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𝛼_𝑟^𝐹𝐹</a:t>
              </a:r>
              <a:endParaRPr lang="de-DE" sz="1100"/>
            </a:p>
          </xdr:txBody>
        </xdr:sp>
      </mc:Fallback>
    </mc:AlternateContent>
    <xdr:clientData/>
  </xdr:oneCellAnchor>
  <xdr:oneCellAnchor>
    <xdr:from>
      <xdr:col>1</xdr:col>
      <xdr:colOff>51868</xdr:colOff>
      <xdr:row>17</xdr:row>
      <xdr:rowOff>16376</xdr:rowOff>
    </xdr:from>
    <xdr:ext cx="301236" cy="223074"/>
    <mc:AlternateContent xmlns:mc="http://schemas.openxmlformats.org/markup-compatibility/2006" xmlns:a14="http://schemas.microsoft.com/office/drawing/2010/main">
      <mc:Choice Requires="a14">
        <xdr:sp macro="" textlink="">
          <xdr:nvSpPr>
            <xdr:cNvPr id="37" name="Textfeld 36">
              <a:extLst>
                <a:ext uri="{FF2B5EF4-FFF2-40B4-BE49-F238E27FC236}">
                  <a16:creationId xmlns:a16="http://schemas.microsoft.com/office/drawing/2014/main" id="{4F8DA3EB-B0C8-49E2-BB26-A6812CD69072}"/>
                </a:ext>
              </a:extLst>
            </xdr:cNvPr>
            <xdr:cNvSpPr txBox="1"/>
          </xdr:nvSpPr>
          <xdr:spPr>
            <a:xfrm>
              <a:off x="437350" y="8039788"/>
              <a:ext cx="301236" cy="2230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𝛼</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𝑝</m:t>
                        </m:r>
                      </m:sub>
                      <m:sup>
                        <m:r>
                          <a:rPr lang="en-US" sz="1100" i="1">
                            <a:solidFill>
                              <a:schemeClr val="tx1"/>
                            </a:solidFill>
                            <a:effectLst/>
                            <a:latin typeface="Cambria Math" panose="02040503050406030204" pitchFamily="18" charset="0"/>
                            <a:ea typeface="+mn-ea"/>
                            <a:cs typeface="+mn-cs"/>
                          </a:rPr>
                          <m:t>𝑏𝑦𝑝</m:t>
                        </m:r>
                      </m:sup>
                    </m:sSubSup>
                  </m:oMath>
                </m:oMathPara>
              </a14:m>
              <a:endParaRPr lang="de-DE" sz="1100">
                <a:solidFill>
                  <a:schemeClr val="tx1"/>
                </a:solidFill>
                <a:effectLst/>
                <a:latin typeface="+mn-lt"/>
                <a:ea typeface="+mn-ea"/>
                <a:cs typeface="+mn-cs"/>
              </a:endParaRPr>
            </a:p>
          </xdr:txBody>
        </xdr:sp>
      </mc:Choice>
      <mc:Fallback xmlns="">
        <xdr:sp macro="" textlink="">
          <xdr:nvSpPr>
            <xdr:cNvPr id="37" name="Textfeld 36">
              <a:extLst>
                <a:ext uri="{FF2B5EF4-FFF2-40B4-BE49-F238E27FC236}">
                  <a16:creationId xmlns:a16="http://schemas.microsoft.com/office/drawing/2014/main" id="{4F8DA3EB-B0C8-49E2-BB26-A6812CD69072}"/>
                </a:ext>
              </a:extLst>
            </xdr:cNvPr>
            <xdr:cNvSpPr txBox="1"/>
          </xdr:nvSpPr>
          <xdr:spPr>
            <a:xfrm>
              <a:off x="437350" y="8039788"/>
              <a:ext cx="301236" cy="2230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𝛼_(𝑟,𝑝)^𝑏𝑦𝑝</a:t>
              </a:r>
              <a:endParaRPr lang="de-DE" sz="1100">
                <a:solidFill>
                  <a:schemeClr val="tx1"/>
                </a:solidFill>
                <a:effectLst/>
                <a:latin typeface="+mn-lt"/>
                <a:ea typeface="+mn-ea"/>
                <a:cs typeface="+mn-cs"/>
              </a:endParaRPr>
            </a:p>
          </xdr:txBody>
        </xdr:sp>
      </mc:Fallback>
    </mc:AlternateContent>
    <xdr:clientData/>
  </xdr:oneCellAnchor>
  <xdr:oneCellAnchor>
    <xdr:from>
      <xdr:col>1</xdr:col>
      <xdr:colOff>46223</xdr:colOff>
      <xdr:row>28</xdr:row>
      <xdr:rowOff>179011</xdr:rowOff>
    </xdr:from>
    <xdr:ext cx="265201" cy="185628"/>
    <mc:AlternateContent xmlns:mc="http://schemas.openxmlformats.org/markup-compatibility/2006" xmlns:a14="http://schemas.microsoft.com/office/drawing/2010/main">
      <mc:Choice Requires="a14">
        <xdr:sp macro="" textlink="">
          <xdr:nvSpPr>
            <xdr:cNvPr id="30" name="Textfeld 29">
              <a:extLst>
                <a:ext uri="{FF2B5EF4-FFF2-40B4-BE49-F238E27FC236}">
                  <a16:creationId xmlns:a16="http://schemas.microsoft.com/office/drawing/2014/main" id="{B26992B9-77A2-4F63-8534-F928FDA58082}"/>
                </a:ext>
              </a:extLst>
            </xdr:cNvPr>
            <xdr:cNvSpPr txBox="1"/>
          </xdr:nvSpPr>
          <xdr:spPr>
            <a:xfrm>
              <a:off x="438109" y="5774268"/>
              <a:ext cx="265201"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i="1">
                            <a:solidFill>
                              <a:schemeClr val="tx1"/>
                            </a:solidFill>
                            <a:effectLst/>
                            <a:latin typeface="Cambria Math" panose="02040503050406030204" pitchFamily="18" charset="0"/>
                            <a:ea typeface="+mn-ea"/>
                            <a:cs typeface="+mn-cs"/>
                          </a:rPr>
                        </m:ctrlPr>
                      </m:sSubPr>
                      <m:e>
                        <m:r>
                          <a:rPr lang="en-US" sz="1100" i="1">
                            <a:solidFill>
                              <a:schemeClr val="tx1"/>
                            </a:solidFill>
                            <a:effectLst/>
                            <a:latin typeface="Cambria Math" panose="02040503050406030204" pitchFamily="18" charset="0"/>
                            <a:ea typeface="+mn-ea"/>
                            <a:cs typeface="+mn-cs"/>
                          </a:rPr>
                          <m:t>𝜑</m:t>
                        </m:r>
                      </m:e>
                      <m:sub>
                        <m:r>
                          <a:rPr lang="en-US" sz="1100" i="1">
                            <a:solidFill>
                              <a:schemeClr val="tx1"/>
                            </a:solidFill>
                            <a:effectLst/>
                            <a:latin typeface="Cambria Math" panose="02040503050406030204" pitchFamily="18" charset="0"/>
                            <a:ea typeface="+mn-ea"/>
                            <a:cs typeface="+mn-cs"/>
                          </a:rPr>
                          <m:t>𝑟</m:t>
                        </m:r>
                        <m:r>
                          <a:rPr lang="en-US" sz="1100" i="1">
                            <a:solidFill>
                              <a:schemeClr val="tx1"/>
                            </a:solidFill>
                            <a:effectLst/>
                            <a:latin typeface="Cambria Math" panose="02040503050406030204" pitchFamily="18" charset="0"/>
                            <a:ea typeface="+mn-ea"/>
                            <a:cs typeface="+mn-cs"/>
                          </a:rPr>
                          <m:t>,</m:t>
                        </m:r>
                        <m:r>
                          <a:rPr lang="en-US" sz="1100" i="1">
                            <a:solidFill>
                              <a:schemeClr val="tx1"/>
                            </a:solidFill>
                            <a:effectLst/>
                            <a:latin typeface="Cambria Math" panose="02040503050406030204" pitchFamily="18" charset="0"/>
                            <a:ea typeface="+mn-ea"/>
                            <a:cs typeface="+mn-cs"/>
                          </a:rPr>
                          <m:t>𝑓</m:t>
                        </m:r>
                      </m:sub>
                    </m:sSub>
                  </m:oMath>
                </m:oMathPara>
              </a14:m>
              <a:endParaRPr lang="de-DE">
                <a:effectLst/>
              </a:endParaRPr>
            </a:p>
          </xdr:txBody>
        </xdr:sp>
      </mc:Choice>
      <mc:Fallback xmlns="">
        <xdr:sp macro="" textlink="">
          <xdr:nvSpPr>
            <xdr:cNvPr id="30" name="Textfeld 29">
              <a:extLst>
                <a:ext uri="{FF2B5EF4-FFF2-40B4-BE49-F238E27FC236}">
                  <a16:creationId xmlns:a16="http://schemas.microsoft.com/office/drawing/2014/main" id="{B26992B9-77A2-4F63-8534-F928FDA58082}"/>
                </a:ext>
              </a:extLst>
            </xdr:cNvPr>
            <xdr:cNvSpPr txBox="1"/>
          </xdr:nvSpPr>
          <xdr:spPr>
            <a:xfrm>
              <a:off x="438109" y="5774268"/>
              <a:ext cx="265201" cy="185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mn-lt"/>
                  <a:ea typeface="+mn-ea"/>
                  <a:cs typeface="+mn-cs"/>
                </a:rPr>
                <a:t>𝜑_(𝑟,𝑓)</a:t>
              </a:r>
              <a:endParaRPr lang="de-DE">
                <a:effectLst/>
              </a:endParaRPr>
            </a:p>
          </xdr:txBody>
        </xdr:sp>
      </mc:Fallback>
    </mc:AlternateContent>
    <xdr:clientData/>
  </xdr:oneCellAnchor>
  <xdr:oneCellAnchor>
    <xdr:from>
      <xdr:col>1</xdr:col>
      <xdr:colOff>72457</xdr:colOff>
      <xdr:row>49</xdr:row>
      <xdr:rowOff>49140</xdr:rowOff>
    </xdr:from>
    <xdr:ext cx="283924" cy="181332"/>
    <mc:AlternateContent xmlns:mc="http://schemas.openxmlformats.org/markup-compatibility/2006" xmlns:a14="http://schemas.microsoft.com/office/drawing/2010/main">
      <mc:Choice Requires="a14">
        <xdr:sp macro="" textlink="">
          <xdr:nvSpPr>
            <xdr:cNvPr id="40" name="Textfeld 39">
              <a:extLst>
                <a:ext uri="{FF2B5EF4-FFF2-40B4-BE49-F238E27FC236}">
                  <a16:creationId xmlns:a16="http://schemas.microsoft.com/office/drawing/2014/main" id="{5D11A8A7-9BE5-40D9-9A0A-D48059655C48}"/>
                </a:ext>
              </a:extLst>
            </xdr:cNvPr>
            <xdr:cNvSpPr txBox="1"/>
          </xdr:nvSpPr>
          <xdr:spPr>
            <a:xfrm>
              <a:off x="463396" y="9577453"/>
              <a:ext cx="283924" cy="1813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𝛾</m:t>
                        </m:r>
                      </m:e>
                      <m:sub>
                        <m:r>
                          <a:rPr lang="en-US" sz="1100" i="1">
                            <a:solidFill>
                              <a:schemeClr val="tx1"/>
                            </a:solidFill>
                            <a:effectLst/>
                            <a:latin typeface="Cambria Math" panose="02040503050406030204" pitchFamily="18" charset="0"/>
                            <a:ea typeface="+mn-ea"/>
                            <a:cs typeface="+mn-cs"/>
                          </a:rPr>
                          <m:t>𝑟</m:t>
                        </m:r>
                      </m:sub>
                      <m:sup>
                        <m:r>
                          <a:rPr lang="de-DE" sz="1100" b="0" i="1">
                            <a:solidFill>
                              <a:schemeClr val="tx1"/>
                            </a:solidFill>
                            <a:effectLst/>
                            <a:latin typeface="Cambria Math" panose="02040503050406030204" pitchFamily="18" charset="0"/>
                            <a:ea typeface="+mn-ea"/>
                            <a:cs typeface="+mn-cs"/>
                          </a:rPr>
                          <m:t>𝑖𝑛𝑣</m:t>
                        </m:r>
                      </m:sup>
                    </m:sSubSup>
                  </m:oMath>
                </m:oMathPara>
              </a14:m>
              <a:endParaRPr lang="de-DE" sz="1100">
                <a:solidFill>
                  <a:schemeClr val="tx1"/>
                </a:solidFill>
                <a:effectLst/>
                <a:latin typeface="+mn-lt"/>
                <a:ea typeface="+mn-ea"/>
                <a:cs typeface="+mn-cs"/>
              </a:endParaRPr>
            </a:p>
          </xdr:txBody>
        </xdr:sp>
      </mc:Choice>
      <mc:Fallback xmlns="">
        <xdr:sp macro="" textlink="">
          <xdr:nvSpPr>
            <xdr:cNvPr id="40" name="Textfeld 39">
              <a:extLst>
                <a:ext uri="{FF2B5EF4-FFF2-40B4-BE49-F238E27FC236}">
                  <a16:creationId xmlns:a16="http://schemas.microsoft.com/office/drawing/2014/main" id="{5D11A8A7-9BE5-40D9-9A0A-D48059655C48}"/>
                </a:ext>
              </a:extLst>
            </xdr:cNvPr>
            <xdr:cNvSpPr txBox="1"/>
          </xdr:nvSpPr>
          <xdr:spPr>
            <a:xfrm>
              <a:off x="463396" y="9577453"/>
              <a:ext cx="283924" cy="1813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tx1"/>
                  </a:solidFill>
                  <a:effectLst/>
                  <a:latin typeface="Cambria Math" panose="02040503050406030204" pitchFamily="18" charset="0"/>
                  <a:ea typeface="+mn-ea"/>
                  <a:cs typeface="+mn-cs"/>
                </a:rPr>
                <a:t>𝛾</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a:t>
              </a:r>
              <a:r>
                <a:rPr lang="de-DE" sz="1100" b="0" i="0">
                  <a:solidFill>
                    <a:schemeClr val="tx1"/>
                  </a:solidFill>
                  <a:effectLst/>
                  <a:latin typeface="Cambria Math" panose="02040503050406030204" pitchFamily="18" charset="0"/>
                  <a:ea typeface="+mn-ea"/>
                  <a:cs typeface="+mn-cs"/>
                </a:rPr>
                <a:t>𝑖𝑛𝑣</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69377</xdr:colOff>
      <xdr:row>50</xdr:row>
      <xdr:rowOff>33171</xdr:rowOff>
    </xdr:from>
    <xdr:ext cx="285078" cy="178832"/>
    <mc:AlternateContent xmlns:mc="http://schemas.openxmlformats.org/markup-compatibility/2006" xmlns:a14="http://schemas.microsoft.com/office/drawing/2010/main">
      <mc:Choice Requires="a14">
        <xdr:sp macro="" textlink="">
          <xdr:nvSpPr>
            <xdr:cNvPr id="41" name="Textfeld 40">
              <a:extLst>
                <a:ext uri="{FF2B5EF4-FFF2-40B4-BE49-F238E27FC236}">
                  <a16:creationId xmlns:a16="http://schemas.microsoft.com/office/drawing/2014/main" id="{1807F6F6-6A92-4315-8C8F-D4A97DEA69CB}"/>
                </a:ext>
              </a:extLst>
            </xdr:cNvPr>
            <xdr:cNvSpPr txBox="1"/>
          </xdr:nvSpPr>
          <xdr:spPr>
            <a:xfrm>
              <a:off x="460316" y="9753641"/>
              <a:ext cx="285078"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𝛾</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𝑙𝑎𝑏</m:t>
                        </m:r>
                      </m:sup>
                    </m:sSubSup>
                  </m:oMath>
                </m:oMathPara>
              </a14:m>
              <a:endParaRPr lang="de-DE" sz="1100">
                <a:solidFill>
                  <a:schemeClr val="tx1"/>
                </a:solidFill>
                <a:effectLst/>
                <a:latin typeface="+mn-lt"/>
                <a:ea typeface="+mn-ea"/>
                <a:cs typeface="+mn-cs"/>
              </a:endParaRPr>
            </a:p>
          </xdr:txBody>
        </xdr:sp>
      </mc:Choice>
      <mc:Fallback xmlns="">
        <xdr:sp macro="" textlink="">
          <xdr:nvSpPr>
            <xdr:cNvPr id="41" name="Textfeld 40">
              <a:extLst>
                <a:ext uri="{FF2B5EF4-FFF2-40B4-BE49-F238E27FC236}">
                  <a16:creationId xmlns:a16="http://schemas.microsoft.com/office/drawing/2014/main" id="{1807F6F6-6A92-4315-8C8F-D4A97DEA69CB}"/>
                </a:ext>
              </a:extLst>
            </xdr:cNvPr>
            <xdr:cNvSpPr txBox="1"/>
          </xdr:nvSpPr>
          <xdr:spPr>
            <a:xfrm>
              <a:off x="460316" y="9753641"/>
              <a:ext cx="285078"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𝛾</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𝑟^𝑙𝑎𝑏</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60892</xdr:colOff>
      <xdr:row>68</xdr:row>
      <xdr:rowOff>13483</xdr:rowOff>
    </xdr:from>
    <xdr:ext cx="285078" cy="178832"/>
    <mc:AlternateContent xmlns:mc="http://schemas.openxmlformats.org/markup-compatibility/2006" xmlns:a14="http://schemas.microsoft.com/office/drawing/2010/main">
      <mc:Choice Requires="a14">
        <xdr:sp macro="" textlink="">
          <xdr:nvSpPr>
            <xdr:cNvPr id="38" name="Textfeld 37">
              <a:extLst>
                <a:ext uri="{FF2B5EF4-FFF2-40B4-BE49-F238E27FC236}">
                  <a16:creationId xmlns:a16="http://schemas.microsoft.com/office/drawing/2014/main" id="{BA5AC9EE-0C16-4769-8B02-35A5EB50DBE3}"/>
                </a:ext>
              </a:extLst>
            </xdr:cNvPr>
            <xdr:cNvSpPr txBox="1"/>
          </xdr:nvSpPr>
          <xdr:spPr>
            <a:xfrm>
              <a:off x="452778" y="14023397"/>
              <a:ext cx="285078"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𝛾</m:t>
                        </m:r>
                      </m:e>
                      <m:sub>
                        <m:r>
                          <a:rPr lang="en-US" sz="1100" i="1">
                            <a:solidFill>
                              <a:schemeClr val="tx1"/>
                            </a:solidFill>
                            <a:effectLst/>
                            <a:latin typeface="Cambria Math" panose="02040503050406030204" pitchFamily="18" charset="0"/>
                            <a:ea typeface="+mn-ea"/>
                            <a:cs typeface="+mn-cs"/>
                          </a:rPr>
                          <m:t>𝑟</m:t>
                        </m:r>
                      </m:sub>
                      <m:sup>
                        <m:r>
                          <a:rPr lang="en-US" sz="1100" i="1">
                            <a:solidFill>
                              <a:schemeClr val="tx1"/>
                            </a:solidFill>
                            <a:effectLst/>
                            <a:latin typeface="Cambria Math" panose="02040503050406030204" pitchFamily="18" charset="0"/>
                            <a:ea typeface="+mn-ea"/>
                            <a:cs typeface="+mn-cs"/>
                          </a:rPr>
                          <m:t>𝑙𝑎𝑏</m:t>
                        </m:r>
                      </m:sup>
                    </m:sSubSup>
                  </m:oMath>
                </m:oMathPara>
              </a14:m>
              <a:endParaRPr lang="de-DE" sz="1100">
                <a:solidFill>
                  <a:schemeClr val="tx1"/>
                </a:solidFill>
                <a:effectLst/>
                <a:latin typeface="+mn-lt"/>
                <a:ea typeface="+mn-ea"/>
                <a:cs typeface="+mn-cs"/>
              </a:endParaRPr>
            </a:p>
          </xdr:txBody>
        </xdr:sp>
      </mc:Choice>
      <mc:Fallback xmlns="">
        <xdr:sp macro="" textlink="">
          <xdr:nvSpPr>
            <xdr:cNvPr id="38" name="Textfeld 37">
              <a:extLst>
                <a:ext uri="{FF2B5EF4-FFF2-40B4-BE49-F238E27FC236}">
                  <a16:creationId xmlns:a16="http://schemas.microsoft.com/office/drawing/2014/main" id="{BA5AC9EE-0C16-4769-8B02-35A5EB50DBE3}"/>
                </a:ext>
              </a:extLst>
            </xdr:cNvPr>
            <xdr:cNvSpPr txBox="1"/>
          </xdr:nvSpPr>
          <xdr:spPr>
            <a:xfrm>
              <a:off x="452778" y="14023397"/>
              <a:ext cx="285078" cy="178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𝛾</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𝑟^𝑙𝑎𝑏</a:t>
              </a:r>
              <a:endParaRPr lang="de-DE" sz="1100">
                <a:solidFill>
                  <a:schemeClr val="tx1"/>
                </a:solidFill>
                <a:effectLst/>
                <a:latin typeface="+mn-lt"/>
                <a:ea typeface="+mn-ea"/>
                <a:cs typeface="+mn-cs"/>
              </a:endParaRPr>
            </a:p>
          </xdr:txBody>
        </xdr:sp>
      </mc:Fallback>
    </mc:AlternateContent>
    <xdr:clientData/>
  </xdr:oneCellAnchor>
  <xdr:oneCellAnchor>
    <xdr:from>
      <xdr:col>1</xdr:col>
      <xdr:colOff>69377</xdr:colOff>
      <xdr:row>51</xdr:row>
      <xdr:rowOff>33171</xdr:rowOff>
    </xdr:from>
    <xdr:ext cx="286745" cy="173253"/>
    <mc:AlternateContent xmlns:mc="http://schemas.openxmlformats.org/markup-compatibility/2006" xmlns:a14="http://schemas.microsoft.com/office/drawing/2010/main">
      <mc:Choice Requires="a14">
        <xdr:sp macro="" textlink="">
          <xdr:nvSpPr>
            <xdr:cNvPr id="43" name="Textfeld 42">
              <a:extLst>
                <a:ext uri="{FF2B5EF4-FFF2-40B4-BE49-F238E27FC236}">
                  <a16:creationId xmlns:a16="http://schemas.microsoft.com/office/drawing/2014/main" id="{3BE8A20A-2B5F-47F9-8AE5-B08FA5AE097A}"/>
                </a:ext>
              </a:extLst>
            </xdr:cNvPr>
            <xdr:cNvSpPr txBox="1"/>
          </xdr:nvSpPr>
          <xdr:spPr>
            <a:xfrm>
              <a:off x="460316" y="9945797"/>
              <a:ext cx="286745"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sSubSup>
                      <m:sSubSupPr>
                        <m:ctrlPr>
                          <a:rPr lang="de-DE" sz="1100" i="1">
                            <a:solidFill>
                              <a:schemeClr val="tx1"/>
                            </a:solidFill>
                            <a:effectLst/>
                            <a:latin typeface="Cambria Math" panose="02040503050406030204" pitchFamily="18" charset="0"/>
                            <a:ea typeface="+mn-ea"/>
                            <a:cs typeface="+mn-cs"/>
                          </a:rPr>
                        </m:ctrlPr>
                      </m:sSubSupPr>
                      <m:e>
                        <m:r>
                          <a:rPr lang="en-US" sz="1100" i="1">
                            <a:solidFill>
                              <a:schemeClr val="tx1"/>
                            </a:solidFill>
                            <a:effectLst/>
                            <a:latin typeface="Cambria Math" panose="02040503050406030204" pitchFamily="18" charset="0"/>
                            <a:ea typeface="+mn-ea"/>
                            <a:cs typeface="+mn-cs"/>
                          </a:rPr>
                          <m:t>𝛾</m:t>
                        </m:r>
                      </m:e>
                      <m:sub>
                        <m:r>
                          <a:rPr lang="en-US" sz="1100" i="1">
                            <a:solidFill>
                              <a:schemeClr val="tx1"/>
                            </a:solidFill>
                            <a:effectLst/>
                            <a:latin typeface="Cambria Math" panose="02040503050406030204" pitchFamily="18" charset="0"/>
                            <a:ea typeface="+mn-ea"/>
                            <a:cs typeface="+mn-cs"/>
                          </a:rPr>
                          <m:t>𝑟</m:t>
                        </m:r>
                      </m:sub>
                      <m:sup>
                        <m:r>
                          <a:rPr lang="de-DE" sz="1100" b="0" i="1">
                            <a:solidFill>
                              <a:schemeClr val="tx1"/>
                            </a:solidFill>
                            <a:effectLst/>
                            <a:latin typeface="Cambria Math" panose="02040503050406030204" pitchFamily="18" charset="0"/>
                            <a:ea typeface="+mn-ea"/>
                            <a:cs typeface="+mn-cs"/>
                          </a:rPr>
                          <m:t>𝑡𝑟𝑎</m:t>
                        </m:r>
                      </m:sup>
                    </m:sSubSup>
                  </m:oMath>
                </m:oMathPara>
              </a14:m>
              <a:endParaRPr lang="de-DE" sz="1100">
                <a:solidFill>
                  <a:schemeClr val="tx1"/>
                </a:solidFill>
                <a:effectLst/>
                <a:latin typeface="+mn-lt"/>
                <a:ea typeface="+mn-ea"/>
                <a:cs typeface="+mn-cs"/>
              </a:endParaRPr>
            </a:p>
          </xdr:txBody>
        </xdr:sp>
      </mc:Choice>
      <mc:Fallback xmlns="">
        <xdr:sp macro="" textlink="">
          <xdr:nvSpPr>
            <xdr:cNvPr id="43" name="Textfeld 42">
              <a:extLst>
                <a:ext uri="{FF2B5EF4-FFF2-40B4-BE49-F238E27FC236}">
                  <a16:creationId xmlns:a16="http://schemas.microsoft.com/office/drawing/2014/main" id="{3BE8A20A-2B5F-47F9-8AE5-B08FA5AE097A}"/>
                </a:ext>
              </a:extLst>
            </xdr:cNvPr>
            <xdr:cNvSpPr txBox="1"/>
          </xdr:nvSpPr>
          <xdr:spPr>
            <a:xfrm>
              <a:off x="460316" y="9945797"/>
              <a:ext cx="286745" cy="1732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i="0">
                  <a:solidFill>
                    <a:schemeClr val="tx1"/>
                  </a:solidFill>
                  <a:effectLst/>
                  <a:latin typeface="Cambria Math" panose="02040503050406030204" pitchFamily="18" charset="0"/>
                  <a:ea typeface="+mn-ea"/>
                  <a:cs typeface="+mn-cs"/>
                </a:rPr>
                <a:t>𝛾</a:t>
              </a:r>
              <a:r>
                <a:rPr lang="de-DE" sz="1100" i="0">
                  <a:solidFill>
                    <a:schemeClr val="tx1"/>
                  </a:solidFill>
                  <a:effectLst/>
                  <a:latin typeface="Cambria Math" panose="02040503050406030204" pitchFamily="18" charset="0"/>
                  <a:ea typeface="+mn-ea"/>
                  <a:cs typeface="+mn-cs"/>
                </a:rPr>
                <a:t>_</a:t>
              </a:r>
              <a:r>
                <a:rPr lang="en-US" sz="1100" i="0">
                  <a:solidFill>
                    <a:schemeClr val="tx1"/>
                  </a:solidFill>
                  <a:effectLst/>
                  <a:latin typeface="Cambria Math" panose="02040503050406030204" pitchFamily="18" charset="0"/>
                  <a:ea typeface="+mn-ea"/>
                  <a:cs typeface="+mn-cs"/>
                </a:rPr>
                <a:t>𝑟^</a:t>
              </a:r>
              <a:r>
                <a:rPr lang="de-DE" sz="1100" b="0" i="0">
                  <a:solidFill>
                    <a:schemeClr val="tx1"/>
                  </a:solidFill>
                  <a:effectLst/>
                  <a:latin typeface="Cambria Math" panose="02040503050406030204" pitchFamily="18" charset="0"/>
                  <a:ea typeface="+mn-ea"/>
                  <a:cs typeface="+mn-cs"/>
                </a:rPr>
                <a:t>𝑡𝑟𝑎</a:t>
              </a:r>
              <a:endParaRPr lang="de-DE" sz="1100">
                <a:solidFill>
                  <a:schemeClr val="tx1"/>
                </a:solidFill>
                <a:effectLst/>
                <a:latin typeface="+mn-lt"/>
                <a:ea typeface="+mn-ea"/>
                <a:cs typeface="+mn-cs"/>
              </a:endParaRPr>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1</xdr:row>
      <xdr:rowOff>0</xdr:rowOff>
    </xdr:from>
    <xdr:ext cx="280397" cy="183127"/>
    <mc:AlternateContent xmlns:mc="http://schemas.openxmlformats.org/markup-compatibility/2006" xmlns:a14="http://schemas.microsoft.com/office/drawing/2010/main">
      <mc:Choice Requires="a14">
        <xdr:sp macro="" textlink="">
          <xdr:nvSpPr>
            <xdr:cNvPr id="3" name="Textfeld 2">
              <a:extLst>
                <a:ext uri="{FF2B5EF4-FFF2-40B4-BE49-F238E27FC236}">
                  <a16:creationId xmlns:a16="http://schemas.microsoft.com/office/drawing/2014/main" id="{9D2C6765-F698-4893-A5CC-0EEC728D1B0F}"/>
                </a:ext>
              </a:extLst>
            </xdr:cNvPr>
            <xdr:cNvSpPr txBox="1"/>
          </xdr:nvSpPr>
          <xdr:spPr>
            <a:xfrm>
              <a:off x="5540829" y="348343"/>
              <a:ext cx="280397"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left"/>
                  </m:oMathParaPr>
                  <m:oMath xmlns:m="http://schemas.openxmlformats.org/officeDocument/2006/math">
                    <m:sSub>
                      <m:sSubPr>
                        <m:ctrlPr>
                          <a:rPr lang="de-DE" sz="1100" i="1">
                            <a:solidFill>
                              <a:schemeClr val="bg1"/>
                            </a:solidFill>
                            <a:effectLst/>
                            <a:latin typeface="Cambria Math" panose="02040503050406030204" pitchFamily="18" charset="0"/>
                            <a:ea typeface="+mn-ea"/>
                            <a:cs typeface="+mn-cs"/>
                          </a:rPr>
                        </m:ctrlPr>
                      </m:sSubPr>
                      <m:e>
                        <m:r>
                          <a:rPr lang="en-US" sz="1100" i="1">
                            <a:solidFill>
                              <a:schemeClr val="bg1"/>
                            </a:solidFill>
                            <a:effectLst/>
                            <a:latin typeface="Cambria Math" panose="02040503050406030204" pitchFamily="18" charset="0"/>
                            <a:ea typeface="+mn-ea"/>
                            <a:cs typeface="+mn-cs"/>
                          </a:rPr>
                          <m:t>𝜓</m:t>
                        </m:r>
                      </m:e>
                      <m:sub>
                        <m:r>
                          <a:rPr lang="en-US" sz="1100" i="1">
                            <a:solidFill>
                              <a:schemeClr val="bg1"/>
                            </a:solidFill>
                            <a:effectLst/>
                            <a:latin typeface="Cambria Math" panose="02040503050406030204" pitchFamily="18" charset="0"/>
                            <a:ea typeface="+mn-ea"/>
                            <a:cs typeface="+mn-cs"/>
                          </a:rPr>
                          <m:t>𝑟</m:t>
                        </m:r>
                        <m:r>
                          <a:rPr lang="en-US" sz="1100" i="1">
                            <a:solidFill>
                              <a:schemeClr val="bg1"/>
                            </a:solidFill>
                            <a:effectLst/>
                            <a:latin typeface="Cambria Math" panose="02040503050406030204" pitchFamily="18" charset="0"/>
                            <a:ea typeface="+mn-ea"/>
                            <a:cs typeface="+mn-cs"/>
                          </a:rPr>
                          <m:t>,</m:t>
                        </m:r>
                        <m:r>
                          <a:rPr lang="en-US" sz="1100" i="1">
                            <a:solidFill>
                              <a:schemeClr val="bg1"/>
                            </a:solidFill>
                            <a:effectLst/>
                            <a:latin typeface="Cambria Math" panose="02040503050406030204" pitchFamily="18" charset="0"/>
                            <a:ea typeface="+mn-ea"/>
                            <a:cs typeface="+mn-cs"/>
                          </a:rPr>
                          <m:t>𝑓</m:t>
                        </m:r>
                      </m:sub>
                    </m:sSub>
                  </m:oMath>
                </m:oMathPara>
              </a14:m>
              <a:endParaRPr lang="de-DE" sz="1100">
                <a:solidFill>
                  <a:schemeClr val="bg1"/>
                </a:solidFill>
              </a:endParaRPr>
            </a:p>
          </xdr:txBody>
        </xdr:sp>
      </mc:Choice>
      <mc:Fallback xmlns="">
        <xdr:sp macro="" textlink="">
          <xdr:nvSpPr>
            <xdr:cNvPr id="3" name="Textfeld 2">
              <a:extLst>
                <a:ext uri="{FF2B5EF4-FFF2-40B4-BE49-F238E27FC236}">
                  <a16:creationId xmlns:a16="http://schemas.microsoft.com/office/drawing/2014/main" id="{9D2C6765-F698-4893-A5CC-0EEC728D1B0F}"/>
                </a:ext>
              </a:extLst>
            </xdr:cNvPr>
            <xdr:cNvSpPr txBox="1"/>
          </xdr:nvSpPr>
          <xdr:spPr>
            <a:xfrm>
              <a:off x="5540829" y="348343"/>
              <a:ext cx="280397" cy="1831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bg1"/>
                  </a:solidFill>
                  <a:effectLst/>
                  <a:latin typeface="Cambria Math" panose="02040503050406030204" pitchFamily="18" charset="0"/>
                  <a:ea typeface="+mn-ea"/>
                  <a:cs typeface="+mn-cs"/>
                </a:rPr>
                <a:t>𝜓</a:t>
              </a:r>
              <a:r>
                <a:rPr lang="de-DE" sz="1100" i="0">
                  <a:solidFill>
                    <a:schemeClr val="bg1"/>
                  </a:solidFill>
                  <a:effectLst/>
                  <a:latin typeface="Cambria Math" panose="02040503050406030204" pitchFamily="18" charset="0"/>
                  <a:ea typeface="+mn-ea"/>
                  <a:cs typeface="+mn-cs"/>
                </a:rPr>
                <a:t>_(</a:t>
              </a:r>
              <a:r>
                <a:rPr lang="en-US" sz="1100" i="0">
                  <a:solidFill>
                    <a:schemeClr val="bg1"/>
                  </a:solidFill>
                  <a:effectLst/>
                  <a:latin typeface="Cambria Math" panose="02040503050406030204" pitchFamily="18" charset="0"/>
                  <a:ea typeface="+mn-ea"/>
                  <a:cs typeface="+mn-cs"/>
                </a:rPr>
                <a:t>𝑟,𝑓</a:t>
              </a:r>
              <a:r>
                <a:rPr lang="de-DE" sz="1100" i="0">
                  <a:solidFill>
                    <a:schemeClr val="bg1"/>
                  </a:solidFill>
                  <a:effectLst/>
                  <a:latin typeface="Cambria Math" panose="02040503050406030204" pitchFamily="18" charset="0"/>
                  <a:ea typeface="+mn-ea"/>
                  <a:cs typeface="+mn-cs"/>
                </a:rPr>
                <a:t>)</a:t>
              </a:r>
              <a:endParaRPr lang="de-DE" sz="1100">
                <a:solidFill>
                  <a:schemeClr val="bg1"/>
                </a:solidFill>
              </a:endParaRPr>
            </a:p>
          </xdr:txBody>
        </xdr:sp>
      </mc:Fallback>
    </mc:AlternateContent>
    <xdr:clientData/>
  </xdr:oneCellAnchor>
  <xdr:oneCellAnchor>
    <xdr:from>
      <xdr:col>8</xdr:col>
      <xdr:colOff>685799</xdr:colOff>
      <xdr:row>75</xdr:row>
      <xdr:rowOff>87086</xdr:rowOff>
    </xdr:from>
    <xdr:ext cx="261738" cy="175433"/>
    <mc:AlternateContent xmlns:mc="http://schemas.openxmlformats.org/markup-compatibility/2006" xmlns:a14="http://schemas.microsoft.com/office/drawing/2010/main">
      <mc:Choice Requires="a14">
        <xdr:sp macro="" textlink="">
          <xdr:nvSpPr>
            <xdr:cNvPr id="4" name="Textfeld 3">
              <a:extLst>
                <a:ext uri="{FF2B5EF4-FFF2-40B4-BE49-F238E27FC236}">
                  <a16:creationId xmlns:a16="http://schemas.microsoft.com/office/drawing/2014/main" id="{FF914944-FD52-4A52-8259-69219DC82265}"/>
                </a:ext>
              </a:extLst>
            </xdr:cNvPr>
            <xdr:cNvSpPr txBox="1"/>
          </xdr:nvSpPr>
          <xdr:spPr>
            <a:xfrm>
              <a:off x="10635342" y="15740743"/>
              <a:ext cx="261738" cy="1754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n-US" sz="1100" i="1">
                            <a:solidFill>
                              <a:schemeClr val="bg1"/>
                            </a:solidFill>
                            <a:effectLst/>
                            <a:latin typeface="Cambria Math" panose="02040503050406030204" pitchFamily="18" charset="0"/>
                            <a:ea typeface="+mn-ea"/>
                            <a:cs typeface="+mn-cs"/>
                          </a:rPr>
                        </m:ctrlPr>
                      </m:sSubSupPr>
                      <m:e>
                        <m:r>
                          <a:rPr lang="en-US" sz="1100" i="1">
                            <a:solidFill>
                              <a:schemeClr val="bg1"/>
                            </a:solidFill>
                            <a:effectLst/>
                            <a:latin typeface="Cambria Math" panose="02040503050406030204" pitchFamily="18" charset="0"/>
                            <a:ea typeface="+mn-ea"/>
                            <a:cs typeface="+mn-cs"/>
                          </a:rPr>
                          <m:t>𝛼</m:t>
                        </m:r>
                      </m:e>
                      <m:sub>
                        <m:r>
                          <a:rPr lang="en-US" sz="1100" i="1">
                            <a:solidFill>
                              <a:schemeClr val="bg1"/>
                            </a:solidFill>
                            <a:effectLst/>
                            <a:latin typeface="Cambria Math" panose="02040503050406030204" pitchFamily="18" charset="0"/>
                            <a:ea typeface="+mn-ea"/>
                            <a:cs typeface="+mn-cs"/>
                          </a:rPr>
                          <m:t>𝑟</m:t>
                        </m:r>
                      </m:sub>
                      <m:sup>
                        <m:r>
                          <a:rPr lang="en-US" sz="1100" i="1">
                            <a:solidFill>
                              <a:schemeClr val="bg1"/>
                            </a:solidFill>
                            <a:effectLst/>
                            <a:latin typeface="Cambria Math" panose="02040503050406030204" pitchFamily="18" charset="0"/>
                            <a:ea typeface="+mn-ea"/>
                            <a:cs typeface="+mn-cs"/>
                          </a:rPr>
                          <m:t>𝐹𝐹</m:t>
                        </m:r>
                      </m:sup>
                    </m:sSubSup>
                  </m:oMath>
                </m:oMathPara>
              </a14:m>
              <a:endParaRPr lang="de-DE" sz="1100">
                <a:solidFill>
                  <a:schemeClr val="bg1"/>
                </a:solidFill>
              </a:endParaRPr>
            </a:p>
          </xdr:txBody>
        </xdr:sp>
      </mc:Choice>
      <mc:Fallback xmlns="">
        <xdr:sp macro="" textlink="">
          <xdr:nvSpPr>
            <xdr:cNvPr id="4" name="Textfeld 3">
              <a:extLst>
                <a:ext uri="{FF2B5EF4-FFF2-40B4-BE49-F238E27FC236}">
                  <a16:creationId xmlns:a16="http://schemas.microsoft.com/office/drawing/2014/main" id="{FF914944-FD52-4A52-8259-69219DC82265}"/>
                </a:ext>
              </a:extLst>
            </xdr:cNvPr>
            <xdr:cNvSpPr txBox="1"/>
          </xdr:nvSpPr>
          <xdr:spPr>
            <a:xfrm>
              <a:off x="10635342" y="15740743"/>
              <a:ext cx="261738" cy="1754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i="0">
                  <a:solidFill>
                    <a:schemeClr val="bg1"/>
                  </a:solidFill>
                  <a:effectLst/>
                  <a:latin typeface="Cambria Math" panose="02040503050406030204" pitchFamily="18" charset="0"/>
                  <a:ea typeface="+mn-ea"/>
                  <a:cs typeface="+mn-cs"/>
                </a:rPr>
                <a:t>𝛼_𝑟^𝐹𝐹</a:t>
              </a:r>
              <a:endParaRPr lang="de-DE" sz="1100">
                <a:solidFill>
                  <a:schemeClr val="bg1"/>
                </a:solidFill>
              </a:endParaRPr>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ileyonlinelibrary.com/journal/ji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6B3C-48E9-4F31-B1F3-16EFE28D710D}">
  <sheetPr>
    <tabColor theme="1" tint="0.34998626667073579"/>
  </sheetPr>
  <dimension ref="A1:P26"/>
  <sheetViews>
    <sheetView tabSelected="1" zoomScale="85" zoomScaleNormal="85" workbookViewId="0">
      <selection activeCell="A5" sqref="A5:I6"/>
    </sheetView>
  </sheetViews>
  <sheetFormatPr defaultColWidth="10.85546875" defaultRowHeight="15" x14ac:dyDescent="0.25"/>
  <cols>
    <col min="1" max="1" width="3.28515625" style="4" customWidth="1"/>
    <col min="2" max="7" width="10.85546875" style="4"/>
    <col min="8" max="8" width="36.5703125" style="4" customWidth="1"/>
    <col min="9" max="9" width="8" style="4" customWidth="1"/>
    <col min="10" max="16384" width="10.85546875" style="4"/>
  </cols>
  <sheetData>
    <row r="1" spans="1:16" x14ac:dyDescent="0.25">
      <c r="A1" s="579" t="s">
        <v>946</v>
      </c>
      <c r="B1" s="580"/>
      <c r="C1" s="580"/>
      <c r="D1" s="580"/>
      <c r="E1" s="580"/>
      <c r="F1" s="580"/>
      <c r="G1" s="580"/>
      <c r="H1" s="581"/>
      <c r="I1" s="581"/>
      <c r="J1" s="581"/>
      <c r="K1" s="581"/>
      <c r="L1" s="581"/>
      <c r="M1" s="581"/>
    </row>
    <row r="2" spans="1:16" x14ac:dyDescent="0.25">
      <c r="A2" s="581"/>
      <c r="B2" s="581"/>
      <c r="C2" s="581"/>
      <c r="D2" s="581"/>
      <c r="E2" s="581"/>
      <c r="F2" s="581"/>
      <c r="G2" s="581"/>
      <c r="H2" s="581"/>
      <c r="I2" s="581"/>
      <c r="J2" s="581"/>
      <c r="K2" s="581"/>
      <c r="L2" s="581"/>
      <c r="M2" s="581"/>
    </row>
    <row r="3" spans="1:16" ht="18" x14ac:dyDescent="0.25">
      <c r="A3" s="582" t="s">
        <v>0</v>
      </c>
      <c r="B3" s="581"/>
      <c r="C3" s="581"/>
      <c r="D3" s="581"/>
      <c r="E3" s="581"/>
      <c r="F3" s="581"/>
      <c r="G3" s="581"/>
      <c r="H3" s="581"/>
      <c r="I3" s="581"/>
      <c r="J3" s="581"/>
      <c r="K3" s="581"/>
      <c r="L3" s="581"/>
      <c r="M3" s="581"/>
    </row>
    <row r="4" spans="1:16" ht="18" x14ac:dyDescent="0.25">
      <c r="A4" s="582"/>
      <c r="B4" s="581"/>
      <c r="C4" s="581"/>
      <c r="D4" s="581"/>
      <c r="E4" s="581"/>
      <c r="F4" s="581"/>
      <c r="G4" s="581"/>
      <c r="H4" s="581"/>
      <c r="I4" s="581"/>
      <c r="J4" s="581"/>
      <c r="K4" s="581"/>
      <c r="L4" s="581"/>
      <c r="M4" s="581"/>
    </row>
    <row r="5" spans="1:16" ht="36" customHeight="1" x14ac:dyDescent="0.25">
      <c r="A5" s="726" t="s">
        <v>945</v>
      </c>
      <c r="B5" s="726"/>
      <c r="C5" s="726"/>
      <c r="D5" s="726"/>
      <c r="E5" s="726"/>
      <c r="F5" s="726"/>
      <c r="G5" s="726"/>
      <c r="H5" s="726"/>
      <c r="I5" s="726"/>
      <c r="J5" s="583"/>
      <c r="K5" s="583"/>
      <c r="L5" s="582"/>
      <c r="M5" s="583"/>
    </row>
    <row r="6" spans="1:16" ht="41.25" customHeight="1" x14ac:dyDescent="0.25">
      <c r="A6" s="726"/>
      <c r="B6" s="726"/>
      <c r="C6" s="726"/>
      <c r="D6" s="726"/>
      <c r="E6" s="726"/>
      <c r="F6" s="726"/>
      <c r="G6" s="726"/>
      <c r="H6" s="726"/>
      <c r="I6" s="726"/>
    </row>
    <row r="7" spans="1:16" x14ac:dyDescent="0.25">
      <c r="A7" s="581"/>
      <c r="B7" s="581"/>
      <c r="C7" s="581"/>
      <c r="D7" s="581"/>
      <c r="E7" s="581"/>
      <c r="F7" s="581"/>
      <c r="G7" s="581"/>
      <c r="H7" s="581"/>
      <c r="I7" s="581"/>
      <c r="J7" s="581"/>
      <c r="K7" s="581"/>
      <c r="M7" s="581"/>
    </row>
    <row r="8" spans="1:16" ht="25.15" customHeight="1" x14ac:dyDescent="0.25">
      <c r="A8" s="723" t="s">
        <v>948</v>
      </c>
      <c r="B8" s="723"/>
      <c r="C8" s="723"/>
      <c r="D8" s="723"/>
      <c r="E8" s="723"/>
      <c r="F8" s="723"/>
      <c r="G8" s="723"/>
      <c r="H8" s="723"/>
      <c r="I8" s="723"/>
      <c r="J8" s="584"/>
      <c r="K8" s="584"/>
      <c r="M8" s="584"/>
    </row>
    <row r="9" spans="1:16" ht="75" customHeight="1" x14ac:dyDescent="0.25">
      <c r="A9" s="723"/>
      <c r="B9" s="723"/>
      <c r="C9" s="723"/>
      <c r="D9" s="723"/>
      <c r="E9" s="723"/>
      <c r="F9" s="723"/>
      <c r="G9" s="723"/>
      <c r="H9" s="723"/>
      <c r="I9" s="723"/>
      <c r="J9" s="584"/>
      <c r="K9" s="584"/>
      <c r="L9" s="584"/>
      <c r="M9" s="584"/>
    </row>
    <row r="10" spans="1:16" x14ac:dyDescent="0.25">
      <c r="A10" s="584"/>
      <c r="B10" s="584"/>
      <c r="C10" s="584"/>
      <c r="D10" s="584"/>
      <c r="E10" s="584"/>
      <c r="F10" s="584"/>
      <c r="G10" s="584"/>
      <c r="H10" s="584"/>
      <c r="I10" s="584"/>
      <c r="J10" s="584"/>
      <c r="K10" s="584"/>
      <c r="L10" s="584"/>
      <c r="M10" s="584"/>
    </row>
    <row r="11" spans="1:16" s="1" customFormat="1" ht="19.899999999999999" customHeight="1" x14ac:dyDescent="0.2">
      <c r="B11" s="727" t="s">
        <v>686</v>
      </c>
      <c r="C11" s="728"/>
      <c r="D11" s="2" t="s">
        <v>125</v>
      </c>
      <c r="H11" s="3"/>
    </row>
    <row r="12" spans="1:16" s="1" customFormat="1" ht="19.899999999999999" customHeight="1" x14ac:dyDescent="0.2">
      <c r="B12" s="724" t="s">
        <v>687</v>
      </c>
      <c r="C12" s="725"/>
      <c r="D12" s="2" t="s">
        <v>744</v>
      </c>
    </row>
    <row r="13" spans="1:16" s="1" customFormat="1" ht="19.899999999999999" customHeight="1" x14ac:dyDescent="0.2">
      <c r="B13" s="724" t="s">
        <v>688</v>
      </c>
      <c r="C13" s="725"/>
      <c r="D13" s="2" t="s">
        <v>434</v>
      </c>
    </row>
    <row r="14" spans="1:16" s="1" customFormat="1" ht="19.899999999999999" customHeight="1" x14ac:dyDescent="0.2">
      <c r="B14" s="729" t="s">
        <v>746</v>
      </c>
      <c r="C14" s="730"/>
      <c r="D14" s="499" t="s">
        <v>132</v>
      </c>
      <c r="E14" s="500"/>
      <c r="F14" s="500"/>
      <c r="G14" s="500"/>
      <c r="H14" s="500"/>
      <c r="I14" s="500"/>
      <c r="J14" s="500"/>
      <c r="K14" s="500"/>
      <c r="L14" s="500"/>
      <c r="M14" s="500"/>
      <c r="N14" s="500"/>
      <c r="O14" s="500"/>
      <c r="P14" s="587"/>
    </row>
    <row r="15" spans="1:16" s="1" customFormat="1" ht="19.899999999999999" customHeight="1" x14ac:dyDescent="0.2">
      <c r="B15" s="724" t="s">
        <v>689</v>
      </c>
      <c r="C15" s="725"/>
      <c r="D15" s="2" t="s">
        <v>748</v>
      </c>
      <c r="P15" s="587"/>
    </row>
    <row r="16" spans="1:16" s="1" customFormat="1" ht="19.899999999999999" customHeight="1" x14ac:dyDescent="0.2">
      <c r="B16" s="724" t="s">
        <v>690</v>
      </c>
      <c r="C16" s="725"/>
      <c r="D16" s="311" t="s">
        <v>747</v>
      </c>
      <c r="E16" s="3"/>
      <c r="F16" s="3"/>
      <c r="G16" s="3"/>
    </row>
    <row r="17" spans="1:13" s="1" customFormat="1" ht="19.899999999999999" customHeight="1" x14ac:dyDescent="0.2">
      <c r="B17" s="501" t="s">
        <v>691</v>
      </c>
      <c r="C17" s="501"/>
      <c r="D17" s="2" t="s">
        <v>749</v>
      </c>
    </row>
    <row r="18" spans="1:13" s="1" customFormat="1" ht="19.899999999999999" customHeight="1" x14ac:dyDescent="0.2">
      <c r="B18" s="724" t="s">
        <v>692</v>
      </c>
      <c r="C18" s="725"/>
      <c r="D18" s="2" t="s">
        <v>831</v>
      </c>
    </row>
    <row r="19" spans="1:13" s="1" customFormat="1" ht="19.899999999999999" customHeight="1" x14ac:dyDescent="0.2">
      <c r="B19" s="724" t="s">
        <v>743</v>
      </c>
      <c r="C19" s="725"/>
      <c r="D19" s="2" t="s">
        <v>693</v>
      </c>
    </row>
    <row r="20" spans="1:13" s="1" customFormat="1" ht="19.899999999999999" customHeight="1" x14ac:dyDescent="0.2">
      <c r="B20" s="724" t="s">
        <v>694</v>
      </c>
      <c r="C20" s="725"/>
      <c r="D20" s="2" t="s">
        <v>949</v>
      </c>
    </row>
    <row r="21" spans="1:13" x14ac:dyDescent="0.25">
      <c r="A21" s="584"/>
      <c r="B21" s="584"/>
      <c r="C21" s="584"/>
      <c r="E21" s="584"/>
      <c r="F21" s="584"/>
      <c r="G21" s="584"/>
      <c r="H21" s="584"/>
      <c r="I21" s="584"/>
      <c r="J21" s="584"/>
      <c r="K21" s="584"/>
      <c r="L21" s="584"/>
      <c r="M21" s="584"/>
    </row>
    <row r="23" spans="1:13" ht="15.75" x14ac:dyDescent="0.25">
      <c r="A23" s="585"/>
    </row>
    <row r="26" spans="1:13" x14ac:dyDescent="0.25">
      <c r="B26" s="586"/>
    </row>
  </sheetData>
  <mergeCells count="11">
    <mergeCell ref="A8:I9"/>
    <mergeCell ref="B20:C20"/>
    <mergeCell ref="B19:C19"/>
    <mergeCell ref="A5:I6"/>
    <mergeCell ref="B11:C11"/>
    <mergeCell ref="B12:C12"/>
    <mergeCell ref="B14:C14"/>
    <mergeCell ref="B13:C13"/>
    <mergeCell ref="B15:C15"/>
    <mergeCell ref="B16:C16"/>
    <mergeCell ref="B18:C18"/>
  </mergeCells>
  <hyperlinks>
    <hyperlink ref="A1" r:id="rId1" display="2017 Journal of Industrial Ecology – www.wileyonlinelibrary.com/journal/jie" xr:uid="{00000000-0004-0000-0000-000000000000}"/>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83BC3-F51B-467C-859A-325ECF11DCA3}">
  <dimension ref="A1:CZ161"/>
  <sheetViews>
    <sheetView zoomScale="70" zoomScaleNormal="70" workbookViewId="0">
      <pane ySplit="2" topLeftCell="A3" activePane="bottomLeft" state="frozen"/>
      <selection pane="bottomLeft"/>
    </sheetView>
  </sheetViews>
  <sheetFormatPr defaultColWidth="10.7109375" defaultRowHeight="15" x14ac:dyDescent="0.25"/>
  <cols>
    <col min="1" max="1" width="5.7109375" style="17" customWidth="1"/>
    <col min="2" max="2" width="10.7109375" style="17"/>
    <col min="3" max="3" width="13.28515625" style="17" customWidth="1"/>
    <col min="4" max="5" width="18.28515625" style="17" customWidth="1"/>
    <col min="6" max="16384" width="10.7109375" style="17"/>
  </cols>
  <sheetData>
    <row r="1" spans="1:103" ht="27" customHeight="1" x14ac:dyDescent="0.25">
      <c r="A1" s="19"/>
      <c r="B1" s="386" t="s">
        <v>125</v>
      </c>
      <c r="C1" s="387"/>
      <c r="D1" s="387"/>
      <c r="E1" s="387"/>
      <c r="F1" s="387"/>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93"/>
      <c r="AJ1" s="388"/>
    </row>
    <row r="2" spans="1:103" ht="27" customHeight="1" x14ac:dyDescent="0.25">
      <c r="A2" s="389"/>
      <c r="B2" s="390" t="s">
        <v>8</v>
      </c>
      <c r="C2" s="390" t="s">
        <v>11</v>
      </c>
      <c r="D2" s="390" t="s">
        <v>12</v>
      </c>
      <c r="E2" s="390" t="s">
        <v>9</v>
      </c>
      <c r="F2" s="391" t="s">
        <v>13</v>
      </c>
      <c r="G2" s="392"/>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2"/>
      <c r="AR2" s="392"/>
      <c r="AS2" s="392"/>
      <c r="AT2" s="392"/>
      <c r="AU2" s="392"/>
      <c r="AV2" s="392"/>
      <c r="AW2" s="392"/>
      <c r="AX2" s="392"/>
      <c r="AY2" s="392"/>
      <c r="AZ2" s="392"/>
      <c r="BA2" s="392"/>
      <c r="BB2" s="392"/>
      <c r="BC2" s="392"/>
      <c r="BD2" s="392"/>
      <c r="BE2" s="392"/>
      <c r="BF2" s="392"/>
      <c r="BG2" s="392"/>
      <c r="BH2" s="392"/>
      <c r="BI2" s="392"/>
      <c r="BJ2" s="392"/>
      <c r="BK2" s="392"/>
      <c r="BL2" s="392"/>
      <c r="BM2" s="392"/>
      <c r="BN2" s="392"/>
      <c r="BO2" s="392"/>
      <c r="BP2" s="392"/>
      <c r="BQ2" s="392"/>
      <c r="BR2" s="392"/>
      <c r="BS2" s="392"/>
      <c r="BT2" s="392"/>
      <c r="BU2" s="392"/>
      <c r="BV2" s="392"/>
      <c r="BW2" s="392"/>
      <c r="BX2" s="392"/>
      <c r="BY2" s="392"/>
      <c r="BZ2" s="392"/>
      <c r="CA2" s="392"/>
      <c r="CB2" s="392"/>
      <c r="CC2" s="392"/>
      <c r="CD2" s="392"/>
      <c r="CE2" s="392"/>
      <c r="CF2" s="392"/>
      <c r="CG2" s="392"/>
      <c r="CH2" s="392"/>
      <c r="CI2" s="392"/>
      <c r="CJ2" s="392"/>
      <c r="CK2" s="392"/>
      <c r="CL2" s="392"/>
      <c r="CM2" s="392"/>
      <c r="CN2" s="392"/>
      <c r="CO2" s="392"/>
      <c r="CP2" s="392"/>
      <c r="CQ2" s="392"/>
      <c r="CR2" s="392"/>
      <c r="CS2" s="392"/>
      <c r="CT2" s="392"/>
      <c r="CU2" s="392"/>
      <c r="CV2" s="392"/>
      <c r="CW2" s="392"/>
      <c r="CX2" s="392"/>
      <c r="CY2" s="392"/>
    </row>
    <row r="4" spans="1:103" x14ac:dyDescent="0.25">
      <c r="B4" s="558"/>
      <c r="C4" s="559"/>
      <c r="D4" s="559"/>
      <c r="E4" s="443"/>
      <c r="F4" s="448">
        <v>0.8</v>
      </c>
    </row>
    <row r="5" spans="1:103" x14ac:dyDescent="0.25">
      <c r="B5" s="19"/>
      <c r="C5" s="19"/>
      <c r="D5" s="19"/>
      <c r="E5" s="19"/>
      <c r="F5" s="19"/>
    </row>
    <row r="6" spans="1:103" x14ac:dyDescent="0.25">
      <c r="B6" s="19"/>
      <c r="C6" s="19"/>
      <c r="D6" s="19"/>
      <c r="E6" s="19"/>
      <c r="F6" s="420" t="s">
        <v>849</v>
      </c>
      <c r="G6" s="421" t="s">
        <v>850</v>
      </c>
      <c r="H6" s="421" t="s">
        <v>851</v>
      </c>
      <c r="I6" s="421" t="s">
        <v>852</v>
      </c>
      <c r="J6" s="421" t="s">
        <v>853</v>
      </c>
      <c r="K6" s="421" t="s">
        <v>854</v>
      </c>
      <c r="L6" s="421" t="s">
        <v>855</v>
      </c>
      <c r="M6" s="421" t="s">
        <v>856</v>
      </c>
      <c r="N6" s="421" t="s">
        <v>857</v>
      </c>
      <c r="O6" s="421" t="s">
        <v>858</v>
      </c>
      <c r="P6" s="421" t="s">
        <v>859</v>
      </c>
      <c r="Q6" s="421" t="s">
        <v>860</v>
      </c>
      <c r="R6" s="421" t="s">
        <v>861</v>
      </c>
      <c r="S6" s="421" t="s">
        <v>862</v>
      </c>
      <c r="T6" s="421" t="s">
        <v>863</v>
      </c>
      <c r="U6" s="421" t="s">
        <v>864</v>
      </c>
      <c r="V6" s="421" t="s">
        <v>865</v>
      </c>
      <c r="W6" s="421" t="s">
        <v>866</v>
      </c>
      <c r="X6" s="421" t="s">
        <v>867</v>
      </c>
      <c r="Y6" s="421" t="s">
        <v>868</v>
      </c>
      <c r="Z6" s="421" t="s">
        <v>869</v>
      </c>
      <c r="AA6" s="421" t="s">
        <v>870</v>
      </c>
      <c r="AB6" s="421" t="s">
        <v>871</v>
      </c>
      <c r="AC6" s="421" t="s">
        <v>872</v>
      </c>
      <c r="AD6" s="421" t="s">
        <v>873</v>
      </c>
      <c r="AE6" s="421" t="s">
        <v>874</v>
      </c>
      <c r="AF6" s="421" t="s">
        <v>875</v>
      </c>
      <c r="AG6" s="421" t="s">
        <v>876</v>
      </c>
      <c r="AH6" s="421" t="s">
        <v>877</v>
      </c>
      <c r="AI6" s="421" t="s">
        <v>878</v>
      </c>
      <c r="AJ6" s="421" t="s">
        <v>879</v>
      </c>
      <c r="AK6" s="421" t="s">
        <v>880</v>
      </c>
      <c r="AL6" s="421" t="s">
        <v>881</v>
      </c>
      <c r="AM6" s="421" t="s">
        <v>882</v>
      </c>
      <c r="AN6" s="421" t="s">
        <v>883</v>
      </c>
      <c r="AO6" s="421" t="s">
        <v>884</v>
      </c>
      <c r="AP6" s="422" t="s">
        <v>885</v>
      </c>
      <c r="AQ6" s="19"/>
      <c r="AS6" s="19"/>
      <c r="AT6" s="19"/>
      <c r="AV6" s="19"/>
      <c r="AX6" s="19"/>
      <c r="AY6" s="19"/>
      <c r="BA6" s="19"/>
    </row>
    <row r="7" spans="1:103" x14ac:dyDescent="0.25">
      <c r="B7" s="558"/>
      <c r="C7" s="559"/>
      <c r="D7" s="444"/>
      <c r="E7" s="443" t="s">
        <v>926</v>
      </c>
      <c r="F7" s="515">
        <v>25000</v>
      </c>
      <c r="G7" s="517">
        <v>50000</v>
      </c>
      <c r="H7" s="517">
        <v>75000</v>
      </c>
      <c r="I7" s="517">
        <v>100000</v>
      </c>
      <c r="J7" s="517">
        <v>125000</v>
      </c>
      <c r="K7" s="517">
        <v>150000</v>
      </c>
      <c r="L7" s="517">
        <v>175000</v>
      </c>
      <c r="M7" s="517">
        <v>200000</v>
      </c>
      <c r="N7" s="517">
        <v>225000</v>
      </c>
      <c r="O7" s="517">
        <v>250000</v>
      </c>
      <c r="P7" s="517">
        <v>275000</v>
      </c>
      <c r="Q7" s="517">
        <v>300000</v>
      </c>
      <c r="R7" s="517">
        <v>350000</v>
      </c>
      <c r="S7" s="517">
        <v>400000</v>
      </c>
      <c r="T7" s="517">
        <v>450000</v>
      </c>
      <c r="U7" s="517">
        <v>500000</v>
      </c>
      <c r="V7" s="517">
        <v>550000</v>
      </c>
      <c r="W7" s="517">
        <v>600000</v>
      </c>
      <c r="X7" s="517">
        <v>650000</v>
      </c>
      <c r="Y7" s="517">
        <v>700000</v>
      </c>
      <c r="Z7" s="517">
        <v>750000</v>
      </c>
      <c r="AA7" s="517">
        <v>800000</v>
      </c>
      <c r="AB7" s="517">
        <v>850000</v>
      </c>
      <c r="AC7" s="517">
        <v>900000</v>
      </c>
      <c r="AD7" s="517">
        <v>950000</v>
      </c>
      <c r="AE7" s="517">
        <v>1000000</v>
      </c>
      <c r="AF7" s="517">
        <v>1100000</v>
      </c>
      <c r="AG7" s="517">
        <v>1200000</v>
      </c>
      <c r="AH7" s="517">
        <v>1300000</v>
      </c>
      <c r="AI7" s="517">
        <v>1400000</v>
      </c>
      <c r="AJ7" s="517">
        <v>1500000</v>
      </c>
      <c r="AK7" s="517">
        <v>1750000</v>
      </c>
      <c r="AL7" s="517">
        <v>2000000</v>
      </c>
      <c r="AM7" s="517">
        <v>2250000</v>
      </c>
      <c r="AN7" s="517">
        <v>2500000</v>
      </c>
      <c r="AO7" s="517">
        <v>2750000</v>
      </c>
      <c r="AP7" s="519">
        <v>3000000</v>
      </c>
    </row>
    <row r="8" spans="1:103" x14ac:dyDescent="0.25">
      <c r="B8" s="19"/>
    </row>
    <row r="9" spans="1:103" x14ac:dyDescent="0.25">
      <c r="B9" s="395"/>
      <c r="C9" s="397"/>
      <c r="D9" s="460" t="s">
        <v>112</v>
      </c>
      <c r="E9" s="460" t="s">
        <v>124</v>
      </c>
      <c r="F9" s="461">
        <v>0.22108499999999998</v>
      </c>
    </row>
    <row r="10" spans="1:103" x14ac:dyDescent="0.25">
      <c r="B10" s="394"/>
      <c r="C10" s="401"/>
      <c r="D10" s="462" t="s">
        <v>113</v>
      </c>
      <c r="E10" s="462" t="s">
        <v>124</v>
      </c>
      <c r="F10" s="463">
        <v>0.22108499999999998</v>
      </c>
    </row>
    <row r="11" spans="1:103" x14ac:dyDescent="0.25">
      <c r="B11" s="394"/>
      <c r="C11" s="401"/>
      <c r="D11" s="462" t="s">
        <v>114</v>
      </c>
      <c r="E11" s="462" t="s">
        <v>124</v>
      </c>
      <c r="F11" s="463">
        <v>0.22108499999999998</v>
      </c>
    </row>
    <row r="12" spans="1:103" x14ac:dyDescent="0.25">
      <c r="B12" s="406"/>
      <c r="C12" s="408"/>
      <c r="D12" s="464" t="s">
        <v>115</v>
      </c>
      <c r="E12" s="464" t="s">
        <v>124</v>
      </c>
      <c r="F12" s="465">
        <v>0.22108499999999998</v>
      </c>
    </row>
    <row r="13" spans="1:103" x14ac:dyDescent="0.25">
      <c r="B13" s="432"/>
    </row>
    <row r="14" spans="1:103" ht="18" customHeight="1" x14ac:dyDescent="0.25">
      <c r="B14" s="395"/>
      <c r="C14" s="397"/>
      <c r="D14" s="25" t="s">
        <v>435</v>
      </c>
      <c r="E14" s="460" t="s">
        <v>122</v>
      </c>
      <c r="F14" s="74">
        <v>3.65</v>
      </c>
    </row>
    <row r="15" spans="1:103" ht="18" customHeight="1" x14ac:dyDescent="0.25">
      <c r="B15" s="406"/>
      <c r="C15" s="408"/>
      <c r="D15" s="434" t="s">
        <v>436</v>
      </c>
      <c r="E15" s="464" t="s">
        <v>123</v>
      </c>
      <c r="F15" s="435">
        <v>0.14946999999999999</v>
      </c>
    </row>
    <row r="17" spans="2:103" x14ac:dyDescent="0.25">
      <c r="B17" s="19"/>
      <c r="C17" s="19"/>
      <c r="D17" s="19"/>
      <c r="E17" s="19"/>
      <c r="F17" s="420" t="s">
        <v>332</v>
      </c>
      <c r="G17" s="421" t="s">
        <v>14</v>
      </c>
      <c r="H17" s="421" t="s">
        <v>15</v>
      </c>
      <c r="I17" s="421" t="s">
        <v>16</v>
      </c>
      <c r="J17" s="421" t="s">
        <v>17</v>
      </c>
      <c r="K17" s="421" t="s">
        <v>18</v>
      </c>
      <c r="L17" s="421" t="s">
        <v>19</v>
      </c>
      <c r="M17" s="421" t="s">
        <v>20</v>
      </c>
      <c r="N17" s="421" t="s">
        <v>21</v>
      </c>
      <c r="O17" s="421" t="s">
        <v>22</v>
      </c>
      <c r="P17" s="421" t="s">
        <v>23</v>
      </c>
      <c r="Q17" s="421" t="s">
        <v>24</v>
      </c>
      <c r="R17" s="421" t="s">
        <v>25</v>
      </c>
      <c r="S17" s="421" t="s">
        <v>26</v>
      </c>
      <c r="T17" s="421" t="s">
        <v>27</v>
      </c>
      <c r="U17" s="421" t="s">
        <v>28</v>
      </c>
      <c r="V17" s="421" t="s">
        <v>29</v>
      </c>
      <c r="W17" s="421" t="s">
        <v>30</v>
      </c>
      <c r="X17" s="421" t="s">
        <v>31</v>
      </c>
      <c r="Y17" s="421" t="s">
        <v>32</v>
      </c>
      <c r="Z17" s="421" t="s">
        <v>33</v>
      </c>
      <c r="AA17" s="421" t="s">
        <v>34</v>
      </c>
      <c r="AB17" s="421" t="s">
        <v>35</v>
      </c>
      <c r="AC17" s="421" t="s">
        <v>36</v>
      </c>
      <c r="AD17" s="421" t="s">
        <v>37</v>
      </c>
      <c r="AE17" s="421" t="s">
        <v>38</v>
      </c>
      <c r="AF17" s="421" t="s">
        <v>39</v>
      </c>
      <c r="AG17" s="421" t="s">
        <v>40</v>
      </c>
      <c r="AH17" s="421" t="s">
        <v>41</v>
      </c>
      <c r="AI17" s="421" t="s">
        <v>42</v>
      </c>
      <c r="AJ17" s="421" t="s">
        <v>43</v>
      </c>
      <c r="AK17" s="421" t="s">
        <v>44</v>
      </c>
      <c r="AL17" s="421" t="s">
        <v>45</v>
      </c>
      <c r="AM17" s="421" t="s">
        <v>46</v>
      </c>
      <c r="AN17" s="421" t="s">
        <v>47</v>
      </c>
      <c r="AO17" s="421" t="s">
        <v>48</v>
      </c>
      <c r="AP17" s="421" t="s">
        <v>49</v>
      </c>
      <c r="AQ17" s="421" t="s">
        <v>50</v>
      </c>
      <c r="AR17" s="421" t="s">
        <v>51</v>
      </c>
      <c r="AS17" s="421" t="s">
        <v>52</v>
      </c>
      <c r="AT17" s="421" t="s">
        <v>53</v>
      </c>
      <c r="AU17" s="421" t="s">
        <v>54</v>
      </c>
      <c r="AV17" s="421" t="s">
        <v>55</v>
      </c>
      <c r="AW17" s="421" t="s">
        <v>56</v>
      </c>
      <c r="AX17" s="421" t="s">
        <v>57</v>
      </c>
      <c r="AY17" s="421" t="s">
        <v>58</v>
      </c>
      <c r="AZ17" s="421" t="s">
        <v>59</v>
      </c>
      <c r="BA17" s="421" t="s">
        <v>60</v>
      </c>
      <c r="BB17" s="421" t="s">
        <v>61</v>
      </c>
      <c r="BC17" s="421" t="s">
        <v>62</v>
      </c>
      <c r="BD17" s="421" t="s">
        <v>63</v>
      </c>
      <c r="BE17" s="421" t="s">
        <v>64</v>
      </c>
      <c r="BF17" s="421" t="s">
        <v>65</v>
      </c>
      <c r="BG17" s="421" t="s">
        <v>66</v>
      </c>
      <c r="BH17" s="421" t="s">
        <v>67</v>
      </c>
      <c r="BI17" s="421" t="s">
        <v>68</v>
      </c>
      <c r="BJ17" s="421" t="s">
        <v>69</v>
      </c>
      <c r="BK17" s="421" t="s">
        <v>70</v>
      </c>
      <c r="BL17" s="421" t="s">
        <v>71</v>
      </c>
      <c r="BM17" s="421" t="s">
        <v>72</v>
      </c>
      <c r="BN17" s="421" t="s">
        <v>73</v>
      </c>
      <c r="BO17" s="421" t="s">
        <v>74</v>
      </c>
      <c r="BP17" s="421" t="s">
        <v>75</v>
      </c>
      <c r="BQ17" s="421" t="s">
        <v>76</v>
      </c>
      <c r="BR17" s="421" t="s">
        <v>77</v>
      </c>
      <c r="BS17" s="421" t="s">
        <v>78</v>
      </c>
      <c r="BT17" s="421" t="s">
        <v>79</v>
      </c>
      <c r="BU17" s="421" t="s">
        <v>80</v>
      </c>
      <c r="BV17" s="421" t="s">
        <v>81</v>
      </c>
      <c r="BW17" s="421" t="s">
        <v>82</v>
      </c>
      <c r="BX17" s="421" t="s">
        <v>83</v>
      </c>
      <c r="BY17" s="421" t="s">
        <v>84</v>
      </c>
      <c r="BZ17" s="421" t="s">
        <v>85</v>
      </c>
      <c r="CA17" s="421" t="s">
        <v>86</v>
      </c>
      <c r="CB17" s="421" t="s">
        <v>87</v>
      </c>
      <c r="CC17" s="421" t="s">
        <v>88</v>
      </c>
      <c r="CD17" s="421" t="s">
        <v>89</v>
      </c>
      <c r="CE17" s="421" t="s">
        <v>90</v>
      </c>
      <c r="CF17" s="421" t="s">
        <v>91</v>
      </c>
      <c r="CG17" s="421" t="s">
        <v>92</v>
      </c>
      <c r="CH17" s="421" t="s">
        <v>93</v>
      </c>
      <c r="CI17" s="421" t="s">
        <v>94</v>
      </c>
      <c r="CJ17" s="421" t="s">
        <v>95</v>
      </c>
      <c r="CK17" s="421" t="s">
        <v>96</v>
      </c>
      <c r="CL17" s="421" t="s">
        <v>97</v>
      </c>
      <c r="CM17" s="421" t="s">
        <v>98</v>
      </c>
      <c r="CN17" s="421" t="s">
        <v>99</v>
      </c>
      <c r="CO17" s="421" t="s">
        <v>100</v>
      </c>
      <c r="CP17" s="421" t="s">
        <v>101</v>
      </c>
      <c r="CQ17" s="421" t="s">
        <v>102</v>
      </c>
      <c r="CR17" s="421" t="s">
        <v>103</v>
      </c>
      <c r="CS17" s="421" t="s">
        <v>104</v>
      </c>
      <c r="CT17" s="421" t="s">
        <v>105</v>
      </c>
      <c r="CU17" s="421" t="s">
        <v>106</v>
      </c>
      <c r="CV17" s="421" t="s">
        <v>107</v>
      </c>
      <c r="CW17" s="421" t="s">
        <v>108</v>
      </c>
      <c r="CX17" s="421" t="s">
        <v>109</v>
      </c>
      <c r="CY17" s="422" t="s">
        <v>110</v>
      </c>
    </row>
    <row r="18" spans="2:103" x14ac:dyDescent="0.25">
      <c r="B18" s="395"/>
      <c r="C18" s="397" t="s">
        <v>702</v>
      </c>
      <c r="D18" s="460" t="s">
        <v>112</v>
      </c>
      <c r="E18" s="439" t="s">
        <v>927</v>
      </c>
      <c r="F18" s="466">
        <v>468560</v>
      </c>
      <c r="G18" s="467">
        <v>37756</v>
      </c>
      <c r="H18" s="467">
        <v>108209</v>
      </c>
      <c r="I18" s="467">
        <v>2062</v>
      </c>
      <c r="J18" s="467">
        <v>121620</v>
      </c>
      <c r="K18" s="467">
        <v>371094</v>
      </c>
      <c r="L18" s="467">
        <v>1772436</v>
      </c>
      <c r="M18" s="467">
        <v>194180</v>
      </c>
      <c r="N18" s="467">
        <v>0</v>
      </c>
      <c r="O18" s="467">
        <v>1987026</v>
      </c>
      <c r="P18" s="467">
        <v>630221</v>
      </c>
      <c r="Q18" s="467">
        <v>1419220</v>
      </c>
      <c r="R18" s="467">
        <v>0</v>
      </c>
      <c r="S18" s="467">
        <v>442456</v>
      </c>
      <c r="T18" s="467">
        <v>0</v>
      </c>
      <c r="U18" s="467">
        <v>0</v>
      </c>
      <c r="V18" s="467">
        <v>474060</v>
      </c>
      <c r="W18" s="467">
        <v>1127226</v>
      </c>
      <c r="X18" s="467">
        <v>1000506</v>
      </c>
      <c r="Y18" s="467">
        <v>778565</v>
      </c>
      <c r="Z18" s="467">
        <v>316237</v>
      </c>
      <c r="AA18" s="467">
        <v>19224</v>
      </c>
      <c r="AB18" s="467">
        <v>595771</v>
      </c>
      <c r="AC18" s="467">
        <v>1098662</v>
      </c>
      <c r="AD18" s="467">
        <v>0</v>
      </c>
      <c r="AE18" s="467">
        <v>655198</v>
      </c>
      <c r="AF18" s="467">
        <v>1111891</v>
      </c>
      <c r="AG18" s="467">
        <v>390343</v>
      </c>
      <c r="AH18" s="467">
        <v>361266</v>
      </c>
      <c r="AI18" s="467">
        <v>111102</v>
      </c>
      <c r="AJ18" s="467">
        <v>0</v>
      </c>
      <c r="AK18" s="467">
        <v>0</v>
      </c>
      <c r="AL18" s="467">
        <v>0</v>
      </c>
      <c r="AM18" s="467">
        <v>424870</v>
      </c>
      <c r="AN18" s="467">
        <v>28348</v>
      </c>
      <c r="AO18" s="467">
        <v>1308832</v>
      </c>
      <c r="AP18" s="467">
        <v>77012</v>
      </c>
      <c r="AQ18" s="467">
        <v>211736</v>
      </c>
      <c r="AR18" s="467">
        <v>0</v>
      </c>
      <c r="AS18" s="467">
        <v>288268</v>
      </c>
      <c r="AT18" s="467">
        <v>1513</v>
      </c>
      <c r="AU18" s="467">
        <v>814523</v>
      </c>
      <c r="AV18" s="467">
        <v>7639180</v>
      </c>
      <c r="AW18" s="467">
        <v>1035738</v>
      </c>
      <c r="AX18" s="467">
        <v>982991</v>
      </c>
      <c r="AY18" s="467">
        <v>2599635</v>
      </c>
      <c r="AZ18" s="467">
        <v>872672</v>
      </c>
      <c r="BA18" s="467">
        <v>428770</v>
      </c>
      <c r="BB18" s="467">
        <v>110664</v>
      </c>
      <c r="BC18" s="467">
        <v>0</v>
      </c>
      <c r="BD18" s="467">
        <v>294590</v>
      </c>
      <c r="BE18" s="467">
        <v>112968</v>
      </c>
      <c r="BF18" s="467">
        <v>797727</v>
      </c>
      <c r="BG18" s="467">
        <v>952949</v>
      </c>
      <c r="BH18" s="467">
        <v>0</v>
      </c>
      <c r="BI18" s="467">
        <v>239458</v>
      </c>
      <c r="BJ18" s="467">
        <v>635880</v>
      </c>
      <c r="BK18" s="467">
        <v>35680</v>
      </c>
      <c r="BL18" s="467">
        <v>556004</v>
      </c>
      <c r="BM18" s="467">
        <v>371852</v>
      </c>
      <c r="BN18" s="467">
        <v>2072732</v>
      </c>
      <c r="BO18" s="467">
        <v>17001</v>
      </c>
      <c r="BP18" s="467">
        <v>1078633</v>
      </c>
      <c r="BQ18" s="467">
        <v>0</v>
      </c>
      <c r="BR18" s="467">
        <v>0</v>
      </c>
      <c r="BS18" s="467">
        <v>0</v>
      </c>
      <c r="BT18" s="467">
        <v>0</v>
      </c>
      <c r="BU18" s="467">
        <v>0</v>
      </c>
      <c r="BV18" s="467">
        <v>243557</v>
      </c>
      <c r="BW18" s="467">
        <v>204979</v>
      </c>
      <c r="BX18" s="467">
        <v>630577</v>
      </c>
      <c r="BY18" s="467">
        <v>776830</v>
      </c>
      <c r="BZ18" s="467">
        <v>945730</v>
      </c>
      <c r="CA18" s="467">
        <v>924338</v>
      </c>
      <c r="CB18" s="467">
        <v>9648</v>
      </c>
      <c r="CC18" s="467">
        <v>0</v>
      </c>
      <c r="CD18" s="467">
        <v>0</v>
      </c>
      <c r="CE18" s="467">
        <v>264158</v>
      </c>
      <c r="CF18" s="467">
        <v>847496</v>
      </c>
      <c r="CG18" s="467">
        <v>936256</v>
      </c>
      <c r="CH18" s="467">
        <v>855320</v>
      </c>
      <c r="CI18" s="467">
        <v>344098</v>
      </c>
      <c r="CJ18" s="467">
        <v>526594</v>
      </c>
      <c r="CK18" s="467">
        <v>0</v>
      </c>
      <c r="CL18" s="467">
        <v>31512</v>
      </c>
      <c r="CM18" s="467">
        <v>756070</v>
      </c>
      <c r="CN18" s="467">
        <v>136478</v>
      </c>
      <c r="CO18" s="467">
        <v>0</v>
      </c>
      <c r="CP18" s="467">
        <v>691952</v>
      </c>
      <c r="CQ18" s="467">
        <v>1095807</v>
      </c>
      <c r="CR18" s="467">
        <v>356692</v>
      </c>
      <c r="CS18" s="467">
        <v>1384187</v>
      </c>
      <c r="CT18" s="467">
        <v>1901</v>
      </c>
      <c r="CU18" s="467">
        <v>698161</v>
      </c>
      <c r="CV18" s="467">
        <v>344987</v>
      </c>
      <c r="CW18" s="467">
        <v>0</v>
      </c>
      <c r="CX18" s="467">
        <v>203441</v>
      </c>
      <c r="CY18" s="468">
        <v>0</v>
      </c>
    </row>
    <row r="19" spans="2:103" x14ac:dyDescent="0.25">
      <c r="B19" s="469"/>
      <c r="C19" s="401"/>
      <c r="D19" s="462" t="s">
        <v>113</v>
      </c>
      <c r="E19" s="75" t="s">
        <v>927</v>
      </c>
      <c r="F19" s="466">
        <v>414998</v>
      </c>
      <c r="G19" s="467">
        <v>314692</v>
      </c>
      <c r="H19" s="467">
        <v>206308</v>
      </c>
      <c r="I19" s="467">
        <v>384</v>
      </c>
      <c r="J19" s="467">
        <v>155568</v>
      </c>
      <c r="K19" s="467">
        <v>29858</v>
      </c>
      <c r="L19" s="467">
        <v>1661742</v>
      </c>
      <c r="M19" s="467">
        <v>46170</v>
      </c>
      <c r="N19" s="467">
        <v>0</v>
      </c>
      <c r="O19" s="467">
        <v>340281</v>
      </c>
      <c r="P19" s="467">
        <v>354640</v>
      </c>
      <c r="Q19" s="467">
        <v>673307</v>
      </c>
      <c r="R19" s="467">
        <v>0</v>
      </c>
      <c r="S19" s="467">
        <v>83669</v>
      </c>
      <c r="T19" s="467">
        <v>0</v>
      </c>
      <c r="U19" s="467">
        <v>0</v>
      </c>
      <c r="V19" s="467">
        <v>31166</v>
      </c>
      <c r="W19" s="467">
        <v>16749</v>
      </c>
      <c r="X19" s="467">
        <v>291019</v>
      </c>
      <c r="Y19" s="467">
        <v>493933</v>
      </c>
      <c r="Z19" s="467">
        <v>53346</v>
      </c>
      <c r="AA19" s="467">
        <v>1772</v>
      </c>
      <c r="AB19" s="467">
        <v>96454</v>
      </c>
      <c r="AC19" s="467">
        <v>88457</v>
      </c>
      <c r="AD19" s="467">
        <v>0</v>
      </c>
      <c r="AE19" s="467">
        <v>21720</v>
      </c>
      <c r="AF19" s="467">
        <v>22678</v>
      </c>
      <c r="AG19" s="467">
        <v>0</v>
      </c>
      <c r="AH19" s="467">
        <v>565735</v>
      </c>
      <c r="AI19" s="467">
        <v>207184</v>
      </c>
      <c r="AJ19" s="467">
        <v>0</v>
      </c>
      <c r="AK19" s="467">
        <v>0</v>
      </c>
      <c r="AL19" s="467">
        <v>0</v>
      </c>
      <c r="AM19" s="467">
        <v>525767</v>
      </c>
      <c r="AN19" s="467">
        <v>34338</v>
      </c>
      <c r="AO19" s="467">
        <v>1129316</v>
      </c>
      <c r="AP19" s="467">
        <v>116090</v>
      </c>
      <c r="AQ19" s="467">
        <v>107257</v>
      </c>
      <c r="AR19" s="467">
        <v>0</v>
      </c>
      <c r="AS19" s="467">
        <v>0</v>
      </c>
      <c r="AT19" s="467">
        <v>0</v>
      </c>
      <c r="AU19" s="467">
        <v>248411</v>
      </c>
      <c r="AV19" s="467">
        <v>1628655</v>
      </c>
      <c r="AW19" s="467">
        <v>99003</v>
      </c>
      <c r="AX19" s="467">
        <v>1055616</v>
      </c>
      <c r="AY19" s="467">
        <v>2053284</v>
      </c>
      <c r="AZ19" s="467">
        <v>2346746</v>
      </c>
      <c r="BA19" s="467">
        <v>708624</v>
      </c>
      <c r="BB19" s="467">
        <v>24221</v>
      </c>
      <c r="BC19" s="467">
        <v>0</v>
      </c>
      <c r="BD19" s="467">
        <v>994278</v>
      </c>
      <c r="BE19" s="467">
        <v>205372</v>
      </c>
      <c r="BF19" s="467">
        <v>1787610</v>
      </c>
      <c r="BG19" s="467">
        <v>1923586</v>
      </c>
      <c r="BH19" s="467">
        <v>0</v>
      </c>
      <c r="BI19" s="467">
        <v>1387431</v>
      </c>
      <c r="BJ19" s="467">
        <v>66898</v>
      </c>
      <c r="BK19" s="467">
        <v>391</v>
      </c>
      <c r="BL19" s="467">
        <v>1445552</v>
      </c>
      <c r="BM19" s="467">
        <v>116039</v>
      </c>
      <c r="BN19" s="467">
        <v>50990</v>
      </c>
      <c r="BO19" s="467">
        <v>337</v>
      </c>
      <c r="BP19" s="467">
        <v>0</v>
      </c>
      <c r="BQ19" s="467">
        <v>0</v>
      </c>
      <c r="BR19" s="467">
        <v>0</v>
      </c>
      <c r="BS19" s="467">
        <v>0</v>
      </c>
      <c r="BT19" s="467">
        <v>0</v>
      </c>
      <c r="BU19" s="467">
        <v>0</v>
      </c>
      <c r="BV19" s="467">
        <v>169596</v>
      </c>
      <c r="BW19" s="467">
        <v>140010</v>
      </c>
      <c r="BX19" s="467">
        <v>239391</v>
      </c>
      <c r="BY19" s="467">
        <v>627727</v>
      </c>
      <c r="BZ19" s="467">
        <v>563207</v>
      </c>
      <c r="CA19" s="467">
        <v>314934</v>
      </c>
      <c r="CB19" s="467">
        <v>135429</v>
      </c>
      <c r="CC19" s="467">
        <v>0</v>
      </c>
      <c r="CD19" s="467">
        <v>0</v>
      </c>
      <c r="CE19" s="467">
        <v>819608</v>
      </c>
      <c r="CF19" s="467">
        <v>2109775</v>
      </c>
      <c r="CG19" s="467">
        <v>1456703</v>
      </c>
      <c r="CH19" s="467">
        <v>1606153</v>
      </c>
      <c r="CI19" s="467">
        <v>0</v>
      </c>
      <c r="CJ19" s="467">
        <v>3514</v>
      </c>
      <c r="CK19" s="467">
        <v>0</v>
      </c>
      <c r="CL19" s="467">
        <v>134644</v>
      </c>
      <c r="CM19" s="467">
        <v>783878</v>
      </c>
      <c r="CN19" s="467">
        <v>0</v>
      </c>
      <c r="CO19" s="467">
        <v>0</v>
      </c>
      <c r="CP19" s="467">
        <v>0</v>
      </c>
      <c r="CQ19" s="467">
        <v>0</v>
      </c>
      <c r="CR19" s="467">
        <v>0</v>
      </c>
      <c r="CS19" s="467">
        <v>0</v>
      </c>
      <c r="CT19" s="467">
        <v>0</v>
      </c>
      <c r="CU19" s="467">
        <v>0</v>
      </c>
      <c r="CV19" s="467">
        <v>0</v>
      </c>
      <c r="CW19" s="467">
        <v>0</v>
      </c>
      <c r="CX19" s="467">
        <v>0</v>
      </c>
      <c r="CY19" s="468">
        <v>0</v>
      </c>
    </row>
    <row r="20" spans="2:103" x14ac:dyDescent="0.25">
      <c r="B20" s="394"/>
      <c r="C20" s="401"/>
      <c r="D20" s="462" t="s">
        <v>114</v>
      </c>
      <c r="E20" s="75" t="s">
        <v>927</v>
      </c>
      <c r="F20" s="466">
        <v>148452</v>
      </c>
      <c r="G20" s="467">
        <v>24853</v>
      </c>
      <c r="H20" s="467">
        <v>69582</v>
      </c>
      <c r="I20" s="467">
        <v>574</v>
      </c>
      <c r="J20" s="467">
        <v>21636</v>
      </c>
      <c r="K20" s="467">
        <v>84936</v>
      </c>
      <c r="L20" s="467">
        <v>229759</v>
      </c>
      <c r="M20" s="467">
        <v>28289</v>
      </c>
      <c r="N20" s="467">
        <v>0</v>
      </c>
      <c r="O20" s="467">
        <v>645653</v>
      </c>
      <c r="P20" s="467">
        <v>318514</v>
      </c>
      <c r="Q20" s="467">
        <v>702409</v>
      </c>
      <c r="R20" s="467">
        <v>0</v>
      </c>
      <c r="S20" s="467">
        <v>183471</v>
      </c>
      <c r="T20" s="467">
        <v>0</v>
      </c>
      <c r="U20" s="467">
        <v>0</v>
      </c>
      <c r="V20" s="467">
        <v>182701</v>
      </c>
      <c r="W20" s="467">
        <v>357951</v>
      </c>
      <c r="X20" s="467">
        <v>343383</v>
      </c>
      <c r="Y20" s="467">
        <v>339530</v>
      </c>
      <c r="Z20" s="467">
        <v>151643</v>
      </c>
      <c r="AA20" s="467">
        <v>6745</v>
      </c>
      <c r="AB20" s="467">
        <v>293133</v>
      </c>
      <c r="AC20" s="467">
        <v>270947</v>
      </c>
      <c r="AD20" s="467">
        <v>118203</v>
      </c>
      <c r="AE20" s="467">
        <v>233835</v>
      </c>
      <c r="AF20" s="467">
        <v>826470</v>
      </c>
      <c r="AG20" s="467">
        <v>173393</v>
      </c>
      <c r="AH20" s="467">
        <v>75283</v>
      </c>
      <c r="AI20" s="467">
        <v>30676</v>
      </c>
      <c r="AJ20" s="467">
        <v>0</v>
      </c>
      <c r="AK20" s="467">
        <v>0</v>
      </c>
      <c r="AL20" s="467">
        <v>0</v>
      </c>
      <c r="AM20" s="467">
        <v>490404</v>
      </c>
      <c r="AN20" s="467">
        <v>30980</v>
      </c>
      <c r="AO20" s="467">
        <v>1221962</v>
      </c>
      <c r="AP20" s="467">
        <v>123149</v>
      </c>
      <c r="AQ20" s="467">
        <v>48258</v>
      </c>
      <c r="AR20" s="467">
        <v>0</v>
      </c>
      <c r="AS20" s="467">
        <v>466954</v>
      </c>
      <c r="AT20" s="467">
        <v>976</v>
      </c>
      <c r="AU20" s="467">
        <v>232301</v>
      </c>
      <c r="AV20" s="467">
        <v>2395962</v>
      </c>
      <c r="AW20" s="467">
        <v>158450</v>
      </c>
      <c r="AX20" s="467">
        <v>380423</v>
      </c>
      <c r="AY20" s="467">
        <v>584366</v>
      </c>
      <c r="AZ20" s="467">
        <v>198576</v>
      </c>
      <c r="BA20" s="467">
        <v>102777</v>
      </c>
      <c r="BB20" s="467">
        <v>23938</v>
      </c>
      <c r="BC20" s="467">
        <v>0</v>
      </c>
      <c r="BD20" s="467">
        <v>65858</v>
      </c>
      <c r="BE20" s="467">
        <v>24956</v>
      </c>
      <c r="BF20" s="467">
        <v>208906</v>
      </c>
      <c r="BG20" s="467">
        <v>229510</v>
      </c>
      <c r="BH20" s="467">
        <v>0</v>
      </c>
      <c r="BI20" s="467">
        <v>51277</v>
      </c>
      <c r="BJ20" s="467">
        <v>54319</v>
      </c>
      <c r="BK20" s="467">
        <v>2166</v>
      </c>
      <c r="BL20" s="467">
        <v>60269</v>
      </c>
      <c r="BM20" s="467">
        <v>41070</v>
      </c>
      <c r="BN20" s="467">
        <v>330077</v>
      </c>
      <c r="BO20" s="467">
        <v>7635</v>
      </c>
      <c r="BP20" s="467">
        <v>117838</v>
      </c>
      <c r="BQ20" s="467">
        <v>0</v>
      </c>
      <c r="BR20" s="467">
        <v>0</v>
      </c>
      <c r="BS20" s="467">
        <v>0</v>
      </c>
      <c r="BT20" s="467">
        <v>0</v>
      </c>
      <c r="BU20" s="467">
        <v>0</v>
      </c>
      <c r="BV20" s="467">
        <v>88667</v>
      </c>
      <c r="BW20" s="467">
        <v>68677</v>
      </c>
      <c r="BX20" s="467">
        <v>199993</v>
      </c>
      <c r="BY20" s="467">
        <v>344651</v>
      </c>
      <c r="BZ20" s="467">
        <v>218624</v>
      </c>
      <c r="CA20" s="467">
        <v>204948</v>
      </c>
      <c r="CB20" s="467">
        <v>4858</v>
      </c>
      <c r="CC20" s="467">
        <v>0</v>
      </c>
      <c r="CD20" s="467">
        <v>0</v>
      </c>
      <c r="CE20" s="467">
        <v>56525</v>
      </c>
      <c r="CF20" s="467">
        <v>195954</v>
      </c>
      <c r="CG20" s="467">
        <v>177340</v>
      </c>
      <c r="CH20" s="467">
        <v>90707</v>
      </c>
      <c r="CI20" s="467">
        <v>152682</v>
      </c>
      <c r="CJ20" s="467">
        <v>331906</v>
      </c>
      <c r="CK20" s="467">
        <v>0</v>
      </c>
      <c r="CL20" s="467">
        <v>25181</v>
      </c>
      <c r="CM20" s="467">
        <v>221369</v>
      </c>
      <c r="CN20" s="467">
        <v>68720</v>
      </c>
      <c r="CO20" s="467">
        <v>0</v>
      </c>
      <c r="CP20" s="467">
        <v>266905</v>
      </c>
      <c r="CQ20" s="467">
        <v>201460</v>
      </c>
      <c r="CR20" s="467">
        <v>102335</v>
      </c>
      <c r="CS20" s="467">
        <v>344438</v>
      </c>
      <c r="CT20" s="467">
        <v>107</v>
      </c>
      <c r="CU20" s="467">
        <v>181911</v>
      </c>
      <c r="CV20" s="467">
        <v>198489</v>
      </c>
      <c r="CW20" s="467">
        <v>0</v>
      </c>
      <c r="CX20" s="467">
        <v>464037</v>
      </c>
      <c r="CY20" s="468">
        <v>0</v>
      </c>
    </row>
    <row r="21" spans="2:103" x14ac:dyDescent="0.25">
      <c r="B21" s="406"/>
      <c r="C21" s="408"/>
      <c r="D21" s="464" t="s">
        <v>115</v>
      </c>
      <c r="E21" s="440" t="s">
        <v>927</v>
      </c>
      <c r="F21" s="470">
        <v>78544</v>
      </c>
      <c r="G21" s="471">
        <v>935</v>
      </c>
      <c r="H21" s="471">
        <v>16823</v>
      </c>
      <c r="I21" s="471">
        <v>164</v>
      </c>
      <c r="J21" s="471">
        <v>805</v>
      </c>
      <c r="K21" s="471">
        <v>28391</v>
      </c>
      <c r="L21" s="471">
        <v>362232</v>
      </c>
      <c r="M21" s="471">
        <v>31425</v>
      </c>
      <c r="N21" s="471">
        <v>0</v>
      </c>
      <c r="O21" s="471">
        <v>1094444</v>
      </c>
      <c r="P21" s="471">
        <v>146160</v>
      </c>
      <c r="Q21" s="471">
        <v>310239</v>
      </c>
      <c r="R21" s="471">
        <v>0</v>
      </c>
      <c r="S21" s="471">
        <v>387934</v>
      </c>
      <c r="T21" s="471">
        <v>0</v>
      </c>
      <c r="U21" s="471">
        <v>0</v>
      </c>
      <c r="V21" s="471">
        <v>166616</v>
      </c>
      <c r="W21" s="471">
        <v>679379</v>
      </c>
      <c r="X21" s="471">
        <v>304980</v>
      </c>
      <c r="Y21" s="471">
        <v>161980</v>
      </c>
      <c r="Z21" s="471">
        <v>135558</v>
      </c>
      <c r="AA21" s="471">
        <v>7461</v>
      </c>
      <c r="AB21" s="471">
        <v>413105</v>
      </c>
      <c r="AC21" s="471">
        <v>585112</v>
      </c>
      <c r="AD21" s="471">
        <v>130788</v>
      </c>
      <c r="AE21" s="471">
        <v>368151</v>
      </c>
      <c r="AF21" s="471">
        <v>339979</v>
      </c>
      <c r="AG21" s="471">
        <v>116060</v>
      </c>
      <c r="AH21" s="471">
        <v>5876</v>
      </c>
      <c r="AI21" s="471">
        <v>0</v>
      </c>
      <c r="AJ21" s="471">
        <v>0</v>
      </c>
      <c r="AK21" s="471">
        <v>0</v>
      </c>
      <c r="AL21" s="471">
        <v>0</v>
      </c>
      <c r="AM21" s="471">
        <v>21022</v>
      </c>
      <c r="AN21" s="471">
        <v>1113</v>
      </c>
      <c r="AO21" s="471">
        <v>80831</v>
      </c>
      <c r="AP21" s="471">
        <v>13651</v>
      </c>
      <c r="AQ21" s="471">
        <v>8262</v>
      </c>
      <c r="AR21" s="471">
        <v>0</v>
      </c>
      <c r="AS21" s="471">
        <v>51157</v>
      </c>
      <c r="AT21" s="471">
        <v>161</v>
      </c>
      <c r="AU21" s="471">
        <v>241414</v>
      </c>
      <c r="AV21" s="471">
        <v>2151492</v>
      </c>
      <c r="AW21" s="471">
        <v>79785</v>
      </c>
      <c r="AX21" s="471">
        <v>352634</v>
      </c>
      <c r="AY21" s="471">
        <v>494944</v>
      </c>
      <c r="AZ21" s="471">
        <v>109612</v>
      </c>
      <c r="BA21" s="471">
        <v>61358</v>
      </c>
      <c r="BB21" s="471">
        <v>6626</v>
      </c>
      <c r="BC21" s="471">
        <v>0</v>
      </c>
      <c r="BD21" s="471">
        <v>46894</v>
      </c>
      <c r="BE21" s="471">
        <v>26739</v>
      </c>
      <c r="BF21" s="471">
        <v>256356</v>
      </c>
      <c r="BG21" s="471">
        <v>238596</v>
      </c>
      <c r="BH21" s="471">
        <v>0</v>
      </c>
      <c r="BI21" s="471">
        <v>5304</v>
      </c>
      <c r="BJ21" s="471">
        <v>2204</v>
      </c>
      <c r="BK21" s="471">
        <v>17</v>
      </c>
      <c r="BL21" s="471">
        <v>10194</v>
      </c>
      <c r="BM21" s="471">
        <v>2868</v>
      </c>
      <c r="BN21" s="471">
        <v>310943</v>
      </c>
      <c r="BO21" s="471">
        <v>4948</v>
      </c>
      <c r="BP21" s="471">
        <v>218358</v>
      </c>
      <c r="BQ21" s="471">
        <v>0</v>
      </c>
      <c r="BR21" s="471">
        <v>0</v>
      </c>
      <c r="BS21" s="471">
        <v>0</v>
      </c>
      <c r="BT21" s="471">
        <v>0</v>
      </c>
      <c r="BU21" s="471">
        <v>0</v>
      </c>
      <c r="BV21" s="471">
        <v>79734</v>
      </c>
      <c r="BW21" s="471">
        <v>51010</v>
      </c>
      <c r="BX21" s="471">
        <v>175967</v>
      </c>
      <c r="BY21" s="471">
        <v>514072</v>
      </c>
      <c r="BZ21" s="471">
        <v>446033</v>
      </c>
      <c r="CA21" s="471">
        <v>541295</v>
      </c>
      <c r="CB21" s="471">
        <v>0</v>
      </c>
      <c r="CC21" s="471">
        <v>0</v>
      </c>
      <c r="CD21" s="471">
        <v>0</v>
      </c>
      <c r="CE21" s="471">
        <v>31518</v>
      </c>
      <c r="CF21" s="471">
        <v>299364</v>
      </c>
      <c r="CG21" s="471">
        <v>407224</v>
      </c>
      <c r="CH21" s="471">
        <v>161620</v>
      </c>
      <c r="CI21" s="471">
        <v>48399</v>
      </c>
      <c r="CJ21" s="471">
        <v>199676</v>
      </c>
      <c r="CK21" s="471">
        <v>0</v>
      </c>
      <c r="CL21" s="471">
        <v>2862</v>
      </c>
      <c r="CM21" s="471">
        <v>288801</v>
      </c>
      <c r="CN21" s="471">
        <v>53278</v>
      </c>
      <c r="CO21" s="471">
        <v>0</v>
      </c>
      <c r="CP21" s="471">
        <v>217900</v>
      </c>
      <c r="CQ21" s="471">
        <v>406764</v>
      </c>
      <c r="CR21" s="471">
        <v>102654</v>
      </c>
      <c r="CS21" s="471">
        <v>368672</v>
      </c>
      <c r="CT21" s="471">
        <v>61</v>
      </c>
      <c r="CU21" s="471">
        <v>240211</v>
      </c>
      <c r="CV21" s="471">
        <v>114150</v>
      </c>
      <c r="CW21" s="471">
        <v>0</v>
      </c>
      <c r="CX21" s="471">
        <v>51165</v>
      </c>
      <c r="CY21" s="472">
        <v>0</v>
      </c>
    </row>
    <row r="22" spans="2:103" x14ac:dyDescent="0.25">
      <c r="B22" s="395"/>
      <c r="C22" s="397" t="s">
        <v>703</v>
      </c>
      <c r="D22" s="460" t="s">
        <v>112</v>
      </c>
      <c r="E22" s="439" t="s">
        <v>927</v>
      </c>
      <c r="F22" s="240">
        <v>524600.05857726489</v>
      </c>
      <c r="G22" s="241">
        <v>39650.880897877978</v>
      </c>
      <c r="H22" s="241">
        <v>120870.27734575073</v>
      </c>
      <c r="I22" s="241">
        <v>2046.5369970810534</v>
      </c>
      <c r="J22" s="241">
        <v>154539.09551301683</v>
      </c>
      <c r="K22" s="241">
        <v>419041.21952263475</v>
      </c>
      <c r="L22" s="241">
        <v>2253126.9727399014</v>
      </c>
      <c r="M22" s="241">
        <v>275056.70872665517</v>
      </c>
      <c r="N22" s="241">
        <v>0</v>
      </c>
      <c r="O22" s="241">
        <v>2232913.0115497438</v>
      </c>
      <c r="P22" s="241">
        <v>679507.15089360275</v>
      </c>
      <c r="Q22" s="241">
        <v>1570220.6764652424</v>
      </c>
      <c r="R22" s="241">
        <v>0</v>
      </c>
      <c r="S22" s="241">
        <v>476765.99147907319</v>
      </c>
      <c r="T22" s="241">
        <v>0</v>
      </c>
      <c r="U22" s="241">
        <v>0</v>
      </c>
      <c r="V22" s="241">
        <v>503967.22841554572</v>
      </c>
      <c r="W22" s="241">
        <v>1208137.2440192821</v>
      </c>
      <c r="X22" s="241">
        <v>1035528.9010578371</v>
      </c>
      <c r="Y22" s="241">
        <v>825354.18946943898</v>
      </c>
      <c r="Z22" s="241">
        <v>344641.75276723335</v>
      </c>
      <c r="AA22" s="241">
        <v>19712.923481243804</v>
      </c>
      <c r="AB22" s="241">
        <v>652707.4132624364</v>
      </c>
      <c r="AC22" s="241">
        <v>1181576.3601247817</v>
      </c>
      <c r="AD22" s="241">
        <v>0</v>
      </c>
      <c r="AE22" s="241">
        <v>706314.23571085103</v>
      </c>
      <c r="AF22" s="241">
        <v>1216572.8561298654</v>
      </c>
      <c r="AG22" s="241">
        <v>544970.39962560928</v>
      </c>
      <c r="AH22" s="241">
        <v>453089.8842668407</v>
      </c>
      <c r="AI22" s="241">
        <v>114903.85379424122</v>
      </c>
      <c r="AJ22" s="241">
        <v>0</v>
      </c>
      <c r="AK22" s="241">
        <v>0</v>
      </c>
      <c r="AL22" s="241">
        <v>0</v>
      </c>
      <c r="AM22" s="241">
        <v>567683.21590915101</v>
      </c>
      <c r="AN22" s="241">
        <v>35871.481500998918</v>
      </c>
      <c r="AO22" s="241">
        <v>1555717.1873743872</v>
      </c>
      <c r="AP22" s="241">
        <v>99079.323772690448</v>
      </c>
      <c r="AQ22" s="241">
        <v>227449.70449311926</v>
      </c>
      <c r="AR22" s="241">
        <v>0</v>
      </c>
      <c r="AS22" s="241">
        <v>345903.09852483298</v>
      </c>
      <c r="AT22" s="241">
        <v>1356.0625259822011</v>
      </c>
      <c r="AU22" s="241">
        <v>861195.42089266877</v>
      </c>
      <c r="AV22" s="241">
        <v>8147491.221472064</v>
      </c>
      <c r="AW22" s="241">
        <v>1105941.1390527964</v>
      </c>
      <c r="AX22" s="241">
        <v>1052133.9472399175</v>
      </c>
      <c r="AY22" s="241">
        <v>2722792.4493302274</v>
      </c>
      <c r="AZ22" s="241">
        <v>921179.86699640448</v>
      </c>
      <c r="BA22" s="241">
        <v>457254.42328628007</v>
      </c>
      <c r="BB22" s="241">
        <v>139358.98976772759</v>
      </c>
      <c r="BC22" s="241">
        <v>0</v>
      </c>
      <c r="BD22" s="241">
        <v>336526.44974906789</v>
      </c>
      <c r="BE22" s="241">
        <v>139722.78381750832</v>
      </c>
      <c r="BF22" s="241">
        <v>931413.68312399683</v>
      </c>
      <c r="BG22" s="241">
        <v>1112341.1333354062</v>
      </c>
      <c r="BH22" s="241">
        <v>0</v>
      </c>
      <c r="BI22" s="241">
        <v>250095.20482558466</v>
      </c>
      <c r="BJ22" s="241">
        <v>933710.02847215708</v>
      </c>
      <c r="BK22" s="241">
        <v>212284.5464608075</v>
      </c>
      <c r="BL22" s="241">
        <v>574989.9065659137</v>
      </c>
      <c r="BM22" s="241">
        <v>520234.59290039761</v>
      </c>
      <c r="BN22" s="241">
        <v>2583434.0135773201</v>
      </c>
      <c r="BO22" s="241">
        <v>18377.525629668038</v>
      </c>
      <c r="BP22" s="241">
        <v>1401996.2560049722</v>
      </c>
      <c r="BQ22" s="241">
        <v>0</v>
      </c>
      <c r="BR22" s="241">
        <v>0</v>
      </c>
      <c r="BS22" s="241">
        <v>0</v>
      </c>
      <c r="BT22" s="241">
        <v>0</v>
      </c>
      <c r="BU22" s="241">
        <v>0</v>
      </c>
      <c r="BV22" s="241">
        <v>271665.32156732318</v>
      </c>
      <c r="BW22" s="241">
        <v>238724.67777442758</v>
      </c>
      <c r="BX22" s="241">
        <v>765276.70254680829</v>
      </c>
      <c r="BY22" s="241">
        <v>915515.72907742567</v>
      </c>
      <c r="BZ22" s="241">
        <v>1072586.1135803682</v>
      </c>
      <c r="CA22" s="241">
        <v>1076617.8873528689</v>
      </c>
      <c r="CB22" s="241">
        <v>15216.800852753249</v>
      </c>
      <c r="CC22" s="241">
        <v>0</v>
      </c>
      <c r="CD22" s="241">
        <v>0</v>
      </c>
      <c r="CE22" s="241">
        <v>338871.596045685</v>
      </c>
      <c r="CF22" s="241">
        <v>1255544.0080510245</v>
      </c>
      <c r="CG22" s="241">
        <v>1342785.0141436597</v>
      </c>
      <c r="CH22" s="241">
        <v>1166532.9072012624</v>
      </c>
      <c r="CI22" s="241">
        <v>353955.84022800357</v>
      </c>
      <c r="CJ22" s="241">
        <v>540124.33238270495</v>
      </c>
      <c r="CK22" s="241">
        <v>0</v>
      </c>
      <c r="CL22" s="241">
        <v>38927.829311496462</v>
      </c>
      <c r="CM22" s="241">
        <v>919469.84407898551</v>
      </c>
      <c r="CN22" s="241">
        <v>137279.88293465233</v>
      </c>
      <c r="CO22" s="241">
        <v>0</v>
      </c>
      <c r="CP22" s="241">
        <v>735023.40372704179</v>
      </c>
      <c r="CQ22" s="241">
        <v>1169423.4473200138</v>
      </c>
      <c r="CR22" s="241">
        <v>360488.45183966518</v>
      </c>
      <c r="CS22" s="241">
        <v>1414414.7157231977</v>
      </c>
      <c r="CT22" s="241">
        <v>836.30836133980733</v>
      </c>
      <c r="CU22" s="241">
        <v>742329.53884807788</v>
      </c>
      <c r="CV22" s="241">
        <v>372093.1183158455</v>
      </c>
      <c r="CW22" s="241">
        <v>0</v>
      </c>
      <c r="CX22" s="241">
        <v>213811.76120368732</v>
      </c>
      <c r="CY22" s="242">
        <v>0</v>
      </c>
    </row>
    <row r="23" spans="2:103" x14ac:dyDescent="0.25">
      <c r="B23" s="469"/>
      <c r="C23" s="401"/>
      <c r="D23" s="462" t="s">
        <v>113</v>
      </c>
      <c r="E23" s="75" t="s">
        <v>927</v>
      </c>
      <c r="F23" s="244">
        <v>438566.5312432861</v>
      </c>
      <c r="G23" s="245">
        <v>346425.09428425296</v>
      </c>
      <c r="H23" s="245">
        <v>221595.90550199337</v>
      </c>
      <c r="I23" s="245">
        <v>387.69830921978678</v>
      </c>
      <c r="J23" s="245">
        <v>199950.40335357413</v>
      </c>
      <c r="K23" s="245">
        <v>34596.726705863846</v>
      </c>
      <c r="L23" s="245">
        <v>2334411.3127509295</v>
      </c>
      <c r="M23" s="245">
        <v>77239.397827596491</v>
      </c>
      <c r="N23" s="245">
        <v>0</v>
      </c>
      <c r="O23" s="245">
        <v>382184.31522473687</v>
      </c>
      <c r="P23" s="245">
        <v>391011.51799350942</v>
      </c>
      <c r="Q23" s="245">
        <v>754992.6775616497</v>
      </c>
      <c r="R23" s="245">
        <v>0</v>
      </c>
      <c r="S23" s="245">
        <v>95012.170872013477</v>
      </c>
      <c r="T23" s="245">
        <v>0</v>
      </c>
      <c r="U23" s="245">
        <v>0</v>
      </c>
      <c r="V23" s="245">
        <v>34253.502061610423</v>
      </c>
      <c r="W23" s="245">
        <v>18898.401545223718</v>
      </c>
      <c r="X23" s="245">
        <v>313248.26133390551</v>
      </c>
      <c r="Y23" s="245">
        <v>537297.34940037748</v>
      </c>
      <c r="Z23" s="245">
        <v>59460.949844893112</v>
      </c>
      <c r="AA23" s="245">
        <v>2005.400584665209</v>
      </c>
      <c r="AB23" s="245">
        <v>106542.03326746156</v>
      </c>
      <c r="AC23" s="245">
        <v>98727.968855807499</v>
      </c>
      <c r="AD23" s="245">
        <v>0</v>
      </c>
      <c r="AE23" s="245">
        <v>23610.46106766185</v>
      </c>
      <c r="AF23" s="245">
        <v>24579.390161616109</v>
      </c>
      <c r="AG23" s="245">
        <v>0</v>
      </c>
      <c r="AH23" s="245">
        <v>619621.3733479348</v>
      </c>
      <c r="AI23" s="245">
        <v>217971.98282263579</v>
      </c>
      <c r="AJ23" s="245">
        <v>0</v>
      </c>
      <c r="AK23" s="245">
        <v>0</v>
      </c>
      <c r="AL23" s="245">
        <v>0</v>
      </c>
      <c r="AM23" s="245">
        <v>566971.46826619154</v>
      </c>
      <c r="AN23" s="245">
        <v>36763.422736706139</v>
      </c>
      <c r="AO23" s="245">
        <v>1285922.1586483866</v>
      </c>
      <c r="AP23" s="245">
        <v>135705.08976333871</v>
      </c>
      <c r="AQ23" s="245">
        <v>120060.78284910606</v>
      </c>
      <c r="AR23" s="245">
        <v>0</v>
      </c>
      <c r="AS23" s="245">
        <v>0</v>
      </c>
      <c r="AT23" s="245">
        <v>0</v>
      </c>
      <c r="AU23" s="245">
        <v>267921.90321117704</v>
      </c>
      <c r="AV23" s="245">
        <v>1775980.0629803392</v>
      </c>
      <c r="AW23" s="245">
        <v>107854.85112019851</v>
      </c>
      <c r="AX23" s="245">
        <v>1153278.7694264478</v>
      </c>
      <c r="AY23" s="245">
        <v>2304320.1831629542</v>
      </c>
      <c r="AZ23" s="245">
        <v>2634428.0670273146</v>
      </c>
      <c r="BA23" s="245">
        <v>791106.40637652122</v>
      </c>
      <c r="BB23" s="245">
        <v>31139.986533094565</v>
      </c>
      <c r="BC23" s="245">
        <v>0</v>
      </c>
      <c r="BD23" s="245">
        <v>1215426.2515887467</v>
      </c>
      <c r="BE23" s="245">
        <v>242205.98586921807</v>
      </c>
      <c r="BF23" s="245">
        <v>2101978.2880616514</v>
      </c>
      <c r="BG23" s="245">
        <v>2250576.2607792877</v>
      </c>
      <c r="BH23" s="245">
        <v>0</v>
      </c>
      <c r="BI23" s="245">
        <v>1498935.7140909249</v>
      </c>
      <c r="BJ23" s="245">
        <v>75189.238890090754</v>
      </c>
      <c r="BK23" s="245">
        <v>1938.9802960138172</v>
      </c>
      <c r="BL23" s="245">
        <v>1520714.7818274826</v>
      </c>
      <c r="BM23" s="245">
        <v>136359.18390505016</v>
      </c>
      <c r="BN23" s="245">
        <v>69808.713206731278</v>
      </c>
      <c r="BO23" s="245">
        <v>334.12702100528634</v>
      </c>
      <c r="BP23" s="245">
        <v>0</v>
      </c>
      <c r="BQ23" s="245">
        <v>0</v>
      </c>
      <c r="BR23" s="245">
        <v>0</v>
      </c>
      <c r="BS23" s="245">
        <v>0</v>
      </c>
      <c r="BT23" s="245">
        <v>0</v>
      </c>
      <c r="BU23" s="245">
        <v>0</v>
      </c>
      <c r="BV23" s="245">
        <v>177677.08599759088</v>
      </c>
      <c r="BW23" s="245">
        <v>153152.68499034751</v>
      </c>
      <c r="BX23" s="245">
        <v>265466.52671833336</v>
      </c>
      <c r="BY23" s="245">
        <v>697751.48706461501</v>
      </c>
      <c r="BZ23" s="245">
        <v>618098.38157111628</v>
      </c>
      <c r="CA23" s="245">
        <v>347513.95249205746</v>
      </c>
      <c r="CB23" s="245">
        <v>161155.37515513689</v>
      </c>
      <c r="CC23" s="245">
        <v>0</v>
      </c>
      <c r="CD23" s="245">
        <v>0</v>
      </c>
      <c r="CE23" s="245">
        <v>1005589.9744101805</v>
      </c>
      <c r="CF23" s="245">
        <v>3106790.7467577532</v>
      </c>
      <c r="CG23" s="245">
        <v>2283807.2332202927</v>
      </c>
      <c r="CH23" s="245">
        <v>2266926.3837856101</v>
      </c>
      <c r="CI23" s="245">
        <v>0</v>
      </c>
      <c r="CJ23" s="245">
        <v>3666.4970223818086</v>
      </c>
      <c r="CK23" s="245">
        <v>0</v>
      </c>
      <c r="CL23" s="245">
        <v>168630.62407706783</v>
      </c>
      <c r="CM23" s="245">
        <v>1002311.1225240779</v>
      </c>
      <c r="CN23" s="245">
        <v>0</v>
      </c>
      <c r="CO23" s="245">
        <v>0</v>
      </c>
      <c r="CP23" s="245">
        <v>0</v>
      </c>
      <c r="CQ23" s="245">
        <v>0</v>
      </c>
      <c r="CR23" s="245">
        <v>0</v>
      </c>
      <c r="CS23" s="245">
        <v>0</v>
      </c>
      <c r="CT23" s="245">
        <v>0</v>
      </c>
      <c r="CU23" s="245">
        <v>0</v>
      </c>
      <c r="CV23" s="245">
        <v>0</v>
      </c>
      <c r="CW23" s="245">
        <v>0</v>
      </c>
      <c r="CX23" s="245">
        <v>0</v>
      </c>
      <c r="CY23" s="246">
        <v>0</v>
      </c>
    </row>
    <row r="24" spans="2:103" x14ac:dyDescent="0.25">
      <c r="B24" s="394"/>
      <c r="C24" s="401"/>
      <c r="D24" s="462" t="s">
        <v>114</v>
      </c>
      <c r="E24" s="75" t="s">
        <v>927</v>
      </c>
      <c r="F24" s="244">
        <v>152774.09465172348</v>
      </c>
      <c r="G24" s="245">
        <v>25687.661545066832</v>
      </c>
      <c r="H24" s="245">
        <v>75103.360902547443</v>
      </c>
      <c r="I24" s="245">
        <v>853.85229254226476</v>
      </c>
      <c r="J24" s="245">
        <v>27204.908052137307</v>
      </c>
      <c r="K24" s="245">
        <v>94841.962236585736</v>
      </c>
      <c r="L24" s="245">
        <v>271450.27661837143</v>
      </c>
      <c r="M24" s="245">
        <v>37666.12999596056</v>
      </c>
      <c r="N24" s="245">
        <v>0</v>
      </c>
      <c r="O24" s="245">
        <v>686157.65873779764</v>
      </c>
      <c r="P24" s="245">
        <v>338853.02811108867</v>
      </c>
      <c r="Q24" s="245">
        <v>778779.98223574518</v>
      </c>
      <c r="R24" s="245">
        <v>0</v>
      </c>
      <c r="S24" s="245">
        <v>197938.28269141418</v>
      </c>
      <c r="T24" s="245">
        <v>0</v>
      </c>
      <c r="U24" s="245">
        <v>0</v>
      </c>
      <c r="V24" s="245">
        <v>190962.26178165295</v>
      </c>
      <c r="W24" s="245">
        <v>381145.3638855457</v>
      </c>
      <c r="X24" s="245">
        <v>363061.98044037214</v>
      </c>
      <c r="Y24" s="245">
        <v>362996.86586388847</v>
      </c>
      <c r="Z24" s="245">
        <v>161168.54484676948</v>
      </c>
      <c r="AA24" s="245">
        <v>6939.3720564116384</v>
      </c>
      <c r="AB24" s="245">
        <v>315405.99017451261</v>
      </c>
      <c r="AC24" s="245">
        <v>286696.30782754847</v>
      </c>
      <c r="AD24" s="245">
        <v>134970.7446586627</v>
      </c>
      <c r="AE24" s="245">
        <v>251655.30314486299</v>
      </c>
      <c r="AF24" s="245">
        <v>866643.7126250345</v>
      </c>
      <c r="AG24" s="245">
        <v>224779.33725049227</v>
      </c>
      <c r="AH24" s="245">
        <v>87430.973036983938</v>
      </c>
      <c r="AI24" s="245">
        <v>31224.129165542396</v>
      </c>
      <c r="AJ24" s="245">
        <v>0</v>
      </c>
      <c r="AK24" s="245">
        <v>0</v>
      </c>
      <c r="AL24" s="245">
        <v>0</v>
      </c>
      <c r="AM24" s="245">
        <v>537970.13286273624</v>
      </c>
      <c r="AN24" s="245">
        <v>31823.039187359689</v>
      </c>
      <c r="AO24" s="245">
        <v>1291981.9850618704</v>
      </c>
      <c r="AP24" s="245">
        <v>151121.59792013315</v>
      </c>
      <c r="AQ24" s="245">
        <v>52468.997516188829</v>
      </c>
      <c r="AR24" s="245">
        <v>0</v>
      </c>
      <c r="AS24" s="245">
        <v>499327.29261499812</v>
      </c>
      <c r="AT24" s="245">
        <v>874.68106369012855</v>
      </c>
      <c r="AU24" s="245">
        <v>242594.78210604552</v>
      </c>
      <c r="AV24" s="245">
        <v>2437508.9878033288</v>
      </c>
      <c r="AW24" s="245">
        <v>170324.24915555929</v>
      </c>
      <c r="AX24" s="245">
        <v>381834.14667932747</v>
      </c>
      <c r="AY24" s="245">
        <v>620832.90243402007</v>
      </c>
      <c r="AZ24" s="245">
        <v>205391.37482341772</v>
      </c>
      <c r="BA24" s="245">
        <v>104170.71679651066</v>
      </c>
      <c r="BB24" s="245">
        <v>30596.068348119905</v>
      </c>
      <c r="BC24" s="245">
        <v>0</v>
      </c>
      <c r="BD24" s="245">
        <v>75793.958515626451</v>
      </c>
      <c r="BE24" s="245">
        <v>29194.812119663235</v>
      </c>
      <c r="BF24" s="245">
        <v>232263.65553936813</v>
      </c>
      <c r="BG24" s="245">
        <v>265574.38992341887</v>
      </c>
      <c r="BH24" s="245">
        <v>0</v>
      </c>
      <c r="BI24" s="245">
        <v>47430.544657936633</v>
      </c>
      <c r="BJ24" s="245">
        <v>65436.229981607663</v>
      </c>
      <c r="BK24" s="245">
        <v>13776.041400720083</v>
      </c>
      <c r="BL24" s="245">
        <v>63039.744507922987</v>
      </c>
      <c r="BM24" s="245">
        <v>40973.787031108339</v>
      </c>
      <c r="BN24" s="245">
        <v>410587.2583939358</v>
      </c>
      <c r="BO24" s="245">
        <v>8145.9368373383641</v>
      </c>
      <c r="BP24" s="245">
        <v>156357.27033557816</v>
      </c>
      <c r="BQ24" s="245">
        <v>0</v>
      </c>
      <c r="BR24" s="245">
        <v>0</v>
      </c>
      <c r="BS24" s="245">
        <v>0</v>
      </c>
      <c r="BT24" s="245">
        <v>0</v>
      </c>
      <c r="BU24" s="245">
        <v>0</v>
      </c>
      <c r="BV24" s="245">
        <v>98174.266304791498</v>
      </c>
      <c r="BW24" s="245">
        <v>75848.944329614213</v>
      </c>
      <c r="BX24" s="245">
        <v>230530.68906378641</v>
      </c>
      <c r="BY24" s="245">
        <v>402148.98439674592</v>
      </c>
      <c r="BZ24" s="245">
        <v>237572.82369766719</v>
      </c>
      <c r="CA24" s="245">
        <v>234970.17693004501</v>
      </c>
      <c r="CB24" s="245">
        <v>6971.7513330625516</v>
      </c>
      <c r="CC24" s="245">
        <v>0</v>
      </c>
      <c r="CD24" s="245">
        <v>0</v>
      </c>
      <c r="CE24" s="245">
        <v>71240.896016043218</v>
      </c>
      <c r="CF24" s="245">
        <v>268158.55620443809</v>
      </c>
      <c r="CG24" s="245">
        <v>225094.74941791361</v>
      </c>
      <c r="CH24" s="245">
        <v>112861.59710018658</v>
      </c>
      <c r="CI24" s="245">
        <v>164141.7782678644</v>
      </c>
      <c r="CJ24" s="245">
        <v>335051.70112509193</v>
      </c>
      <c r="CK24" s="245">
        <v>0</v>
      </c>
      <c r="CL24" s="245">
        <v>29846.045112466501</v>
      </c>
      <c r="CM24" s="245">
        <v>253928.9452966931</v>
      </c>
      <c r="CN24" s="245">
        <v>68030.911411720619</v>
      </c>
      <c r="CO24" s="245">
        <v>0</v>
      </c>
      <c r="CP24" s="245">
        <v>269700.82786517416</v>
      </c>
      <c r="CQ24" s="245">
        <v>208340.67504685486</v>
      </c>
      <c r="CR24" s="245">
        <v>105125.41677129855</v>
      </c>
      <c r="CS24" s="245">
        <v>358816.24856291158</v>
      </c>
      <c r="CT24" s="245">
        <v>46.328366487443276</v>
      </c>
      <c r="CU24" s="245">
        <v>188868.28040700348</v>
      </c>
      <c r="CV24" s="245">
        <v>216433.65130477055</v>
      </c>
      <c r="CW24" s="245">
        <v>0</v>
      </c>
      <c r="CX24" s="245">
        <v>464394.2780031797</v>
      </c>
      <c r="CY24" s="246">
        <v>0</v>
      </c>
    </row>
    <row r="25" spans="2:103" x14ac:dyDescent="0.25">
      <c r="B25" s="406"/>
      <c r="C25" s="408"/>
      <c r="D25" s="464" t="s">
        <v>115</v>
      </c>
      <c r="E25" s="440" t="s">
        <v>927</v>
      </c>
      <c r="F25" s="248">
        <v>77331.67311677667</v>
      </c>
      <c r="G25" s="249">
        <v>926.03761852166031</v>
      </c>
      <c r="H25" s="249">
        <v>16049.020963443385</v>
      </c>
      <c r="I25" s="249">
        <v>140.10457337801446</v>
      </c>
      <c r="J25" s="249">
        <v>899.62161812061686</v>
      </c>
      <c r="K25" s="249">
        <v>28003.557195962698</v>
      </c>
      <c r="L25" s="249">
        <v>399905.91997406085</v>
      </c>
      <c r="M25" s="249">
        <v>40265.029406830632</v>
      </c>
      <c r="N25" s="249">
        <v>0</v>
      </c>
      <c r="O25" s="249">
        <v>1036837.8551823805</v>
      </c>
      <c r="P25" s="249">
        <v>138788.36851515938</v>
      </c>
      <c r="Q25" s="249">
        <v>303427.3476210119</v>
      </c>
      <c r="R25" s="249">
        <v>0</v>
      </c>
      <c r="S25" s="249">
        <v>361520.6696193316</v>
      </c>
      <c r="T25" s="249">
        <v>0</v>
      </c>
      <c r="U25" s="249">
        <v>0</v>
      </c>
      <c r="V25" s="249">
        <v>155484.89723137999</v>
      </c>
      <c r="W25" s="249">
        <v>601707.41651930823</v>
      </c>
      <c r="X25" s="249">
        <v>283962.72955310746</v>
      </c>
      <c r="Y25" s="249">
        <v>148595.99103560319</v>
      </c>
      <c r="Z25" s="249">
        <v>127512.24548548982</v>
      </c>
      <c r="AA25" s="249">
        <v>6585.3952042977498</v>
      </c>
      <c r="AB25" s="249">
        <v>390479.78732421296</v>
      </c>
      <c r="AC25" s="249">
        <v>551512.45775726461</v>
      </c>
      <c r="AD25" s="249">
        <v>123826.61761102555</v>
      </c>
      <c r="AE25" s="249">
        <v>345773.77401983639</v>
      </c>
      <c r="AF25" s="249">
        <v>319288.15753690887</v>
      </c>
      <c r="AG25" s="249">
        <v>133381.92555424446</v>
      </c>
      <c r="AH25" s="249">
        <v>5118.809888481981</v>
      </c>
      <c r="AI25" s="249">
        <v>0</v>
      </c>
      <c r="AJ25" s="249">
        <v>0</v>
      </c>
      <c r="AK25" s="249">
        <v>0</v>
      </c>
      <c r="AL25" s="249">
        <v>0</v>
      </c>
      <c r="AM25" s="249">
        <v>23868.218438922187</v>
      </c>
      <c r="AN25" s="249">
        <v>1008.2817059327589</v>
      </c>
      <c r="AO25" s="249">
        <v>95767.40606830483</v>
      </c>
      <c r="AP25" s="249">
        <v>17021.314319145178</v>
      </c>
      <c r="AQ25" s="249">
        <v>9515.2432869794902</v>
      </c>
      <c r="AR25" s="249">
        <v>0</v>
      </c>
      <c r="AS25" s="249">
        <v>48194.044890767284</v>
      </c>
      <c r="AT25" s="249">
        <v>115.9162513480432</v>
      </c>
      <c r="AU25" s="249">
        <v>224200.33831047828</v>
      </c>
      <c r="AV25" s="249">
        <v>1914276.5196887753</v>
      </c>
      <c r="AW25" s="249">
        <v>71072.866240624397</v>
      </c>
      <c r="AX25" s="249">
        <v>314914.57378824078</v>
      </c>
      <c r="AY25" s="249">
        <v>448468.9678428662</v>
      </c>
      <c r="AZ25" s="249">
        <v>83998.184326334682</v>
      </c>
      <c r="BA25" s="249">
        <v>55076.678238811844</v>
      </c>
      <c r="BB25" s="249">
        <v>6741.9369961420061</v>
      </c>
      <c r="BC25" s="249">
        <v>0</v>
      </c>
      <c r="BD25" s="249">
        <v>48400.524507361712</v>
      </c>
      <c r="BE25" s="249">
        <v>29584.687641444882</v>
      </c>
      <c r="BF25" s="249">
        <v>262777.48404771014</v>
      </c>
      <c r="BG25" s="249">
        <v>258661.53059274287</v>
      </c>
      <c r="BH25" s="249">
        <v>0</v>
      </c>
      <c r="BI25" s="249">
        <v>5507.9059911241575</v>
      </c>
      <c r="BJ25" s="249">
        <v>3083.8718943238505</v>
      </c>
      <c r="BK25" s="249">
        <v>9.905714357585234</v>
      </c>
      <c r="BL25" s="249">
        <v>9074.1187639434393</v>
      </c>
      <c r="BM25" s="249">
        <v>2804.0380879161257</v>
      </c>
      <c r="BN25" s="249">
        <v>347663.35891721846</v>
      </c>
      <c r="BO25" s="249">
        <v>4653.4752564542987</v>
      </c>
      <c r="BP25" s="249">
        <v>241608.86189275899</v>
      </c>
      <c r="BQ25" s="249">
        <v>0</v>
      </c>
      <c r="BR25" s="249">
        <v>0</v>
      </c>
      <c r="BS25" s="249">
        <v>0</v>
      </c>
      <c r="BT25" s="249">
        <v>0</v>
      </c>
      <c r="BU25" s="249">
        <v>0</v>
      </c>
      <c r="BV25" s="249">
        <v>65030.484941745184</v>
      </c>
      <c r="BW25" s="249">
        <v>46907.042179853262</v>
      </c>
      <c r="BX25" s="249">
        <v>163207.67032444596</v>
      </c>
      <c r="BY25" s="249">
        <v>500341.32256874838</v>
      </c>
      <c r="BZ25" s="249">
        <v>420588.21428984555</v>
      </c>
      <c r="CA25" s="249">
        <v>529815.89303616877</v>
      </c>
      <c r="CB25" s="249">
        <v>0</v>
      </c>
      <c r="CC25" s="249">
        <v>0</v>
      </c>
      <c r="CD25" s="249">
        <v>0</v>
      </c>
      <c r="CE25" s="249">
        <v>38743.6218831191</v>
      </c>
      <c r="CF25" s="249">
        <v>374759.44727770379</v>
      </c>
      <c r="CG25" s="249">
        <v>493233.78892587509</v>
      </c>
      <c r="CH25" s="249">
        <v>202335.26922087264</v>
      </c>
      <c r="CI25" s="249">
        <v>42852.962162636519</v>
      </c>
      <c r="CJ25" s="249">
        <v>176287.3822771511</v>
      </c>
      <c r="CK25" s="249">
        <v>0</v>
      </c>
      <c r="CL25" s="249">
        <v>3129.1512188569432</v>
      </c>
      <c r="CM25" s="249">
        <v>305693.6269527027</v>
      </c>
      <c r="CN25" s="249">
        <v>49913.368690327909</v>
      </c>
      <c r="CO25" s="249">
        <v>0</v>
      </c>
      <c r="CP25" s="249">
        <v>190895.01253703059</v>
      </c>
      <c r="CQ25" s="249">
        <v>373301.70123462705</v>
      </c>
      <c r="CR25" s="249">
        <v>89299.985676833327</v>
      </c>
      <c r="CS25" s="249">
        <v>317238.52202749025</v>
      </c>
      <c r="CT25" s="249">
        <v>23.098920371663034</v>
      </c>
      <c r="CU25" s="249">
        <v>225798.00730961599</v>
      </c>
      <c r="CV25" s="249">
        <v>113020.46476341519</v>
      </c>
      <c r="CW25" s="249">
        <v>0</v>
      </c>
      <c r="CX25" s="249">
        <v>44782.245342712937</v>
      </c>
      <c r="CY25" s="250">
        <v>0</v>
      </c>
    </row>
    <row r="26" spans="2:103" s="352" customFormat="1" x14ac:dyDescent="0.25">
      <c r="F26" s="353"/>
      <c r="G26" s="353"/>
      <c r="H26" s="353"/>
      <c r="I26" s="353"/>
      <c r="J26" s="353"/>
      <c r="K26" s="353"/>
      <c r="L26" s="353"/>
      <c r="M26" s="353"/>
      <c r="N26" s="353"/>
      <c r="O26" s="353"/>
      <c r="P26" s="353"/>
      <c r="Q26" s="353"/>
      <c r="R26" s="353"/>
      <c r="S26" s="353"/>
      <c r="T26" s="353"/>
      <c r="U26" s="353"/>
      <c r="V26" s="353"/>
      <c r="W26" s="353"/>
      <c r="X26" s="353"/>
      <c r="Y26" s="353"/>
      <c r="Z26" s="353"/>
      <c r="AA26" s="353"/>
      <c r="AB26" s="353"/>
      <c r="AC26" s="353"/>
      <c r="AD26" s="353"/>
      <c r="AE26" s="353"/>
      <c r="AF26" s="353"/>
      <c r="AG26" s="353"/>
      <c r="AH26" s="353"/>
      <c r="AI26" s="353"/>
      <c r="AJ26" s="353"/>
      <c r="AK26" s="353"/>
      <c r="AL26" s="353"/>
      <c r="AM26" s="353"/>
      <c r="AN26" s="353"/>
      <c r="AO26" s="353"/>
      <c r="AP26" s="353"/>
      <c r="AQ26" s="353"/>
      <c r="AR26" s="353"/>
      <c r="AS26" s="353"/>
      <c r="AT26" s="353"/>
      <c r="AU26" s="353"/>
      <c r="AV26" s="353"/>
      <c r="AW26" s="353"/>
      <c r="AX26" s="353"/>
      <c r="AY26" s="353"/>
      <c r="AZ26" s="353"/>
      <c r="BA26" s="353"/>
      <c r="BB26" s="353"/>
      <c r="BC26" s="353"/>
      <c r="BD26" s="353"/>
      <c r="BE26" s="353"/>
      <c r="BF26" s="353"/>
      <c r="BG26" s="353"/>
      <c r="BH26" s="353"/>
      <c r="BI26" s="353"/>
      <c r="BJ26" s="353"/>
      <c r="BK26" s="353"/>
      <c r="BL26" s="353"/>
      <c r="BM26" s="353"/>
      <c r="BN26" s="353"/>
      <c r="BO26" s="353"/>
      <c r="BP26" s="353"/>
      <c r="BQ26" s="353"/>
      <c r="BR26" s="353"/>
      <c r="BS26" s="353"/>
      <c r="BT26" s="353"/>
      <c r="BU26" s="353"/>
      <c r="BV26" s="353"/>
      <c r="BW26" s="353"/>
      <c r="BX26" s="353"/>
      <c r="BY26" s="353"/>
      <c r="BZ26" s="353"/>
      <c r="CA26" s="353"/>
      <c r="CB26" s="353"/>
      <c r="CC26" s="353"/>
      <c r="CD26" s="353"/>
      <c r="CE26" s="353"/>
      <c r="CF26" s="353"/>
      <c r="CG26" s="353"/>
      <c r="CH26" s="353"/>
      <c r="CI26" s="353"/>
      <c r="CJ26" s="353"/>
      <c r="CK26" s="353"/>
      <c r="CL26" s="353"/>
      <c r="CM26" s="353"/>
      <c r="CN26" s="353"/>
      <c r="CO26" s="353"/>
      <c r="CP26" s="353"/>
      <c r="CQ26" s="353"/>
      <c r="CR26" s="353"/>
      <c r="CS26" s="353"/>
      <c r="CT26" s="353"/>
      <c r="CU26" s="353"/>
      <c r="CV26" s="353"/>
      <c r="CW26" s="353"/>
      <c r="CX26" s="353"/>
      <c r="CY26" s="353"/>
    </row>
    <row r="27" spans="2:103" x14ac:dyDescent="0.25">
      <c r="B27" s="395"/>
      <c r="C27" s="397" t="s">
        <v>702</v>
      </c>
      <c r="D27" s="460" t="s">
        <v>112</v>
      </c>
      <c r="E27" s="439" t="s">
        <v>927</v>
      </c>
      <c r="F27" s="473">
        <v>19.885413572125792</v>
      </c>
      <c r="G27" s="474">
        <v>1.4555688345734223</v>
      </c>
      <c r="H27" s="474">
        <v>3.1477150420339179</v>
      </c>
      <c r="I27" s="474">
        <v>12.807453416149068</v>
      </c>
      <c r="J27" s="474">
        <v>8.9948968271577545</v>
      </c>
      <c r="K27" s="474">
        <v>22.029919857524487</v>
      </c>
      <c r="L27" s="474">
        <v>26.056422092527527</v>
      </c>
      <c r="M27" s="474">
        <v>4.5854487921222287</v>
      </c>
      <c r="N27" s="474">
        <v>0</v>
      </c>
      <c r="O27" s="474">
        <v>25.194324694426129</v>
      </c>
      <c r="P27" s="474">
        <v>17.628066347794466</v>
      </c>
      <c r="Q27" s="474">
        <v>20.116513111268603</v>
      </c>
      <c r="R27" s="474">
        <v>0</v>
      </c>
      <c r="S27" s="474">
        <v>14.92061779186619</v>
      </c>
      <c r="T27" s="474">
        <v>0</v>
      </c>
      <c r="U27" s="474">
        <v>0</v>
      </c>
      <c r="V27" s="474">
        <v>22.451337911437367</v>
      </c>
      <c r="W27" s="474">
        <v>48.560117175720499</v>
      </c>
      <c r="X27" s="474">
        <v>21.012412055024676</v>
      </c>
      <c r="Y27" s="474">
        <v>22.825124596892408</v>
      </c>
      <c r="Z27" s="474">
        <v>15.932940346634421</v>
      </c>
      <c r="AA27" s="474">
        <v>7.4830673413779678</v>
      </c>
      <c r="AB27" s="474">
        <v>32.343702497285562</v>
      </c>
      <c r="AC27" s="474">
        <v>53.719049481713277</v>
      </c>
      <c r="AD27" s="474">
        <v>0</v>
      </c>
      <c r="AE27" s="474">
        <v>40.439328477965681</v>
      </c>
      <c r="AF27" s="474">
        <v>25.904317032826224</v>
      </c>
      <c r="AG27" s="474">
        <v>8.6307515422203558</v>
      </c>
      <c r="AH27" s="474">
        <v>6.3612128468798419</v>
      </c>
      <c r="AI27" s="474">
        <v>2.061299838586987</v>
      </c>
      <c r="AJ27" s="474">
        <v>0</v>
      </c>
      <c r="AK27" s="474">
        <v>0</v>
      </c>
      <c r="AL27" s="474">
        <v>0</v>
      </c>
      <c r="AM27" s="474">
        <v>6.0365429151925891</v>
      </c>
      <c r="AN27" s="474">
        <v>3.5311410064773292</v>
      </c>
      <c r="AO27" s="474">
        <v>6.0791082210868552</v>
      </c>
      <c r="AP27" s="474">
        <v>1.2763221133926648</v>
      </c>
      <c r="AQ27" s="474">
        <v>2.139957956015524</v>
      </c>
      <c r="AR27" s="474">
        <v>0</v>
      </c>
      <c r="AS27" s="474">
        <v>0.85575270365345735</v>
      </c>
      <c r="AT27" s="474">
        <v>0.956989247311828</v>
      </c>
      <c r="AU27" s="474">
        <v>67.807414067247748</v>
      </c>
      <c r="AV27" s="474">
        <v>52.450720897195843</v>
      </c>
      <c r="AW27" s="474">
        <v>83.432387365979011</v>
      </c>
      <c r="AX27" s="474">
        <v>20.466230410640037</v>
      </c>
      <c r="AY27" s="474">
        <v>30.548289525635965</v>
      </c>
      <c r="AZ27" s="474">
        <v>8.423588735755116</v>
      </c>
      <c r="BA27" s="474">
        <v>6.1506704097338867</v>
      </c>
      <c r="BB27" s="474">
        <v>1.64055550943441</v>
      </c>
      <c r="BC27" s="474">
        <v>0</v>
      </c>
      <c r="BD27" s="474">
        <v>5.2101092992819495</v>
      </c>
      <c r="BE27" s="474">
        <v>16.336659436008677</v>
      </c>
      <c r="BF27" s="474">
        <v>21.789866156787763</v>
      </c>
      <c r="BG27" s="474">
        <v>19.256941357151518</v>
      </c>
      <c r="BH27" s="474">
        <v>0</v>
      </c>
      <c r="BI27" s="474">
        <v>4.1337177185471621</v>
      </c>
      <c r="BJ27" s="474">
        <v>8.6162601626016269</v>
      </c>
      <c r="BK27" s="474">
        <v>0.71455750705945964</v>
      </c>
      <c r="BL27" s="474">
        <v>8.9207566544194332</v>
      </c>
      <c r="BM27" s="474">
        <v>6.4018593440647331</v>
      </c>
      <c r="BN27" s="474">
        <v>31.748491253867599</v>
      </c>
      <c r="BO27" s="474">
        <v>6.5742459396751745</v>
      </c>
      <c r="BP27" s="474">
        <v>16.704086847443978</v>
      </c>
      <c r="BQ27" s="474">
        <v>0</v>
      </c>
      <c r="BR27" s="474">
        <v>0</v>
      </c>
      <c r="BS27" s="474">
        <v>0</v>
      </c>
      <c r="BT27" s="474">
        <v>0</v>
      </c>
      <c r="BU27" s="474">
        <v>0</v>
      </c>
      <c r="BV27" s="474">
        <v>4.5290179816650245</v>
      </c>
      <c r="BW27" s="474">
        <v>7.4494475941270535</v>
      </c>
      <c r="BX27" s="474">
        <v>8.4227419656452867</v>
      </c>
      <c r="BY27" s="474">
        <v>11.645579108326087</v>
      </c>
      <c r="BZ27" s="474">
        <v>32.212609421301813</v>
      </c>
      <c r="CA27" s="474">
        <v>15.289686543710198</v>
      </c>
      <c r="CB27" s="474">
        <v>0.108280397746403</v>
      </c>
      <c r="CC27" s="474">
        <v>0</v>
      </c>
      <c r="CD27" s="474">
        <v>0</v>
      </c>
      <c r="CE27" s="474">
        <v>3.8698685324684079</v>
      </c>
      <c r="CF27" s="474">
        <v>11.671649807537374</v>
      </c>
      <c r="CG27" s="474">
        <v>25.810520976341312</v>
      </c>
      <c r="CH27" s="474">
        <v>13.965571010810695</v>
      </c>
      <c r="CI27" s="474">
        <v>7.171248150386595</v>
      </c>
      <c r="CJ27" s="474">
        <v>6.5288071711072817</v>
      </c>
      <c r="CK27" s="474">
        <v>0</v>
      </c>
      <c r="CL27" s="474">
        <v>1.5543826764662358</v>
      </c>
      <c r="CM27" s="474">
        <v>15.418986438258386</v>
      </c>
      <c r="CN27" s="474">
        <v>15.730520977408943</v>
      </c>
      <c r="CO27" s="474">
        <v>0</v>
      </c>
      <c r="CP27" s="474">
        <v>44.464207685387485</v>
      </c>
      <c r="CQ27" s="474">
        <v>69.30662197204478</v>
      </c>
      <c r="CR27" s="474">
        <v>27.429406336511843</v>
      </c>
      <c r="CS27" s="474">
        <v>70.672265904217298</v>
      </c>
      <c r="CT27" s="474">
        <v>1.1925972396486826</v>
      </c>
      <c r="CU27" s="474">
        <v>35.980261801690375</v>
      </c>
      <c r="CV27" s="474">
        <v>14.145188404608636</v>
      </c>
      <c r="CW27" s="474">
        <v>0</v>
      </c>
      <c r="CX27" s="474">
        <v>2.5356274849500831</v>
      </c>
      <c r="CY27" s="475">
        <v>0</v>
      </c>
    </row>
    <row r="28" spans="2:103" x14ac:dyDescent="0.25">
      <c r="B28" s="469"/>
      <c r="C28" s="401"/>
      <c r="D28" s="462" t="s">
        <v>113</v>
      </c>
      <c r="E28" s="75" t="s">
        <v>927</v>
      </c>
      <c r="F28" s="476">
        <v>17.612273479607861</v>
      </c>
      <c r="G28" s="477">
        <v>12.132002004703342</v>
      </c>
      <c r="H28" s="477">
        <v>6.0013381039648603</v>
      </c>
      <c r="I28" s="477">
        <v>2.3850931677018634</v>
      </c>
      <c r="J28" s="477">
        <v>11.505657865542489</v>
      </c>
      <c r="K28" s="477">
        <v>1.7725140991392105</v>
      </c>
      <c r="L28" s="477">
        <v>24.429119562500919</v>
      </c>
      <c r="M28" s="477">
        <v>1.0902779417668311</v>
      </c>
      <c r="N28" s="477">
        <v>0</v>
      </c>
      <c r="O28" s="477">
        <v>4.314563574580311</v>
      </c>
      <c r="P28" s="477">
        <v>9.9197225252440493</v>
      </c>
      <c r="Q28" s="477">
        <v>9.543685329553508</v>
      </c>
      <c r="R28" s="477">
        <v>0</v>
      </c>
      <c r="S28" s="477">
        <v>2.8215080596209616</v>
      </c>
      <c r="T28" s="477">
        <v>0</v>
      </c>
      <c r="U28" s="477">
        <v>0</v>
      </c>
      <c r="V28" s="477">
        <v>1.4760123135211936</v>
      </c>
      <c r="W28" s="477">
        <v>0.72153534657304097</v>
      </c>
      <c r="X28" s="477">
        <v>6.1119185130736113</v>
      </c>
      <c r="Y28" s="477">
        <v>14.480592201700381</v>
      </c>
      <c r="Z28" s="477">
        <v>2.6877267230955262</v>
      </c>
      <c r="AA28" s="477">
        <v>0.68976255352277149</v>
      </c>
      <c r="AB28" s="477">
        <v>5.2363735070575466</v>
      </c>
      <c r="AC28" s="477">
        <v>4.3251026794445533</v>
      </c>
      <c r="AD28" s="477">
        <v>0</v>
      </c>
      <c r="AE28" s="477">
        <v>1.3405752376249847</v>
      </c>
      <c r="AF28" s="477">
        <v>0.52834144864058896</v>
      </c>
      <c r="AG28" s="477">
        <v>0</v>
      </c>
      <c r="AH28" s="477">
        <v>9.9615262713058179</v>
      </c>
      <c r="AI28" s="477">
        <v>3.843930314106013</v>
      </c>
      <c r="AJ28" s="477">
        <v>0</v>
      </c>
      <c r="AK28" s="477">
        <v>0</v>
      </c>
      <c r="AL28" s="477">
        <v>0</v>
      </c>
      <c r="AM28" s="477">
        <v>7.4700851057783844</v>
      </c>
      <c r="AN28" s="477">
        <v>4.2772795216741404</v>
      </c>
      <c r="AO28" s="477">
        <v>5.2453135160241526</v>
      </c>
      <c r="AP28" s="477">
        <v>1.9239629427070386</v>
      </c>
      <c r="AQ28" s="477">
        <v>1.0840172218628719</v>
      </c>
      <c r="AR28" s="477">
        <v>0</v>
      </c>
      <c r="AS28" s="477">
        <v>0</v>
      </c>
      <c r="AT28" s="477">
        <v>0</v>
      </c>
      <c r="AU28" s="477">
        <v>20.679719953714113</v>
      </c>
      <c r="AV28" s="477">
        <v>11.182368898602009</v>
      </c>
      <c r="AW28" s="477">
        <v>7.9750445058441608</v>
      </c>
      <c r="AX28" s="477">
        <v>21.978309344803964</v>
      </c>
      <c r="AY28" s="477">
        <v>24.128123413616109</v>
      </c>
      <c r="AZ28" s="477">
        <v>22.652294529076645</v>
      </c>
      <c r="BA28" s="477">
        <v>10.165153038755664</v>
      </c>
      <c r="BB28" s="477">
        <v>0.35906794435417877</v>
      </c>
      <c r="BC28" s="477">
        <v>0</v>
      </c>
      <c r="BD28" s="477">
        <v>17.584768844398855</v>
      </c>
      <c r="BE28" s="477">
        <v>29.699493853940709</v>
      </c>
      <c r="BF28" s="477">
        <v>48.82846216880634</v>
      </c>
      <c r="BG28" s="477">
        <v>38.87131714020127</v>
      </c>
      <c r="BH28" s="477">
        <v>0</v>
      </c>
      <c r="BI28" s="477">
        <v>23.950956359618836</v>
      </c>
      <c r="BJ28" s="477">
        <v>0.90647696476964768</v>
      </c>
      <c r="BK28" s="477">
        <v>7.8304928604329797E-3</v>
      </c>
      <c r="BL28" s="477">
        <v>23.193030307892247</v>
      </c>
      <c r="BM28" s="477">
        <v>1.9977446845140743</v>
      </c>
      <c r="BN28" s="477">
        <v>0.78102502833685628</v>
      </c>
      <c r="BO28" s="477">
        <v>0.13031709203402939</v>
      </c>
      <c r="BP28" s="477">
        <v>0</v>
      </c>
      <c r="BQ28" s="477">
        <v>0</v>
      </c>
      <c r="BR28" s="477">
        <v>0</v>
      </c>
      <c r="BS28" s="477">
        <v>0</v>
      </c>
      <c r="BT28" s="477">
        <v>0</v>
      </c>
      <c r="BU28" s="477">
        <v>0</v>
      </c>
      <c r="BV28" s="477">
        <v>3.1536902393216431</v>
      </c>
      <c r="BW28" s="477">
        <v>5.0883122546881818</v>
      </c>
      <c r="BX28" s="477">
        <v>3.1975930328854218</v>
      </c>
      <c r="BY28" s="477">
        <v>9.4103528917938419</v>
      </c>
      <c r="BZ28" s="477">
        <v>19.18345311488811</v>
      </c>
      <c r="CA28" s="477">
        <v>5.2093954180795636</v>
      </c>
      <c r="CB28" s="477">
        <v>1.5199322125204822</v>
      </c>
      <c r="CC28" s="477">
        <v>0</v>
      </c>
      <c r="CD28" s="477">
        <v>0</v>
      </c>
      <c r="CE28" s="477">
        <v>12.007113955130515</v>
      </c>
      <c r="CF28" s="477">
        <v>29.055659227532828</v>
      </c>
      <c r="CG28" s="477">
        <v>40.158101350270996</v>
      </c>
      <c r="CH28" s="477">
        <v>26.22508976257615</v>
      </c>
      <c r="CI28" s="477">
        <v>0</v>
      </c>
      <c r="CJ28" s="477">
        <v>4.3567204334403711E-2</v>
      </c>
      <c r="CK28" s="477">
        <v>0</v>
      </c>
      <c r="CL28" s="477">
        <v>6.6415429388842302</v>
      </c>
      <c r="CM28" s="477">
        <v>15.986091567247884</v>
      </c>
      <c r="CN28" s="477">
        <v>0</v>
      </c>
      <c r="CO28" s="477">
        <v>0</v>
      </c>
      <c r="CP28" s="477">
        <v>0</v>
      </c>
      <c r="CQ28" s="477">
        <v>0</v>
      </c>
      <c r="CR28" s="477">
        <v>0</v>
      </c>
      <c r="CS28" s="477">
        <v>0</v>
      </c>
      <c r="CT28" s="477">
        <v>0</v>
      </c>
      <c r="CU28" s="477">
        <v>0</v>
      </c>
      <c r="CV28" s="477">
        <v>0</v>
      </c>
      <c r="CW28" s="477">
        <v>0</v>
      </c>
      <c r="CX28" s="477">
        <v>0</v>
      </c>
      <c r="CY28" s="478">
        <v>0</v>
      </c>
    </row>
    <row r="29" spans="2:103" x14ac:dyDescent="0.25">
      <c r="B29" s="394"/>
      <c r="C29" s="401"/>
      <c r="D29" s="462" t="s">
        <v>114</v>
      </c>
      <c r="E29" s="75" t="s">
        <v>927</v>
      </c>
      <c r="F29" s="476">
        <v>6.3002164410304289</v>
      </c>
      <c r="G29" s="477">
        <v>0.95813254173252627</v>
      </c>
      <c r="H29" s="477">
        <v>2.0240858713674839</v>
      </c>
      <c r="I29" s="477">
        <v>3.5652173913043477</v>
      </c>
      <c r="J29" s="477">
        <v>1.600177501664078</v>
      </c>
      <c r="K29" s="477">
        <v>5.042208370436331</v>
      </c>
      <c r="L29" s="477">
        <v>3.3776663775487701</v>
      </c>
      <c r="M29" s="477">
        <v>0.6680284317661227</v>
      </c>
      <c r="N29" s="477">
        <v>0</v>
      </c>
      <c r="O29" s="477">
        <v>8.1865014961708162</v>
      </c>
      <c r="P29" s="477">
        <v>8.9092333081592123</v>
      </c>
      <c r="Q29" s="477">
        <v>9.956187101346563</v>
      </c>
      <c r="R29" s="477">
        <v>0</v>
      </c>
      <c r="S29" s="477">
        <v>6.1870573952923724</v>
      </c>
      <c r="T29" s="477">
        <v>0</v>
      </c>
      <c r="U29" s="477">
        <v>0</v>
      </c>
      <c r="V29" s="477">
        <v>8.652663982950509</v>
      </c>
      <c r="W29" s="477">
        <v>15.420281738680911</v>
      </c>
      <c r="X29" s="477">
        <v>7.2116559907592146</v>
      </c>
      <c r="Y29" s="477">
        <v>9.9539724420990918</v>
      </c>
      <c r="Z29" s="477">
        <v>7.6402156388553006</v>
      </c>
      <c r="AA29" s="477">
        <v>2.6255352277150643</v>
      </c>
      <c r="AB29" s="477">
        <v>15.913843648208468</v>
      </c>
      <c r="AC29" s="477">
        <v>13.247946411108938</v>
      </c>
      <c r="AD29" s="477">
        <v>7.4802556638400199</v>
      </c>
      <c r="AE29" s="477">
        <v>14.432477471917048</v>
      </c>
      <c r="AF29" s="477">
        <v>19.254711926007037</v>
      </c>
      <c r="AG29" s="477">
        <v>3.8338381939991599</v>
      </c>
      <c r="AH29" s="477">
        <v>1.3255916326243133</v>
      </c>
      <c r="AI29" s="477">
        <v>0.56913857399951762</v>
      </c>
      <c r="AJ29" s="477">
        <v>0</v>
      </c>
      <c r="AK29" s="477">
        <v>0</v>
      </c>
      <c r="AL29" s="477">
        <v>0</v>
      </c>
      <c r="AM29" s="477">
        <v>6.9676484378329997</v>
      </c>
      <c r="AN29" s="477">
        <v>3.8589935226706529</v>
      </c>
      <c r="AO29" s="477">
        <v>5.6756247097073853</v>
      </c>
      <c r="AP29" s="477">
        <v>2.0409519547887767</v>
      </c>
      <c r="AQ29" s="477">
        <v>0.48773043337645539</v>
      </c>
      <c r="AR29" s="477">
        <v>0</v>
      </c>
      <c r="AS29" s="477">
        <v>1.38620016089818</v>
      </c>
      <c r="AT29" s="477">
        <v>0.61733080328905754</v>
      </c>
      <c r="AU29" s="477">
        <v>19.338594607194295</v>
      </c>
      <c r="AV29" s="477">
        <v>16.450709911572595</v>
      </c>
      <c r="AW29" s="477">
        <v>12.763712230447636</v>
      </c>
      <c r="AX29" s="477">
        <v>7.9205453269734063</v>
      </c>
      <c r="AY29" s="477">
        <v>6.866880064677459</v>
      </c>
      <c r="AZ29" s="477">
        <v>1.9167826592251245</v>
      </c>
      <c r="BA29" s="477">
        <v>1.4743276178399134</v>
      </c>
      <c r="BB29" s="477">
        <v>0.35487256727427985</v>
      </c>
      <c r="BC29" s="477">
        <v>0</v>
      </c>
      <c r="BD29" s="477">
        <v>1.1647624774503909</v>
      </c>
      <c r="BE29" s="477">
        <v>3.6089660159074475</v>
      </c>
      <c r="BF29" s="477">
        <v>5.7062551215514885</v>
      </c>
      <c r="BG29" s="477">
        <v>4.6378773794608579</v>
      </c>
      <c r="BH29" s="477">
        <v>0</v>
      </c>
      <c r="BI29" s="477">
        <v>0.88518505731252595</v>
      </c>
      <c r="BJ29" s="477">
        <v>0.73602981029810299</v>
      </c>
      <c r="BK29" s="477">
        <v>4.3378126689764283E-2</v>
      </c>
      <c r="BL29" s="477">
        <v>0.9669806023071863</v>
      </c>
      <c r="BM29" s="477">
        <v>0.70706722906085906</v>
      </c>
      <c r="BN29" s="477">
        <v>5.0558618999479217</v>
      </c>
      <c r="BO29" s="477">
        <v>2.9524361948955917</v>
      </c>
      <c r="BP29" s="477">
        <v>1.8248803679556471</v>
      </c>
      <c r="BQ29" s="477">
        <v>0</v>
      </c>
      <c r="BR29" s="477">
        <v>0</v>
      </c>
      <c r="BS29" s="477">
        <v>0</v>
      </c>
      <c r="BT29" s="477">
        <v>0</v>
      </c>
      <c r="BU29" s="477">
        <v>0</v>
      </c>
      <c r="BV29" s="477">
        <v>1.648790375067408</v>
      </c>
      <c r="BW29" s="477">
        <v>2.4958932984445412</v>
      </c>
      <c r="BX29" s="477">
        <v>2.6713461384340023</v>
      </c>
      <c r="BY29" s="477">
        <v>5.1667166371840612</v>
      </c>
      <c r="BZ29" s="477">
        <v>7.4465751558295583</v>
      </c>
      <c r="CA29" s="477">
        <v>3.3900918038210239</v>
      </c>
      <c r="CB29" s="477">
        <v>5.4521784022805324E-2</v>
      </c>
      <c r="CC29" s="477">
        <v>0</v>
      </c>
      <c r="CD29" s="477">
        <v>0</v>
      </c>
      <c r="CE29" s="477">
        <v>0.82808137098924417</v>
      </c>
      <c r="CF29" s="477">
        <v>2.6986634348553604</v>
      </c>
      <c r="CG29" s="477">
        <v>4.8888741860606162</v>
      </c>
      <c r="CH29" s="477">
        <v>1.4810539326539842</v>
      </c>
      <c r="CI29" s="477">
        <v>3.1820019590271555</v>
      </c>
      <c r="CJ29" s="477">
        <v>4.1150303135499708</v>
      </c>
      <c r="CK29" s="477">
        <v>0</v>
      </c>
      <c r="CL29" s="477">
        <v>1.2420953978197602</v>
      </c>
      <c r="CM29" s="477">
        <v>4.514510043846232</v>
      </c>
      <c r="CN29" s="477">
        <v>7.9207007837713235</v>
      </c>
      <c r="CO29" s="477">
        <v>0</v>
      </c>
      <c r="CP29" s="477">
        <v>17.15107312684745</v>
      </c>
      <c r="CQ29" s="477">
        <v>12.741762064385554</v>
      </c>
      <c r="CR29" s="477">
        <v>7.8695016917871428</v>
      </c>
      <c r="CS29" s="477">
        <v>17.585928724599203</v>
      </c>
      <c r="CT29" s="477">
        <v>6.7126725219573399E-2</v>
      </c>
      <c r="CU29" s="477">
        <v>9.374922696351268</v>
      </c>
      <c r="CV29" s="477">
        <v>8.1384640616671451</v>
      </c>
      <c r="CW29" s="477">
        <v>0</v>
      </c>
      <c r="CX29" s="477">
        <v>5.7836177134096944</v>
      </c>
      <c r="CY29" s="478">
        <v>0</v>
      </c>
    </row>
    <row r="30" spans="2:103" x14ac:dyDescent="0.25">
      <c r="B30" s="406"/>
      <c r="C30" s="408"/>
      <c r="D30" s="464" t="s">
        <v>115</v>
      </c>
      <c r="E30" s="440" t="s">
        <v>927</v>
      </c>
      <c r="F30" s="479">
        <v>3.3333616262784873</v>
      </c>
      <c r="G30" s="480">
        <v>3.6046108176876521E-2</v>
      </c>
      <c r="H30" s="480">
        <v>0.48936789132268665</v>
      </c>
      <c r="I30" s="480">
        <v>1.0186335403726707</v>
      </c>
      <c r="J30" s="480">
        <v>5.9537016492862957E-2</v>
      </c>
      <c r="K30" s="480">
        <v>1.6854259424161473</v>
      </c>
      <c r="L30" s="480">
        <v>5.3251400261676194</v>
      </c>
      <c r="M30" s="480">
        <v>0.74208326445793094</v>
      </c>
      <c r="N30" s="480">
        <v>0</v>
      </c>
      <c r="O30" s="480">
        <v>13.876908251762439</v>
      </c>
      <c r="P30" s="480">
        <v>4.0882772509859864</v>
      </c>
      <c r="Q30" s="480">
        <v>4.397434443656981</v>
      </c>
      <c r="R30" s="480">
        <v>0</v>
      </c>
      <c r="S30" s="480">
        <v>13.082012544682</v>
      </c>
      <c r="T30" s="480">
        <v>0</v>
      </c>
      <c r="U30" s="480">
        <v>0</v>
      </c>
      <c r="V30" s="480">
        <v>7.8908832583471469</v>
      </c>
      <c r="W30" s="480">
        <v>29.267177874466892</v>
      </c>
      <c r="X30" s="480">
        <v>6.405124435577024</v>
      </c>
      <c r="Y30" s="480">
        <v>4.7487540310759311</v>
      </c>
      <c r="Z30" s="480">
        <v>6.8298065296251513</v>
      </c>
      <c r="AA30" s="480">
        <v>2.9042428960685092</v>
      </c>
      <c r="AB30" s="480">
        <v>22.426981541802387</v>
      </c>
      <c r="AC30" s="480">
        <v>28.609035791120672</v>
      </c>
      <c r="AD30" s="480">
        <v>8.2766738387545882</v>
      </c>
      <c r="AE30" s="480">
        <v>22.722565115417851</v>
      </c>
      <c r="AF30" s="480">
        <v>7.9206719008457007</v>
      </c>
      <c r="AG30" s="480">
        <v>2.5661662281380591</v>
      </c>
      <c r="AH30" s="480">
        <v>0.10346527679954923</v>
      </c>
      <c r="AI30" s="480">
        <v>0</v>
      </c>
      <c r="AJ30" s="480">
        <v>0</v>
      </c>
      <c r="AK30" s="480">
        <v>0</v>
      </c>
      <c r="AL30" s="480">
        <v>0</v>
      </c>
      <c r="AM30" s="480">
        <v>0.29868007899634857</v>
      </c>
      <c r="AN30" s="480">
        <v>0.13863976083707025</v>
      </c>
      <c r="AO30" s="480">
        <v>0.37543427775197397</v>
      </c>
      <c r="AP30" s="480">
        <v>0.22623841959594956</v>
      </c>
      <c r="AQ30" s="480">
        <v>8.3501778783958605E-2</v>
      </c>
      <c r="AR30" s="480">
        <v>0</v>
      </c>
      <c r="AS30" s="480">
        <v>0.1518647267847972</v>
      </c>
      <c r="AT30" s="480">
        <v>0.10183428209993675</v>
      </c>
      <c r="AU30" s="480">
        <v>20.097233668822792</v>
      </c>
      <c r="AV30" s="480">
        <v>14.772175338786319</v>
      </c>
      <c r="AW30" s="480">
        <v>6.4269661111155862</v>
      </c>
      <c r="AX30" s="480">
        <v>7.3419682322886368</v>
      </c>
      <c r="AY30" s="480">
        <v>5.8160828773948525</v>
      </c>
      <c r="AZ30" s="480">
        <v>1.058045185938806</v>
      </c>
      <c r="BA30" s="480">
        <v>0.88017546703466154</v>
      </c>
      <c r="BB30" s="480">
        <v>9.8228157354807347E-2</v>
      </c>
      <c r="BC30" s="480">
        <v>0</v>
      </c>
      <c r="BD30" s="480">
        <v>0.82936578118920445</v>
      </c>
      <c r="BE30" s="480">
        <v>3.866811279826464</v>
      </c>
      <c r="BF30" s="480">
        <v>7.0023490849494676</v>
      </c>
      <c r="BG30" s="480">
        <v>4.821484864406095</v>
      </c>
      <c r="BH30" s="480">
        <v>0</v>
      </c>
      <c r="BI30" s="480">
        <v>9.1561938958707359E-2</v>
      </c>
      <c r="BJ30" s="480">
        <v>2.9864498644986449E-2</v>
      </c>
      <c r="BK30" s="480">
        <v>3.4045621132317304E-4</v>
      </c>
      <c r="BL30" s="480">
        <v>0.16355672501484109</v>
      </c>
      <c r="BM30" s="480">
        <v>4.9375914607902215E-2</v>
      </c>
      <c r="BN30" s="480">
        <v>4.7627822197714673</v>
      </c>
      <c r="BO30" s="480">
        <v>1.9133797370456302</v>
      </c>
      <c r="BP30" s="480">
        <v>3.3815681476778221</v>
      </c>
      <c r="BQ30" s="480">
        <v>0</v>
      </c>
      <c r="BR30" s="480">
        <v>0</v>
      </c>
      <c r="BS30" s="480">
        <v>0</v>
      </c>
      <c r="BT30" s="480">
        <v>0</v>
      </c>
      <c r="BU30" s="480">
        <v>0</v>
      </c>
      <c r="BV30" s="480">
        <v>1.4826784684902468</v>
      </c>
      <c r="BW30" s="480">
        <v>1.8538304986189853</v>
      </c>
      <c r="BX30" s="480">
        <v>2.3504260946223918</v>
      </c>
      <c r="BY30" s="480">
        <v>7.7065331454441877</v>
      </c>
      <c r="BZ30" s="480">
        <v>15.192377124561464</v>
      </c>
      <c r="CA30" s="480">
        <v>8.9536845587627152</v>
      </c>
      <c r="CB30" s="480">
        <v>0</v>
      </c>
      <c r="CC30" s="480">
        <v>0</v>
      </c>
      <c r="CD30" s="480">
        <v>0</v>
      </c>
      <c r="CE30" s="480">
        <v>0.46173319152302517</v>
      </c>
      <c r="CF30" s="480">
        <v>4.1228180109211348</v>
      </c>
      <c r="CG30" s="480">
        <v>11.226271013557847</v>
      </c>
      <c r="CH30" s="480">
        <v>2.6389136075003794</v>
      </c>
      <c r="CI30" s="480">
        <v>1.0086697371985911</v>
      </c>
      <c r="CJ30" s="480">
        <v>2.4756189791338632</v>
      </c>
      <c r="CK30" s="480">
        <v>0</v>
      </c>
      <c r="CL30" s="480">
        <v>0.14117298870418785</v>
      </c>
      <c r="CM30" s="480">
        <v>5.8896910370143774</v>
      </c>
      <c r="CN30" s="480">
        <v>6.1408483171968653</v>
      </c>
      <c r="CO30" s="480">
        <v>0</v>
      </c>
      <c r="CP30" s="480">
        <v>14.002056290965172</v>
      </c>
      <c r="CQ30" s="480">
        <v>25.726646005945227</v>
      </c>
      <c r="CR30" s="480">
        <v>7.8940326053521996</v>
      </c>
      <c r="CS30" s="480">
        <v>18.8232410905749</v>
      </c>
      <c r="CT30" s="480">
        <v>3.8268506900878296E-2</v>
      </c>
      <c r="CU30" s="480">
        <v>12.379457843743557</v>
      </c>
      <c r="CV30" s="480">
        <v>4.6803886998236912</v>
      </c>
      <c r="CW30" s="480">
        <v>0</v>
      </c>
      <c r="CX30" s="480">
        <v>0.63770518365261175</v>
      </c>
      <c r="CY30" s="481">
        <v>0</v>
      </c>
    </row>
    <row r="31" spans="2:103" x14ac:dyDescent="0.25">
      <c r="B31" s="395"/>
      <c r="C31" s="397" t="s">
        <v>703</v>
      </c>
      <c r="D31" s="460" t="s">
        <v>112</v>
      </c>
      <c r="E31" s="439" t="s">
        <v>927</v>
      </c>
      <c r="F31" s="473">
        <v>22.263721027766621</v>
      </c>
      <c r="G31" s="474">
        <v>1.5286202589875468</v>
      </c>
      <c r="H31" s="474">
        <v>3.5160216815240051</v>
      </c>
      <c r="I31" s="474">
        <v>12.711409919758095</v>
      </c>
      <c r="J31" s="474">
        <v>11.429561091118766</v>
      </c>
      <c r="K31" s="474">
        <v>24.876296795644688</v>
      </c>
      <c r="L31" s="474">
        <v>33.12301681401734</v>
      </c>
      <c r="M31" s="474">
        <v>6.4953056586453624</v>
      </c>
      <c r="N31" s="474">
        <v>0</v>
      </c>
      <c r="O31" s="474">
        <v>28.312027838283509</v>
      </c>
      <c r="P31" s="474">
        <v>19.006661377125191</v>
      </c>
      <c r="Q31" s="474">
        <v>22.256848709641989</v>
      </c>
      <c r="R31" s="474">
        <v>0</v>
      </c>
      <c r="S31" s="474">
        <v>16.077628363090078</v>
      </c>
      <c r="T31" s="474">
        <v>0</v>
      </c>
      <c r="U31" s="474">
        <v>0</v>
      </c>
      <c r="V31" s="474">
        <v>23.867735184255064</v>
      </c>
      <c r="W31" s="474">
        <v>52.045717659039418</v>
      </c>
      <c r="X31" s="474">
        <v>21.747955498431946</v>
      </c>
      <c r="Y31" s="474">
        <v>24.196839327746673</v>
      </c>
      <c r="Z31" s="474">
        <v>17.364054452198374</v>
      </c>
      <c r="AA31" s="474">
        <v>7.6733839942560547</v>
      </c>
      <c r="AB31" s="474">
        <v>35.434712989274509</v>
      </c>
      <c r="AC31" s="474">
        <v>57.773144930802943</v>
      </c>
      <c r="AD31" s="474">
        <v>0</v>
      </c>
      <c r="AE31" s="474">
        <v>43.594262172006609</v>
      </c>
      <c r="AF31" s="474">
        <v>28.343146008663545</v>
      </c>
      <c r="AG31" s="474">
        <v>12.04966943696485</v>
      </c>
      <c r="AH31" s="474">
        <v>7.978058252339074</v>
      </c>
      <c r="AI31" s="474">
        <v>2.1318364681022137</v>
      </c>
      <c r="AJ31" s="474">
        <v>0</v>
      </c>
      <c r="AK31" s="474">
        <v>0</v>
      </c>
      <c r="AL31" s="474">
        <v>0</v>
      </c>
      <c r="AM31" s="474">
        <v>8.0656297104293788</v>
      </c>
      <c r="AN31" s="474">
        <v>4.4682961510960286</v>
      </c>
      <c r="AO31" s="474">
        <v>7.2258113672753703</v>
      </c>
      <c r="AP31" s="474">
        <v>1.6420445113888273</v>
      </c>
      <c r="AQ31" s="474">
        <v>2.2987720780756717</v>
      </c>
      <c r="AR31" s="474">
        <v>0</v>
      </c>
      <c r="AS31" s="474">
        <v>1.0268483208845036</v>
      </c>
      <c r="AT31" s="474">
        <v>0.85772455786350477</v>
      </c>
      <c r="AU31" s="474">
        <v>71.69279995443577</v>
      </c>
      <c r="AV31" s="474">
        <v>55.940793130909924</v>
      </c>
      <c r="AW31" s="474">
        <v>89.087500427159142</v>
      </c>
      <c r="AX31" s="474">
        <v>21.905811738935903</v>
      </c>
      <c r="AY31" s="474">
        <v>31.995511700817723</v>
      </c>
      <c r="AZ31" s="474">
        <v>8.8918177175792383</v>
      </c>
      <c r="BA31" s="474">
        <v>6.5592771206634239</v>
      </c>
      <c r="BB31" s="474">
        <v>2.0659488040614749</v>
      </c>
      <c r="BC31" s="474">
        <v>0</v>
      </c>
      <c r="BD31" s="474">
        <v>5.9517960056076529</v>
      </c>
      <c r="BE31" s="474">
        <v>20.205753263558687</v>
      </c>
      <c r="BF31" s="474">
        <v>25.441510055285356</v>
      </c>
      <c r="BG31" s="474">
        <v>22.477895431746479</v>
      </c>
      <c r="BH31" s="474">
        <v>0</v>
      </c>
      <c r="BI31" s="474">
        <v>4.3173457537906481</v>
      </c>
      <c r="BJ31" s="474">
        <v>12.651897404771777</v>
      </c>
      <c r="BK31" s="474">
        <v>4.2513877888532132</v>
      </c>
      <c r="BL31" s="474">
        <v>9.2253743412311469</v>
      </c>
      <c r="BM31" s="474">
        <v>8.9564361349814519</v>
      </c>
      <c r="BN31" s="474">
        <v>39.571026155336831</v>
      </c>
      <c r="BO31" s="474">
        <v>7.1065451004130074</v>
      </c>
      <c r="BP31" s="474">
        <v>21.711803013720473</v>
      </c>
      <c r="BQ31" s="474">
        <v>0</v>
      </c>
      <c r="BR31" s="474">
        <v>0</v>
      </c>
      <c r="BS31" s="474">
        <v>0</v>
      </c>
      <c r="BT31" s="474">
        <v>0</v>
      </c>
      <c r="BU31" s="474">
        <v>0</v>
      </c>
      <c r="BV31" s="474">
        <v>5.0517009421745946</v>
      </c>
      <c r="BW31" s="474">
        <v>8.6758496065717239</v>
      </c>
      <c r="BX31" s="474">
        <v>10.221952589250238</v>
      </c>
      <c r="BY31" s="474">
        <v>13.724638399505677</v>
      </c>
      <c r="BZ31" s="474">
        <v>36.533468904947995</v>
      </c>
      <c r="CA31" s="474">
        <v>17.808583034535918</v>
      </c>
      <c r="CB31" s="474">
        <v>0.17077956558498406</v>
      </c>
      <c r="CC31" s="474">
        <v>0</v>
      </c>
      <c r="CD31" s="474">
        <v>0</v>
      </c>
      <c r="CE31" s="474">
        <v>4.9644096566620819</v>
      </c>
      <c r="CF31" s="474">
        <v>17.291255628254817</v>
      </c>
      <c r="CG31" s="474">
        <v>37.017632756715791</v>
      </c>
      <c r="CH31" s="474">
        <v>19.04702117566136</v>
      </c>
      <c r="CI31" s="474">
        <v>7.3766925833733525</v>
      </c>
      <c r="CJ31" s="474">
        <v>6.6965586667332646</v>
      </c>
      <c r="CK31" s="474">
        <v>0</v>
      </c>
      <c r="CL31" s="474">
        <v>1.9201809949931663</v>
      </c>
      <c r="CM31" s="474">
        <v>18.751296911980944</v>
      </c>
      <c r="CN31" s="474">
        <v>15.822946396340747</v>
      </c>
      <c r="CO31" s="474">
        <v>0</v>
      </c>
      <c r="CP31" s="474">
        <v>47.231937008549146</v>
      </c>
      <c r="CQ31" s="474">
        <v>73.962649251787596</v>
      </c>
      <c r="CR31" s="474">
        <v>27.721351264200646</v>
      </c>
      <c r="CS31" s="474">
        <v>72.215598678811276</v>
      </c>
      <c r="CT31" s="474">
        <v>0.52466020159335469</v>
      </c>
      <c r="CU31" s="474">
        <v>38.256521276441859</v>
      </c>
      <c r="CV31" s="474">
        <v>15.256595937342469</v>
      </c>
      <c r="CW31" s="474">
        <v>0</v>
      </c>
      <c r="CX31" s="474">
        <v>2.6648855359227164</v>
      </c>
      <c r="CY31" s="475">
        <v>0</v>
      </c>
    </row>
    <row r="32" spans="2:103" x14ac:dyDescent="0.25">
      <c r="B32" s="469"/>
      <c r="C32" s="401"/>
      <c r="D32" s="462" t="s">
        <v>113</v>
      </c>
      <c r="E32" s="75" t="s">
        <v>927</v>
      </c>
      <c r="F32" s="476">
        <v>18.61250822235225</v>
      </c>
      <c r="G32" s="477">
        <v>13.35537585428324</v>
      </c>
      <c r="H32" s="477">
        <v>6.4460512988915077</v>
      </c>
      <c r="I32" s="477">
        <v>2.4080640324210361</v>
      </c>
      <c r="J32" s="477">
        <v>14.788137220144526</v>
      </c>
      <c r="K32" s="477">
        <v>2.053827646533918</v>
      </c>
      <c r="L32" s="477">
        <v>34.317970579817555</v>
      </c>
      <c r="M32" s="477">
        <v>1.8239638658605448</v>
      </c>
      <c r="N32" s="477">
        <v>0</v>
      </c>
      <c r="O32" s="477">
        <v>4.8458730438801147</v>
      </c>
      <c r="P32" s="477">
        <v>10.93707918641463</v>
      </c>
      <c r="Q32" s="477">
        <v>10.701526258846913</v>
      </c>
      <c r="R32" s="477">
        <v>0</v>
      </c>
      <c r="S32" s="477">
        <v>3.2040254559929009</v>
      </c>
      <c r="T32" s="477">
        <v>0</v>
      </c>
      <c r="U32" s="477">
        <v>0</v>
      </c>
      <c r="V32" s="477">
        <v>1.6222354753308275</v>
      </c>
      <c r="W32" s="477">
        <v>0.81413007992175579</v>
      </c>
      <c r="X32" s="477">
        <v>6.5787726836901292</v>
      </c>
      <c r="Y32" s="477">
        <v>15.751901184414468</v>
      </c>
      <c r="Z32" s="477">
        <v>2.9958156915000562</v>
      </c>
      <c r="AA32" s="477">
        <v>0.78061525288641842</v>
      </c>
      <c r="AB32" s="477">
        <v>5.7840408939989993</v>
      </c>
      <c r="AC32" s="477">
        <v>4.8273014304619348</v>
      </c>
      <c r="AD32" s="477">
        <v>0</v>
      </c>
      <c r="AE32" s="477">
        <v>1.4572559602309498</v>
      </c>
      <c r="AF32" s="477">
        <v>0.57263914827985252</v>
      </c>
      <c r="AG32" s="477">
        <v>0</v>
      </c>
      <c r="AH32" s="477">
        <v>10.910363666501176</v>
      </c>
      <c r="AI32" s="477">
        <v>4.0440821318138704</v>
      </c>
      <c r="AJ32" s="477">
        <v>0</v>
      </c>
      <c r="AK32" s="477">
        <v>0</v>
      </c>
      <c r="AL32" s="477">
        <v>0</v>
      </c>
      <c r="AM32" s="477">
        <v>8.0555172167454003</v>
      </c>
      <c r="AN32" s="477">
        <v>4.5793999422902516</v>
      </c>
      <c r="AO32" s="477">
        <v>5.9726992970199095</v>
      </c>
      <c r="AP32" s="477">
        <v>2.2490443952226373</v>
      </c>
      <c r="AQ32" s="477">
        <v>1.213421560166418</v>
      </c>
      <c r="AR32" s="477">
        <v>0</v>
      </c>
      <c r="AS32" s="477">
        <v>0</v>
      </c>
      <c r="AT32" s="477">
        <v>0</v>
      </c>
      <c r="AU32" s="477">
        <v>22.303963704800665</v>
      </c>
      <c r="AV32" s="477">
        <v>12.193904922042165</v>
      </c>
      <c r="AW32" s="477">
        <v>8.6880926623918366</v>
      </c>
      <c r="AX32" s="477">
        <v>24.011683751713988</v>
      </c>
      <c r="AY32" s="477">
        <v>27.078047539377035</v>
      </c>
      <c r="AZ32" s="477">
        <v>25.429185983471925</v>
      </c>
      <c r="BA32" s="477">
        <v>11.348356379063322</v>
      </c>
      <c r="BB32" s="477">
        <v>0.46163952568659744</v>
      </c>
      <c r="BC32" s="477">
        <v>0</v>
      </c>
      <c r="BD32" s="477">
        <v>21.495989734865173</v>
      </c>
      <c r="BE32" s="477">
        <v>35.026172938426328</v>
      </c>
      <c r="BF32" s="477">
        <v>57.415413495264993</v>
      </c>
      <c r="BG32" s="477">
        <v>45.479049848023436</v>
      </c>
      <c r="BH32" s="477">
        <v>0</v>
      </c>
      <c r="BI32" s="477">
        <v>25.875840942047454</v>
      </c>
      <c r="BJ32" s="477">
        <v>1.0188243752044817</v>
      </c>
      <c r="BK32" s="477">
        <v>3.8831640318302871E-2</v>
      </c>
      <c r="BL32" s="477">
        <v>24.398972866133178</v>
      </c>
      <c r="BM32" s="477">
        <v>2.3475799932004846</v>
      </c>
      <c r="BN32" s="477">
        <v>1.0692753914580657</v>
      </c>
      <c r="BO32" s="477">
        <v>0.12920611794481296</v>
      </c>
      <c r="BP32" s="477">
        <v>0</v>
      </c>
      <c r="BQ32" s="477">
        <v>0</v>
      </c>
      <c r="BR32" s="477">
        <v>0</v>
      </c>
      <c r="BS32" s="477">
        <v>0</v>
      </c>
      <c r="BT32" s="477">
        <v>0</v>
      </c>
      <c r="BU32" s="477">
        <v>0</v>
      </c>
      <c r="BV32" s="477">
        <v>3.3039605407068242</v>
      </c>
      <c r="BW32" s="477">
        <v>5.5659501740931647</v>
      </c>
      <c r="BX32" s="477">
        <v>3.5458890112779282</v>
      </c>
      <c r="BY32" s="477">
        <v>10.460100846469809</v>
      </c>
      <c r="BZ32" s="477">
        <v>21.053114260401113</v>
      </c>
      <c r="CA32" s="477">
        <v>5.7483078734936308</v>
      </c>
      <c r="CB32" s="477">
        <v>1.8086617040598068</v>
      </c>
      <c r="CC32" s="477">
        <v>0</v>
      </c>
      <c r="CD32" s="477">
        <v>0</v>
      </c>
      <c r="CE32" s="477">
        <v>14.731717375720851</v>
      </c>
      <c r="CF32" s="477">
        <v>42.786483501342808</v>
      </c>
      <c r="CG32" s="477">
        <v>62.959547921671408</v>
      </c>
      <c r="CH32" s="477">
        <v>37.014124993029789</v>
      </c>
      <c r="CI32" s="477">
        <v>0</v>
      </c>
      <c r="CJ32" s="477">
        <v>4.5457889859303081E-2</v>
      </c>
      <c r="CK32" s="477">
        <v>0</v>
      </c>
      <c r="CL32" s="477">
        <v>8.3179906317302734</v>
      </c>
      <c r="CM32" s="477">
        <v>20.440728510738818</v>
      </c>
      <c r="CN32" s="477">
        <v>0</v>
      </c>
      <c r="CO32" s="477">
        <v>0</v>
      </c>
      <c r="CP32" s="477">
        <v>0</v>
      </c>
      <c r="CQ32" s="477">
        <v>0</v>
      </c>
      <c r="CR32" s="477">
        <v>0</v>
      </c>
      <c r="CS32" s="477">
        <v>0</v>
      </c>
      <c r="CT32" s="477">
        <v>0</v>
      </c>
      <c r="CU32" s="477">
        <v>0</v>
      </c>
      <c r="CV32" s="477">
        <v>0</v>
      </c>
      <c r="CW32" s="477">
        <v>0</v>
      </c>
      <c r="CX32" s="477">
        <v>0</v>
      </c>
      <c r="CY32" s="478">
        <v>0</v>
      </c>
    </row>
    <row r="33" spans="1:104" x14ac:dyDescent="0.25">
      <c r="B33" s="394"/>
      <c r="C33" s="401"/>
      <c r="D33" s="462" t="s">
        <v>114</v>
      </c>
      <c r="E33" s="75" t="s">
        <v>927</v>
      </c>
      <c r="F33" s="476">
        <v>6.4836436214286586</v>
      </c>
      <c r="G33" s="477">
        <v>0.99031040306360429</v>
      </c>
      <c r="H33" s="477">
        <v>2.1846979347397224</v>
      </c>
      <c r="I33" s="477">
        <v>5.3034303884612717</v>
      </c>
      <c r="J33" s="477">
        <v>2.0120485209775394</v>
      </c>
      <c r="K33" s="477">
        <v>5.6302738044871319</v>
      </c>
      <c r="L33" s="477">
        <v>3.9905660823305564</v>
      </c>
      <c r="M33" s="477">
        <v>0.88946395248684818</v>
      </c>
      <c r="N33" s="477">
        <v>0</v>
      </c>
      <c r="O33" s="477">
        <v>8.7000768212430604</v>
      </c>
      <c r="P33" s="477">
        <v>9.4781412578973647</v>
      </c>
      <c r="Q33" s="477">
        <v>11.038695708515169</v>
      </c>
      <c r="R33" s="477">
        <v>0</v>
      </c>
      <c r="S33" s="477">
        <v>6.6749269134489166</v>
      </c>
      <c r="T33" s="477">
        <v>0</v>
      </c>
      <c r="U33" s="477">
        <v>0</v>
      </c>
      <c r="V33" s="477">
        <v>9.0439148369241273</v>
      </c>
      <c r="W33" s="477">
        <v>16.419478907747628</v>
      </c>
      <c r="X33" s="477">
        <v>7.6249497099731629</v>
      </c>
      <c r="Y33" s="477">
        <v>10.64194857413921</v>
      </c>
      <c r="Z33" s="477">
        <v>8.1201403086844763</v>
      </c>
      <c r="AA33" s="477">
        <v>2.7011958179881814</v>
      </c>
      <c r="AB33" s="477">
        <v>17.123017924783529</v>
      </c>
      <c r="AC33" s="477">
        <v>14.018008401503446</v>
      </c>
      <c r="AD33" s="477">
        <v>8.5413710073827804</v>
      </c>
      <c r="AE33" s="477">
        <v>15.532360396547524</v>
      </c>
      <c r="AF33" s="477">
        <v>20.190660313236133</v>
      </c>
      <c r="AG33" s="477">
        <v>4.9700253664955065</v>
      </c>
      <c r="AH33" s="477">
        <v>1.5394945245278198</v>
      </c>
      <c r="AI33" s="477">
        <v>0.57930813494763156</v>
      </c>
      <c r="AJ33" s="477">
        <v>0</v>
      </c>
      <c r="AK33" s="477">
        <v>0</v>
      </c>
      <c r="AL33" s="477">
        <v>0</v>
      </c>
      <c r="AM33" s="477">
        <v>7.643466928984787</v>
      </c>
      <c r="AN33" s="477">
        <v>3.9640058778474949</v>
      </c>
      <c r="AO33" s="477">
        <v>6.0008452627118922</v>
      </c>
      <c r="AP33" s="477">
        <v>2.5045426327936018</v>
      </c>
      <c r="AQ33" s="477">
        <v>0.53028983582823441</v>
      </c>
      <c r="AR33" s="477">
        <v>0</v>
      </c>
      <c r="AS33" s="477">
        <v>1.4823035531631874</v>
      </c>
      <c r="AT33" s="477">
        <v>0.5532454545794615</v>
      </c>
      <c r="AU33" s="477">
        <v>20.195531422462437</v>
      </c>
      <c r="AV33" s="477">
        <v>16.735972133616272</v>
      </c>
      <c r="AW33" s="477">
        <v>13.720225320849622</v>
      </c>
      <c r="AX33" s="477">
        <v>7.9499259144684347</v>
      </c>
      <c r="AY33" s="477">
        <v>7.2954023355568571</v>
      </c>
      <c r="AZ33" s="477">
        <v>1.9825690194985039</v>
      </c>
      <c r="BA33" s="477">
        <v>1.4943203707373811</v>
      </c>
      <c r="BB33" s="477">
        <v>0.45357612679407822</v>
      </c>
      <c r="BC33" s="477">
        <v>0</v>
      </c>
      <c r="BD33" s="477">
        <v>1.3404895213403567</v>
      </c>
      <c r="BE33" s="477">
        <v>4.2219540303200631</v>
      </c>
      <c r="BF33" s="477">
        <v>6.3442681108814023</v>
      </c>
      <c r="BG33" s="477">
        <v>5.3666570327652039</v>
      </c>
      <c r="BH33" s="477">
        <v>0</v>
      </c>
      <c r="BI33" s="477">
        <v>0.81878443339898899</v>
      </c>
      <c r="BJ33" s="477">
        <v>0.88666978294861332</v>
      </c>
      <c r="BK33" s="477">
        <v>0.27589052131296105</v>
      </c>
      <c r="BL33" s="477">
        <v>1.0114355657728269</v>
      </c>
      <c r="BM33" s="477">
        <v>0.70541081227697922</v>
      </c>
      <c r="BN33" s="477">
        <v>6.2890552092935055</v>
      </c>
      <c r="BO33" s="477">
        <v>3.1500142449104271</v>
      </c>
      <c r="BP33" s="477">
        <v>2.4214032232601577</v>
      </c>
      <c r="BQ33" s="477">
        <v>0</v>
      </c>
      <c r="BR33" s="477">
        <v>0</v>
      </c>
      <c r="BS33" s="477">
        <v>0</v>
      </c>
      <c r="BT33" s="477">
        <v>0</v>
      </c>
      <c r="BU33" s="477">
        <v>0</v>
      </c>
      <c r="BV33" s="477">
        <v>1.825580941755611</v>
      </c>
      <c r="BW33" s="477">
        <v>2.7565396252948906</v>
      </c>
      <c r="BX33" s="477">
        <v>3.079244103649005</v>
      </c>
      <c r="BY33" s="477">
        <v>6.0286778460220356</v>
      </c>
      <c r="BZ33" s="477">
        <v>8.0919930412366625</v>
      </c>
      <c r="CA33" s="477">
        <v>3.8866955078991814</v>
      </c>
      <c r="CB33" s="477">
        <v>7.8244611041980563E-2</v>
      </c>
      <c r="CC33" s="477">
        <v>0</v>
      </c>
      <c r="CD33" s="477">
        <v>0</v>
      </c>
      <c r="CE33" s="477">
        <v>1.0436666756915922</v>
      </c>
      <c r="CF33" s="477">
        <v>3.6930590361642177</v>
      </c>
      <c r="CG33" s="477">
        <v>6.2053677108775283</v>
      </c>
      <c r="CH33" s="477">
        <v>1.8427917606231143</v>
      </c>
      <c r="CI33" s="477">
        <v>3.4208319252206905</v>
      </c>
      <c r="CJ33" s="477">
        <v>4.1540312821589191</v>
      </c>
      <c r="CK33" s="477">
        <v>0</v>
      </c>
      <c r="CL33" s="477">
        <v>1.4722066350548266</v>
      </c>
      <c r="CM33" s="477">
        <v>5.1785244273823414</v>
      </c>
      <c r="CN33" s="477">
        <v>7.8412760963255668</v>
      </c>
      <c r="CO33" s="477">
        <v>0</v>
      </c>
      <c r="CP33" s="477">
        <v>17.33073048870159</v>
      </c>
      <c r="CQ33" s="477">
        <v>13.176944851486613</v>
      </c>
      <c r="CR33" s="477">
        <v>8.0840831106812168</v>
      </c>
      <c r="CS33" s="477">
        <v>18.320037198147226</v>
      </c>
      <c r="CT33" s="477">
        <v>2.9064219879199042E-2</v>
      </c>
      <c r="CU33" s="477">
        <v>9.7334714701609713</v>
      </c>
      <c r="CV33" s="477">
        <v>8.8742322893423484</v>
      </c>
      <c r="CW33" s="477">
        <v>0</v>
      </c>
      <c r="CX33" s="477">
        <v>5.7880707190704532</v>
      </c>
      <c r="CY33" s="478">
        <v>0</v>
      </c>
    </row>
    <row r="34" spans="1:104" x14ac:dyDescent="0.25">
      <c r="B34" s="406"/>
      <c r="C34" s="408"/>
      <c r="D34" s="464" t="s">
        <v>115</v>
      </c>
      <c r="E34" s="440" t="s">
        <v>927</v>
      </c>
      <c r="F34" s="479">
        <v>3.2819111792546227</v>
      </c>
      <c r="G34" s="480">
        <v>3.5700590559453342E-2</v>
      </c>
      <c r="H34" s="480">
        <v>0.46685344746322788</v>
      </c>
      <c r="I34" s="480">
        <v>0.87021474147835076</v>
      </c>
      <c r="J34" s="480">
        <v>6.6535139273767974E-2</v>
      </c>
      <c r="K34" s="480">
        <v>1.6624254791310595</v>
      </c>
      <c r="L34" s="480">
        <v>5.8789809325384184</v>
      </c>
      <c r="M34" s="480">
        <v>0.95083546430279908</v>
      </c>
      <c r="N34" s="480">
        <v>0</v>
      </c>
      <c r="O34" s="480">
        <v>13.146496109732471</v>
      </c>
      <c r="P34" s="480">
        <v>3.8820835365488904</v>
      </c>
      <c r="Q34" s="480">
        <v>4.300883736655023</v>
      </c>
      <c r="R34" s="480">
        <v>0</v>
      </c>
      <c r="S34" s="480">
        <v>12.191295259301667</v>
      </c>
      <c r="T34" s="480">
        <v>0</v>
      </c>
      <c r="U34" s="480">
        <v>0</v>
      </c>
      <c r="V34" s="480">
        <v>7.3637176050854833</v>
      </c>
      <c r="W34" s="480">
        <v>25.921139728570552</v>
      </c>
      <c r="X34" s="480">
        <v>5.9637242371754162</v>
      </c>
      <c r="Y34" s="480">
        <v>4.3563761663911809</v>
      </c>
      <c r="Z34" s="480">
        <v>6.4244380030980359</v>
      </c>
      <c r="AA34" s="480">
        <v>2.5634080203572402</v>
      </c>
      <c r="AB34" s="480">
        <v>21.198685522487132</v>
      </c>
      <c r="AC34" s="480">
        <v>26.966187060300442</v>
      </c>
      <c r="AD34" s="480">
        <v>7.836135780978708</v>
      </c>
      <c r="AE34" s="480">
        <v>21.341425380807085</v>
      </c>
      <c r="AF34" s="480">
        <v>7.4386263200826797</v>
      </c>
      <c r="AG34" s="480">
        <v>2.9491658866218069</v>
      </c>
      <c r="AH34" s="480">
        <v>9.0132587133433958E-2</v>
      </c>
      <c r="AI34" s="480">
        <v>0</v>
      </c>
      <c r="AJ34" s="480">
        <v>0</v>
      </c>
      <c r="AK34" s="480">
        <v>0</v>
      </c>
      <c r="AL34" s="480">
        <v>0</v>
      </c>
      <c r="AM34" s="480">
        <v>0.33911908328605184</v>
      </c>
      <c r="AN34" s="480">
        <v>0.12559562854169892</v>
      </c>
      <c r="AO34" s="480">
        <v>0.44480913176175024</v>
      </c>
      <c r="AP34" s="480">
        <v>0.28209473672326651</v>
      </c>
      <c r="AQ34" s="480">
        <v>9.6167966597059854E-2</v>
      </c>
      <c r="AR34" s="480">
        <v>0</v>
      </c>
      <c r="AS34" s="480">
        <v>0.14306889497020203</v>
      </c>
      <c r="AT34" s="480">
        <v>7.3318312048098175E-2</v>
      </c>
      <c r="AU34" s="480">
        <v>18.664230689416538</v>
      </c>
      <c r="AV34" s="480">
        <v>13.143450403610254</v>
      </c>
      <c r="AW34" s="480">
        <v>5.7251726859477845</v>
      </c>
      <c r="AX34" s="480">
        <v>6.5566360493825879</v>
      </c>
      <c r="AY34" s="480">
        <v>5.2699551563688756</v>
      </c>
      <c r="AZ34" s="480">
        <v>0.81080424181730903</v>
      </c>
      <c r="BA34" s="480">
        <v>0.79007042262726945</v>
      </c>
      <c r="BB34" s="480">
        <v>9.9946883207551185E-2</v>
      </c>
      <c r="BC34" s="480">
        <v>0</v>
      </c>
      <c r="BD34" s="480">
        <v>0.85601012534685206</v>
      </c>
      <c r="BE34" s="480">
        <v>4.2783351614526222</v>
      </c>
      <c r="BF34" s="480">
        <v>7.1777515445973812</v>
      </c>
      <c r="BG34" s="480">
        <v>5.2269637997159375</v>
      </c>
      <c r="BH34" s="480">
        <v>0</v>
      </c>
      <c r="BI34" s="480">
        <v>9.5081929138312343E-2</v>
      </c>
      <c r="BJ34" s="480">
        <v>4.1786882036908543E-2</v>
      </c>
      <c r="BK34" s="480">
        <v>1.9838011650782518E-4</v>
      </c>
      <c r="BL34" s="480">
        <v>0.14558889027136618</v>
      </c>
      <c r="BM34" s="480">
        <v>4.8274736815290105E-2</v>
      </c>
      <c r="BN34" s="480">
        <v>5.3252360217691148</v>
      </c>
      <c r="BO34" s="480">
        <v>1.7994877248469832</v>
      </c>
      <c r="BP34" s="480">
        <v>3.7416391044671764</v>
      </c>
      <c r="BQ34" s="480">
        <v>0</v>
      </c>
      <c r="BR34" s="480">
        <v>0</v>
      </c>
      <c r="BS34" s="480">
        <v>0</v>
      </c>
      <c r="BT34" s="480">
        <v>0</v>
      </c>
      <c r="BU34" s="480">
        <v>0</v>
      </c>
      <c r="BV34" s="480">
        <v>1.2092620440289563</v>
      </c>
      <c r="BW34" s="480">
        <v>1.7047187883359958</v>
      </c>
      <c r="BX34" s="480">
        <v>2.1799971993220684</v>
      </c>
      <c r="BY34" s="480">
        <v>7.5006944288182229</v>
      </c>
      <c r="BZ34" s="480">
        <v>14.325699590920861</v>
      </c>
      <c r="CA34" s="480">
        <v>8.763806021605637</v>
      </c>
      <c r="CB34" s="480">
        <v>0</v>
      </c>
      <c r="CC34" s="480">
        <v>0</v>
      </c>
      <c r="CD34" s="480">
        <v>0</v>
      </c>
      <c r="CE34" s="480">
        <v>0.56758728927133384</v>
      </c>
      <c r="CF34" s="480">
        <v>5.1611583189674333</v>
      </c>
      <c r="CG34" s="480">
        <v>13.59737193172765</v>
      </c>
      <c r="CH34" s="480">
        <v>3.3037080511336065</v>
      </c>
      <c r="CI34" s="480">
        <v>0.89308634646930207</v>
      </c>
      <c r="CJ34" s="480">
        <v>2.1856426878900916</v>
      </c>
      <c r="CK34" s="480">
        <v>0</v>
      </c>
      <c r="CL34" s="480">
        <v>0.15435067423947829</v>
      </c>
      <c r="CM34" s="480">
        <v>6.2341924534047664</v>
      </c>
      <c r="CN34" s="480">
        <v>5.7530392681336915</v>
      </c>
      <c r="CO34" s="480">
        <v>0</v>
      </c>
      <c r="CP34" s="480">
        <v>12.26674029925656</v>
      </c>
      <c r="CQ34" s="480">
        <v>23.610252434041303</v>
      </c>
      <c r="CR34" s="480">
        <v>6.8671167084614986</v>
      </c>
      <c r="CS34" s="480">
        <v>16.1972083134632</v>
      </c>
      <c r="CT34" s="480">
        <v>1.4491167108947951E-2</v>
      </c>
      <c r="CU34" s="480">
        <v>11.636673227665224</v>
      </c>
      <c r="CV34" s="480">
        <v>4.6340753931450731</v>
      </c>
      <c r="CW34" s="480">
        <v>0</v>
      </c>
      <c r="CX34" s="480">
        <v>0.55815244777975315</v>
      </c>
      <c r="CY34" s="481">
        <v>0</v>
      </c>
    </row>
    <row r="36" spans="1:104" x14ac:dyDescent="0.25">
      <c r="B36" s="558"/>
      <c r="C36" s="558"/>
      <c r="D36" s="444"/>
      <c r="E36" s="444"/>
      <c r="F36" s="447">
        <v>1.45</v>
      </c>
      <c r="G36" s="447">
        <v>1.51</v>
      </c>
      <c r="H36" s="447">
        <v>2</v>
      </c>
      <c r="I36" s="447">
        <v>1.5</v>
      </c>
      <c r="J36" s="447">
        <v>1.72</v>
      </c>
      <c r="K36" s="447">
        <v>1.77</v>
      </c>
      <c r="L36" s="447">
        <v>1.84</v>
      </c>
      <c r="M36" s="447">
        <v>1.61</v>
      </c>
      <c r="N36" s="447">
        <v>1.5</v>
      </c>
      <c r="O36" s="447">
        <v>1.51</v>
      </c>
      <c r="P36" s="447">
        <v>1.5</v>
      </c>
      <c r="Q36" s="447">
        <v>1.47</v>
      </c>
      <c r="R36" s="447">
        <v>1.5</v>
      </c>
      <c r="S36" s="447">
        <v>1.54</v>
      </c>
      <c r="T36" s="447">
        <v>2</v>
      </c>
      <c r="U36" s="447">
        <v>1.5</v>
      </c>
      <c r="V36" s="447">
        <v>1.46</v>
      </c>
      <c r="W36" s="447">
        <v>1.64</v>
      </c>
      <c r="X36" s="447">
        <v>1.52</v>
      </c>
      <c r="Y36" s="447">
        <v>1.2</v>
      </c>
      <c r="Z36" s="447">
        <v>1.68</v>
      </c>
      <c r="AA36" s="447">
        <v>1.64</v>
      </c>
      <c r="AB36" s="447">
        <v>1.77</v>
      </c>
      <c r="AC36" s="447">
        <v>1.45</v>
      </c>
      <c r="AD36" s="447">
        <v>1.42</v>
      </c>
      <c r="AE36" s="447">
        <v>1.62</v>
      </c>
      <c r="AF36" s="447">
        <v>2</v>
      </c>
      <c r="AG36" s="447">
        <v>1.67</v>
      </c>
      <c r="AH36" s="447">
        <v>1.88</v>
      </c>
      <c r="AI36" s="447">
        <v>2</v>
      </c>
      <c r="AJ36" s="447">
        <v>1.5</v>
      </c>
      <c r="AK36" s="447">
        <v>2</v>
      </c>
      <c r="AL36" s="447">
        <v>2</v>
      </c>
      <c r="AM36" s="447">
        <v>1.61</v>
      </c>
      <c r="AN36" s="447">
        <v>1.5</v>
      </c>
      <c r="AO36" s="447">
        <v>1.33</v>
      </c>
      <c r="AP36" s="447">
        <v>2</v>
      </c>
      <c r="AQ36" s="447">
        <v>1.97</v>
      </c>
      <c r="AR36" s="447">
        <v>2</v>
      </c>
      <c r="AS36" s="447">
        <v>1.28</v>
      </c>
      <c r="AT36" s="447">
        <v>1.5</v>
      </c>
      <c r="AU36" s="447">
        <v>1.2</v>
      </c>
      <c r="AV36" s="447">
        <v>1.56</v>
      </c>
      <c r="AW36" s="447">
        <v>1.2</v>
      </c>
      <c r="AX36" s="447">
        <v>1.6</v>
      </c>
      <c r="AY36" s="447">
        <v>1.64</v>
      </c>
      <c r="AZ36" s="447">
        <v>1.44</v>
      </c>
      <c r="BA36" s="447">
        <v>1.55</v>
      </c>
      <c r="BB36" s="447">
        <v>2</v>
      </c>
      <c r="BC36" s="447">
        <v>2</v>
      </c>
      <c r="BD36" s="447">
        <v>2</v>
      </c>
      <c r="BE36" s="447">
        <v>1.2</v>
      </c>
      <c r="BF36" s="447">
        <v>1.63</v>
      </c>
      <c r="BG36" s="447">
        <v>1.52</v>
      </c>
      <c r="BH36" s="447">
        <v>1.5</v>
      </c>
      <c r="BI36" s="447">
        <v>1.42</v>
      </c>
      <c r="BJ36" s="447">
        <v>2</v>
      </c>
      <c r="BK36" s="447">
        <v>2</v>
      </c>
      <c r="BL36" s="447">
        <v>1.54</v>
      </c>
      <c r="BM36" s="447">
        <v>1.92</v>
      </c>
      <c r="BN36" s="447">
        <v>1.51</v>
      </c>
      <c r="BO36" s="447">
        <v>1.5</v>
      </c>
      <c r="BP36" s="447">
        <v>1.61</v>
      </c>
      <c r="BQ36" s="447">
        <v>2</v>
      </c>
      <c r="BR36" s="447">
        <v>1.33</v>
      </c>
      <c r="BS36" s="447">
        <v>1.54</v>
      </c>
      <c r="BT36" s="447">
        <v>1.7</v>
      </c>
      <c r="BU36" s="447">
        <v>1.68</v>
      </c>
      <c r="BV36" s="447">
        <v>1.2</v>
      </c>
      <c r="BW36" s="447">
        <v>1.24</v>
      </c>
      <c r="BX36" s="447">
        <v>1.86</v>
      </c>
      <c r="BY36" s="447">
        <v>1.68</v>
      </c>
      <c r="BZ36" s="447">
        <v>1.36</v>
      </c>
      <c r="CA36" s="447">
        <v>1.52</v>
      </c>
      <c r="CB36" s="447">
        <v>1.69</v>
      </c>
      <c r="CC36" s="447">
        <v>1.5</v>
      </c>
      <c r="CD36" s="447">
        <v>1.5</v>
      </c>
      <c r="CE36" s="447">
        <v>2</v>
      </c>
      <c r="CF36" s="447">
        <v>2</v>
      </c>
      <c r="CG36" s="447">
        <v>2</v>
      </c>
      <c r="CH36" s="447">
        <v>2</v>
      </c>
      <c r="CI36" s="447">
        <v>1.28</v>
      </c>
      <c r="CJ36" s="447">
        <v>2</v>
      </c>
      <c r="CK36" s="447">
        <v>1.8</v>
      </c>
      <c r="CL36" s="447">
        <v>1.81</v>
      </c>
      <c r="CM36" s="447">
        <v>1.82</v>
      </c>
      <c r="CN36" s="447">
        <v>1.2</v>
      </c>
      <c r="CO36" s="447">
        <v>1.44</v>
      </c>
      <c r="CP36" s="447">
        <v>1.35</v>
      </c>
      <c r="CQ36" s="447">
        <v>1.2</v>
      </c>
      <c r="CR36" s="447">
        <v>1.2</v>
      </c>
      <c r="CS36" s="447">
        <v>1.52</v>
      </c>
      <c r="CT36" s="447">
        <v>1.2</v>
      </c>
      <c r="CU36" s="447">
        <v>1.63</v>
      </c>
      <c r="CV36" s="447">
        <v>1.85</v>
      </c>
      <c r="CW36" s="447">
        <v>2</v>
      </c>
      <c r="CX36" s="447">
        <v>1.72</v>
      </c>
      <c r="CY36" s="448">
        <v>1.22</v>
      </c>
    </row>
    <row r="37" spans="1:104" x14ac:dyDescent="0.25">
      <c r="A37" s="19"/>
      <c r="B37" s="559"/>
      <c r="C37" s="30"/>
      <c r="D37" s="30"/>
      <c r="E37" s="559"/>
      <c r="F37" s="55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row>
    <row r="38" spans="1:104" x14ac:dyDescent="0.25">
      <c r="B38" s="445"/>
      <c r="C38" s="558"/>
      <c r="D38" s="444"/>
      <c r="E38" s="513" t="s">
        <v>10</v>
      </c>
      <c r="F38" s="663">
        <v>5</v>
      </c>
    </row>
    <row r="40" spans="1:104" x14ac:dyDescent="0.25">
      <c r="B40" s="460"/>
      <c r="C40" s="460" t="s">
        <v>120</v>
      </c>
      <c r="D40" s="397"/>
      <c r="E40" s="460" t="s">
        <v>928</v>
      </c>
      <c r="F40" s="241">
        <v>1076002.9527181585</v>
      </c>
      <c r="G40" s="241">
        <v>509581.38086895784</v>
      </c>
      <c r="H40" s="241">
        <v>887839.8599612707</v>
      </c>
      <c r="I40" s="241">
        <v>233368.21819531263</v>
      </c>
      <c r="J40" s="241">
        <v>1261171.3616300472</v>
      </c>
      <c r="K40" s="241">
        <v>702820.09759399504</v>
      </c>
      <c r="L40" s="241">
        <v>389846.68870980182</v>
      </c>
      <c r="M40" s="241">
        <v>385621.053225682</v>
      </c>
      <c r="N40" s="241">
        <v>565964.51612903224</v>
      </c>
      <c r="O40" s="241">
        <v>2433870.9677419355</v>
      </c>
      <c r="P40" s="241">
        <v>3634232.1665372453</v>
      </c>
      <c r="Q40" s="241">
        <v>4290252.8112817416</v>
      </c>
      <c r="R40" s="241">
        <v>1175832.6337752175</v>
      </c>
      <c r="S40" s="241">
        <v>830032.32075318042</v>
      </c>
      <c r="T40" s="241">
        <v>224304.46760869067</v>
      </c>
      <c r="U40" s="241">
        <v>597066.51909340976</v>
      </c>
      <c r="V40" s="241">
        <v>2063091.089086645</v>
      </c>
      <c r="W40" s="241">
        <v>538594.07972801302</v>
      </c>
      <c r="X40" s="241">
        <v>2647804.4594067507</v>
      </c>
      <c r="Y40" s="241">
        <v>5967804.4687769199</v>
      </c>
      <c r="Z40" s="241">
        <v>1353800.0164379526</v>
      </c>
      <c r="AA40" s="241">
        <v>332569.64006530202</v>
      </c>
      <c r="AB40" s="241">
        <v>1364505.343819225</v>
      </c>
      <c r="AC40" s="241">
        <v>750077.74197535124</v>
      </c>
      <c r="AD40" s="241">
        <v>954926.02531911992</v>
      </c>
      <c r="AE40" s="241">
        <v>725106.21633523609</v>
      </c>
      <c r="AF40" s="241">
        <v>2022591.935483871</v>
      </c>
      <c r="AG40" s="241">
        <v>409677.41935483873</v>
      </c>
      <c r="AH40" s="241">
        <v>1318891.8526875335</v>
      </c>
      <c r="AI40" s="241">
        <v>405738.95990656642</v>
      </c>
      <c r="AJ40" s="241">
        <v>1080750.2401014515</v>
      </c>
      <c r="AK40" s="241">
        <v>955943.14085283573</v>
      </c>
      <c r="AL40" s="241">
        <v>694533.84504155873</v>
      </c>
      <c r="AM40" s="241">
        <v>708829.29149155656</v>
      </c>
      <c r="AN40" s="241">
        <v>1027246.3618549883</v>
      </c>
      <c r="AO40" s="241">
        <v>893577.01384522836</v>
      </c>
      <c r="AP40" s="241">
        <v>2154848.6702018776</v>
      </c>
      <c r="AQ40" s="241">
        <v>1605349.758260115</v>
      </c>
      <c r="AR40" s="241">
        <v>0</v>
      </c>
      <c r="AS40" s="241">
        <v>2015106.4966646668</v>
      </c>
      <c r="AT40" s="241">
        <v>10699.954948236325</v>
      </c>
      <c r="AU40" s="241">
        <v>2077587.0943302736</v>
      </c>
      <c r="AV40" s="241">
        <v>1853889.9703780501</v>
      </c>
      <c r="AW40" s="241">
        <v>698855.27698300104</v>
      </c>
      <c r="AX40" s="241">
        <v>924309.60578750458</v>
      </c>
      <c r="AY40" s="241">
        <v>1516229.3745091648</v>
      </c>
      <c r="AZ40" s="241">
        <v>1225041.3444861572</v>
      </c>
      <c r="BA40" s="241">
        <v>1357773.2087375845</v>
      </c>
      <c r="BB40" s="241">
        <v>1395545.6680035503</v>
      </c>
      <c r="BC40" s="241">
        <v>0</v>
      </c>
      <c r="BD40" s="241">
        <v>809677.41935483867</v>
      </c>
      <c r="BE40" s="241">
        <v>638588.32023301057</v>
      </c>
      <c r="BF40" s="241">
        <v>628255.55139889312</v>
      </c>
      <c r="BG40" s="241">
        <v>829930.32191648334</v>
      </c>
      <c r="BH40" s="241">
        <v>1370014.5161290322</v>
      </c>
      <c r="BI40" s="241">
        <v>3029427.1031496883</v>
      </c>
      <c r="BJ40" s="241">
        <v>2653318.4246826638</v>
      </c>
      <c r="BK40" s="241">
        <v>1265926.4549764956</v>
      </c>
      <c r="BL40" s="241">
        <v>2189404.1837227386</v>
      </c>
      <c r="BM40" s="241">
        <v>2269168.9947587363</v>
      </c>
      <c r="BN40" s="241">
        <v>328064.51612903224</v>
      </c>
      <c r="BO40" s="241">
        <v>471432.25806451612</v>
      </c>
      <c r="BP40" s="241">
        <v>294737.09677419357</v>
      </c>
      <c r="BQ40" s="241">
        <v>125037.09677419355</v>
      </c>
      <c r="BR40" s="241">
        <v>641842.3638050165</v>
      </c>
      <c r="BS40" s="241">
        <v>1338561.0003117302</v>
      </c>
      <c r="BT40" s="241">
        <v>3011276.4026373797</v>
      </c>
      <c r="BU40" s="241">
        <v>1350255.7171168413</v>
      </c>
      <c r="BV40" s="241">
        <v>1361510.4793608154</v>
      </c>
      <c r="BW40" s="241">
        <v>1369882.8798400662</v>
      </c>
      <c r="BX40" s="241">
        <v>1152160.6827291753</v>
      </c>
      <c r="BY40" s="241">
        <v>1071419.8287378852</v>
      </c>
      <c r="BZ40" s="241">
        <v>666075.48891826894</v>
      </c>
      <c r="CA40" s="241">
        <v>1004003.8662202412</v>
      </c>
      <c r="CB40" s="241">
        <v>1577063.1036165156</v>
      </c>
      <c r="CC40" s="241">
        <v>0</v>
      </c>
      <c r="CD40" s="241">
        <v>0</v>
      </c>
      <c r="CE40" s="241">
        <v>514814.69685294642</v>
      </c>
      <c r="CF40" s="241">
        <v>599340.46984804177</v>
      </c>
      <c r="CG40" s="241">
        <v>556828.42000646412</v>
      </c>
      <c r="CH40" s="241">
        <v>397298.67135706381</v>
      </c>
      <c r="CI40" s="241">
        <v>1453020.9864331447</v>
      </c>
      <c r="CJ40" s="241">
        <v>1598447.5783304337</v>
      </c>
      <c r="CK40" s="241">
        <v>646918.53201061499</v>
      </c>
      <c r="CL40" s="241">
        <v>642570.96774193551</v>
      </c>
      <c r="CM40" s="241">
        <v>937096.77419354836</v>
      </c>
      <c r="CN40" s="241">
        <v>762721.29958313494</v>
      </c>
      <c r="CO40" s="241">
        <v>2082541.0901470219</v>
      </c>
      <c r="CP40" s="241">
        <v>1566577.4761893726</v>
      </c>
      <c r="CQ40" s="241">
        <v>1360001.9508725272</v>
      </c>
      <c r="CR40" s="241">
        <v>1672493.6127276281</v>
      </c>
      <c r="CS40" s="241">
        <v>1769097.5808445339</v>
      </c>
      <c r="CT40" s="241">
        <v>2538088.3243299881</v>
      </c>
      <c r="CU40" s="241">
        <v>2605648.6306846812</v>
      </c>
      <c r="CV40" s="241">
        <v>1591432.7194273891</v>
      </c>
      <c r="CW40" s="241">
        <v>899940.03325645858</v>
      </c>
      <c r="CX40" s="241">
        <v>1557902.4805341735</v>
      </c>
      <c r="CY40" s="242">
        <v>538522.54333857447</v>
      </c>
    </row>
    <row r="41" spans="1:104" x14ac:dyDescent="0.25">
      <c r="B41" s="464"/>
      <c r="C41" s="464" t="s">
        <v>121</v>
      </c>
      <c r="D41" s="408"/>
      <c r="E41" s="464" t="s">
        <v>927</v>
      </c>
      <c r="F41" s="249">
        <v>41129.895601465738</v>
      </c>
      <c r="G41" s="249">
        <v>19478.598030465502</v>
      </c>
      <c r="H41" s="249">
        <v>33937.416861895916</v>
      </c>
      <c r="I41" s="249">
        <v>16831.691056062667</v>
      </c>
      <c r="J41" s="249">
        <v>90962.029413725963</v>
      </c>
      <c r="K41" s="249">
        <v>50690.92459193978</v>
      </c>
      <c r="L41" s="249">
        <v>34143.280209459212</v>
      </c>
      <c r="M41" s="249">
        <v>33773.193555972881</v>
      </c>
      <c r="N41" s="249">
        <v>0</v>
      </c>
      <c r="O41" s="249">
        <v>131902.60416666666</v>
      </c>
      <c r="P41" s="249">
        <v>169857.86696451437</v>
      </c>
      <c r="Q41" s="249">
        <v>200519.16274715506</v>
      </c>
      <c r="R41" s="249">
        <v>54956.429289058346</v>
      </c>
      <c r="S41" s="249">
        <v>38794.3073128088</v>
      </c>
      <c r="T41" s="249">
        <v>10483.611578102722</v>
      </c>
      <c r="U41" s="249">
        <v>27905.879625121826</v>
      </c>
      <c r="V41" s="249">
        <v>96425.389377270272</v>
      </c>
      <c r="W41" s="249">
        <v>25172.976670195432</v>
      </c>
      <c r="X41" s="249">
        <v>123753.90371454699</v>
      </c>
      <c r="Y41" s="249">
        <v>278925.09093429585</v>
      </c>
      <c r="Z41" s="249">
        <v>63274.323860211327</v>
      </c>
      <c r="AA41" s="249">
        <v>15543.742691725902</v>
      </c>
      <c r="AB41" s="249">
        <v>63774.672762211259</v>
      </c>
      <c r="AC41" s="249">
        <v>35057.365482207919</v>
      </c>
      <c r="AD41" s="249">
        <v>44631.627902890948</v>
      </c>
      <c r="AE41" s="249">
        <v>33890.238593855851</v>
      </c>
      <c r="AF41" s="249">
        <v>77237.654320987655</v>
      </c>
      <c r="AG41" s="249">
        <v>4564.0432098765432</v>
      </c>
      <c r="AH41" s="249">
        <v>0</v>
      </c>
      <c r="AI41" s="249">
        <v>0</v>
      </c>
      <c r="AJ41" s="249">
        <v>0</v>
      </c>
      <c r="AK41" s="249">
        <v>0</v>
      </c>
      <c r="AL41" s="249">
        <v>22919.348758899076</v>
      </c>
      <c r="AM41" s="249">
        <v>23391.092972936709</v>
      </c>
      <c r="AN41" s="249">
        <v>33898.733368790585</v>
      </c>
      <c r="AO41" s="249">
        <v>29487.696488036381</v>
      </c>
      <c r="AP41" s="249">
        <v>71109.174229013312</v>
      </c>
      <c r="AQ41" s="249">
        <v>52975.922271111616</v>
      </c>
      <c r="AR41" s="249">
        <v>0</v>
      </c>
      <c r="AS41" s="249">
        <v>152016.28923977181</v>
      </c>
      <c r="AT41" s="249">
        <v>807.18684047511022</v>
      </c>
      <c r="AU41" s="249">
        <v>172116.10072228443</v>
      </c>
      <c r="AV41" s="249">
        <v>153584.08498993909</v>
      </c>
      <c r="AW41" s="249">
        <v>57896.126507409179</v>
      </c>
      <c r="AX41" s="249">
        <v>76573.716520693255</v>
      </c>
      <c r="AY41" s="249">
        <v>125610.85330828482</v>
      </c>
      <c r="AZ41" s="249">
        <v>101487.60550734508</v>
      </c>
      <c r="BA41" s="249">
        <v>112483.67444659676</v>
      </c>
      <c r="BB41" s="249">
        <v>115612.90470668607</v>
      </c>
      <c r="BC41" s="249">
        <v>0</v>
      </c>
      <c r="BD41" s="249">
        <v>0</v>
      </c>
      <c r="BE41" s="249">
        <v>34246.727870349161</v>
      </c>
      <c r="BF41" s="249">
        <v>33692.593835639411</v>
      </c>
      <c r="BG41" s="249">
        <v>44508.170577962046</v>
      </c>
      <c r="BH41" s="249">
        <v>52956.944444444445</v>
      </c>
      <c r="BI41" s="249">
        <v>15332.748218899198</v>
      </c>
      <c r="BJ41" s="249">
        <v>13429.160684516182</v>
      </c>
      <c r="BK41" s="249">
        <v>6407.1954653134162</v>
      </c>
      <c r="BL41" s="249">
        <v>11081.165499418374</v>
      </c>
      <c r="BM41" s="249">
        <v>11484.876736791099</v>
      </c>
      <c r="BN41" s="249">
        <v>12912.731481481482</v>
      </c>
      <c r="BO41" s="249">
        <v>11740.123456790123</v>
      </c>
      <c r="BP41" s="249">
        <v>13992.303240740741</v>
      </c>
      <c r="BQ41" s="249">
        <v>0</v>
      </c>
      <c r="BR41" s="249">
        <v>22909.436580866823</v>
      </c>
      <c r="BS41" s="249">
        <v>47777.585394128138</v>
      </c>
      <c r="BT41" s="249">
        <v>107482.22564292919</v>
      </c>
      <c r="BU41" s="249">
        <v>48195.007783310415</v>
      </c>
      <c r="BV41" s="249">
        <v>57569.7894633252</v>
      </c>
      <c r="BW41" s="249">
        <v>57923.806079575843</v>
      </c>
      <c r="BX41" s="249">
        <v>48717.69181224316</v>
      </c>
      <c r="BY41" s="249">
        <v>45303.664497851962</v>
      </c>
      <c r="BZ41" s="249">
        <v>28164.179596846177</v>
      </c>
      <c r="CA41" s="249">
        <v>42453.063766207037</v>
      </c>
      <c r="CB41" s="249">
        <v>4883.5373189932716</v>
      </c>
      <c r="CC41" s="249">
        <v>0</v>
      </c>
      <c r="CD41" s="249">
        <v>0</v>
      </c>
      <c r="CE41" s="249">
        <v>35522.872339417096</v>
      </c>
      <c r="CF41" s="249">
        <v>41355.258753111484</v>
      </c>
      <c r="CG41" s="249">
        <v>38421.872956938962</v>
      </c>
      <c r="CH41" s="249">
        <v>27414.116320902835</v>
      </c>
      <c r="CI41" s="249">
        <v>71852.373255763378</v>
      </c>
      <c r="CJ41" s="249">
        <v>79043.766814343879</v>
      </c>
      <c r="CK41" s="249">
        <v>31990.337553349542</v>
      </c>
      <c r="CL41" s="249">
        <v>0</v>
      </c>
      <c r="CM41" s="249">
        <v>69053.973765432107</v>
      </c>
      <c r="CN41" s="249">
        <v>27264.685711349888</v>
      </c>
      <c r="CO41" s="249">
        <v>74443.742865006556</v>
      </c>
      <c r="CP41" s="249">
        <v>55999.803013403871</v>
      </c>
      <c r="CQ41" s="249">
        <v>48615.432370419236</v>
      </c>
      <c r="CR41" s="249">
        <v>59785.943738796312</v>
      </c>
      <c r="CS41" s="249">
        <v>63239.206196021834</v>
      </c>
      <c r="CT41" s="249">
        <v>90728.003149151773</v>
      </c>
      <c r="CU41" s="249">
        <v>93143.053732280867</v>
      </c>
      <c r="CV41" s="249">
        <v>56888.293207048715</v>
      </c>
      <c r="CW41" s="249">
        <v>32169.787547836368</v>
      </c>
      <c r="CX41" s="249">
        <v>55689.70149897704</v>
      </c>
      <c r="CY41" s="250">
        <v>19250.34465489272</v>
      </c>
    </row>
    <row r="43" spans="1:104" s="65" customFormat="1" x14ac:dyDescent="0.25">
      <c r="F43" s="432"/>
      <c r="G43" s="482" t="s">
        <v>332</v>
      </c>
      <c r="H43" s="483" t="s">
        <v>14</v>
      </c>
      <c r="I43" s="483" t="s">
        <v>15</v>
      </c>
      <c r="J43" s="483" t="s">
        <v>16</v>
      </c>
      <c r="K43" s="483" t="s">
        <v>17</v>
      </c>
      <c r="L43" s="483" t="s">
        <v>18</v>
      </c>
      <c r="M43" s="483" t="s">
        <v>19</v>
      </c>
      <c r="N43" s="483" t="s">
        <v>20</v>
      </c>
      <c r="O43" s="483" t="s">
        <v>21</v>
      </c>
      <c r="P43" s="483" t="s">
        <v>22</v>
      </c>
      <c r="Q43" s="483" t="s">
        <v>23</v>
      </c>
      <c r="R43" s="483" t="s">
        <v>24</v>
      </c>
      <c r="S43" s="483" t="s">
        <v>25</v>
      </c>
      <c r="T43" s="483" t="s">
        <v>26</v>
      </c>
      <c r="U43" s="483" t="s">
        <v>27</v>
      </c>
      <c r="V43" s="483" t="s">
        <v>28</v>
      </c>
      <c r="W43" s="483" t="s">
        <v>29</v>
      </c>
      <c r="X43" s="483" t="s">
        <v>30</v>
      </c>
      <c r="Y43" s="483" t="s">
        <v>31</v>
      </c>
      <c r="Z43" s="483" t="s">
        <v>32</v>
      </c>
      <c r="AA43" s="483" t="s">
        <v>33</v>
      </c>
      <c r="AB43" s="483" t="s">
        <v>34</v>
      </c>
      <c r="AC43" s="483" t="s">
        <v>35</v>
      </c>
      <c r="AD43" s="483" t="s">
        <v>36</v>
      </c>
      <c r="AE43" s="483" t="s">
        <v>37</v>
      </c>
      <c r="AF43" s="483" t="s">
        <v>38</v>
      </c>
      <c r="AG43" s="483" t="s">
        <v>39</v>
      </c>
      <c r="AH43" s="483" t="s">
        <v>40</v>
      </c>
      <c r="AI43" s="483" t="s">
        <v>41</v>
      </c>
      <c r="AJ43" s="483" t="s">
        <v>42</v>
      </c>
      <c r="AK43" s="483" t="s">
        <v>43</v>
      </c>
      <c r="AL43" s="483" t="s">
        <v>44</v>
      </c>
      <c r="AM43" s="483" t="s">
        <v>45</v>
      </c>
      <c r="AN43" s="483" t="s">
        <v>46</v>
      </c>
      <c r="AO43" s="483" t="s">
        <v>47</v>
      </c>
      <c r="AP43" s="483" t="s">
        <v>48</v>
      </c>
      <c r="AQ43" s="483" t="s">
        <v>49</v>
      </c>
      <c r="AR43" s="483" t="s">
        <v>50</v>
      </c>
      <c r="AS43" s="483" t="s">
        <v>51</v>
      </c>
      <c r="AT43" s="483" t="s">
        <v>52</v>
      </c>
      <c r="AU43" s="483" t="s">
        <v>53</v>
      </c>
      <c r="AV43" s="483" t="s">
        <v>54</v>
      </c>
      <c r="AW43" s="483" t="s">
        <v>55</v>
      </c>
      <c r="AX43" s="483" t="s">
        <v>56</v>
      </c>
      <c r="AY43" s="483" t="s">
        <v>57</v>
      </c>
      <c r="AZ43" s="483" t="s">
        <v>58</v>
      </c>
      <c r="BA43" s="483" t="s">
        <v>59</v>
      </c>
      <c r="BB43" s="483" t="s">
        <v>60</v>
      </c>
      <c r="BC43" s="483" t="s">
        <v>61</v>
      </c>
      <c r="BD43" s="483" t="s">
        <v>62</v>
      </c>
      <c r="BE43" s="483" t="s">
        <v>63</v>
      </c>
      <c r="BF43" s="483" t="s">
        <v>64</v>
      </c>
      <c r="BG43" s="483" t="s">
        <v>65</v>
      </c>
      <c r="BH43" s="483" t="s">
        <v>66</v>
      </c>
      <c r="BI43" s="483" t="s">
        <v>67</v>
      </c>
      <c r="BJ43" s="483" t="s">
        <v>68</v>
      </c>
      <c r="BK43" s="483" t="s">
        <v>69</v>
      </c>
      <c r="BL43" s="483" t="s">
        <v>70</v>
      </c>
      <c r="BM43" s="483" t="s">
        <v>71</v>
      </c>
      <c r="BN43" s="483" t="s">
        <v>72</v>
      </c>
      <c r="BO43" s="483" t="s">
        <v>73</v>
      </c>
      <c r="BP43" s="483" t="s">
        <v>74</v>
      </c>
      <c r="BQ43" s="483" t="s">
        <v>75</v>
      </c>
      <c r="BR43" s="483" t="s">
        <v>76</v>
      </c>
      <c r="BS43" s="483" t="s">
        <v>77</v>
      </c>
      <c r="BT43" s="483" t="s">
        <v>78</v>
      </c>
      <c r="BU43" s="483" t="s">
        <v>79</v>
      </c>
      <c r="BV43" s="483" t="s">
        <v>80</v>
      </c>
      <c r="BW43" s="483" t="s">
        <v>81</v>
      </c>
      <c r="BX43" s="483" t="s">
        <v>82</v>
      </c>
      <c r="BY43" s="483" t="s">
        <v>83</v>
      </c>
      <c r="BZ43" s="483" t="s">
        <v>84</v>
      </c>
      <c r="CA43" s="483" t="s">
        <v>85</v>
      </c>
      <c r="CB43" s="483" t="s">
        <v>86</v>
      </c>
      <c r="CC43" s="483" t="s">
        <v>87</v>
      </c>
      <c r="CD43" s="483" t="s">
        <v>88</v>
      </c>
      <c r="CE43" s="483" t="s">
        <v>89</v>
      </c>
      <c r="CF43" s="483" t="s">
        <v>90</v>
      </c>
      <c r="CG43" s="483" t="s">
        <v>91</v>
      </c>
      <c r="CH43" s="483" t="s">
        <v>92</v>
      </c>
      <c r="CI43" s="483" t="s">
        <v>93</v>
      </c>
      <c r="CJ43" s="483" t="s">
        <v>94</v>
      </c>
      <c r="CK43" s="483" t="s">
        <v>95</v>
      </c>
      <c r="CL43" s="483" t="s">
        <v>96</v>
      </c>
      <c r="CM43" s="483" t="s">
        <v>97</v>
      </c>
      <c r="CN43" s="483" t="s">
        <v>98</v>
      </c>
      <c r="CO43" s="483" t="s">
        <v>99</v>
      </c>
      <c r="CP43" s="483" t="s">
        <v>100</v>
      </c>
      <c r="CQ43" s="483" t="s">
        <v>101</v>
      </c>
      <c r="CR43" s="483" t="s">
        <v>102</v>
      </c>
      <c r="CS43" s="483" t="s">
        <v>103</v>
      </c>
      <c r="CT43" s="483" t="s">
        <v>104</v>
      </c>
      <c r="CU43" s="483" t="s">
        <v>105</v>
      </c>
      <c r="CV43" s="483" t="s">
        <v>106</v>
      </c>
      <c r="CW43" s="483" t="s">
        <v>107</v>
      </c>
      <c r="CX43" s="483" t="s">
        <v>108</v>
      </c>
      <c r="CY43" s="483" t="s">
        <v>109</v>
      </c>
      <c r="CZ43" s="484" t="s">
        <v>110</v>
      </c>
    </row>
    <row r="44" spans="1:104" x14ac:dyDescent="0.25">
      <c r="B44" s="397"/>
      <c r="C44" s="397"/>
      <c r="D44" s="397"/>
      <c r="E44" s="397" t="s">
        <v>10</v>
      </c>
      <c r="F44" s="485" t="s">
        <v>332</v>
      </c>
      <c r="G44" s="486">
        <v>78.412976280110186</v>
      </c>
      <c r="H44" s="487">
        <v>235.22919191919189</v>
      </c>
      <c r="I44" s="487">
        <v>374.09703030303041</v>
      </c>
      <c r="J44" s="487">
        <v>1116.149090909091</v>
      </c>
      <c r="K44" s="487">
        <v>1152.8338842975211</v>
      </c>
      <c r="L44" s="487">
        <v>1082.8072294372289</v>
      </c>
      <c r="M44" s="487">
        <v>1280.58202020202</v>
      </c>
      <c r="N44" s="487">
        <v>1160.2012727272729</v>
      </c>
      <c r="O44" s="487">
        <v>2575.19</v>
      </c>
      <c r="P44" s="487">
        <v>323.31980519480521</v>
      </c>
      <c r="Q44" s="487">
        <v>681.77727272727248</v>
      </c>
      <c r="R44" s="487">
        <v>496.26571022727268</v>
      </c>
      <c r="S44" s="487">
        <v>697.54454545454541</v>
      </c>
      <c r="T44" s="487">
        <v>701.03722222222223</v>
      </c>
      <c r="U44" s="487">
        <v>1003.856818181818</v>
      </c>
      <c r="V44" s="487">
        <v>988.82545454545436</v>
      </c>
      <c r="W44" s="487">
        <v>751.73272727272763</v>
      </c>
      <c r="X44" s="487">
        <v>908.58352272727279</v>
      </c>
      <c r="Y44" s="487">
        <v>940.9790316205532</v>
      </c>
      <c r="Z44" s="487">
        <v>938.05152658662098</v>
      </c>
      <c r="AA44" s="487">
        <v>805.11204545454518</v>
      </c>
      <c r="AB44" s="487">
        <v>853.89242424242411</v>
      </c>
      <c r="AC44" s="487">
        <v>542.98573426573432</v>
      </c>
      <c r="AD44" s="487">
        <v>713.67227272727291</v>
      </c>
      <c r="AE44" s="487">
        <v>1044.8633333333339</v>
      </c>
      <c r="AF44" s="487">
        <v>672.56652173913062</v>
      </c>
      <c r="AG44" s="487">
        <v>1196.956694214877</v>
      </c>
      <c r="AH44" s="487">
        <v>1700.8045454545461</v>
      </c>
      <c r="AI44" s="487">
        <v>1385.1039393939391</v>
      </c>
      <c r="AJ44" s="487">
        <v>1668.3541414141421</v>
      </c>
      <c r="AK44" s="487">
        <v>1698.3872727272731</v>
      </c>
      <c r="AL44" s="487">
        <v>2074.4795454545451</v>
      </c>
      <c r="AM44" s="487">
        <v>2487.7653030303031</v>
      </c>
      <c r="AN44" s="487">
        <v>2053.1160227272721</v>
      </c>
      <c r="AO44" s="487">
        <v>2346.0190909090911</v>
      </c>
      <c r="AP44" s="487">
        <v>2375.185738636364</v>
      </c>
      <c r="AQ44" s="487">
        <v>1969.89309090909</v>
      </c>
      <c r="AR44" s="487">
        <v>2671.7516528925612</v>
      </c>
      <c r="AS44" s="487">
        <v>4197.857402597404</v>
      </c>
      <c r="AT44" s="487">
        <v>2151.014393939392</v>
      </c>
      <c r="AU44" s="487">
        <v>1895.7327272727271</v>
      </c>
      <c r="AV44" s="487">
        <v>1255.305340909091</v>
      </c>
      <c r="AW44" s="487">
        <v>1298.3379752066121</v>
      </c>
      <c r="AX44" s="487">
        <v>1238.1422727272729</v>
      </c>
      <c r="AY44" s="487">
        <v>928.29781818181857</v>
      </c>
      <c r="AZ44" s="487">
        <v>1629.7732167832171</v>
      </c>
      <c r="BA44" s="487">
        <v>1658.9198295454551</v>
      </c>
      <c r="BB44" s="487">
        <v>1232.6167424242431</v>
      </c>
      <c r="BC44" s="487">
        <v>1310.2906293706289</v>
      </c>
      <c r="BD44" s="487">
        <v>9832.58</v>
      </c>
      <c r="BE44" s="487">
        <v>488.28099567099582</v>
      </c>
      <c r="BF44" s="487">
        <v>279.77318181818191</v>
      </c>
      <c r="BG44" s="487">
        <v>263.12909090909079</v>
      </c>
      <c r="BH44" s="487">
        <v>440.52868686868692</v>
      </c>
      <c r="BI44" s="487">
        <v>2152.4161363636358</v>
      </c>
      <c r="BJ44" s="487">
        <v>875.76472727272744</v>
      </c>
      <c r="BK44" s="487">
        <v>1389.680303030304</v>
      </c>
      <c r="BL44" s="487">
        <v>1723.284171122996</v>
      </c>
      <c r="BM44" s="487">
        <v>663.04776859504136</v>
      </c>
      <c r="BN44" s="487">
        <v>977.22698347107462</v>
      </c>
      <c r="BO44" s="487">
        <v>1211.05509090909</v>
      </c>
      <c r="BP44" s="487">
        <v>946.29181818181826</v>
      </c>
      <c r="BQ44" s="487">
        <v>1393.915606060606</v>
      </c>
      <c r="BR44" s="487">
        <v>2120.494090909091</v>
      </c>
      <c r="BS44" s="487">
        <v>1116.400101010101</v>
      </c>
      <c r="BT44" s="487">
        <v>1160.357954545455</v>
      </c>
      <c r="BU44" s="487">
        <v>1114.059488636364</v>
      </c>
      <c r="BV44" s="487">
        <v>1110.3798701298699</v>
      </c>
      <c r="BW44" s="487">
        <v>714.46188811188847</v>
      </c>
      <c r="BX44" s="487">
        <v>478.16922077922072</v>
      </c>
      <c r="BY44" s="487">
        <v>796.85531468531428</v>
      </c>
      <c r="BZ44" s="487">
        <v>742.79030303030356</v>
      </c>
      <c r="CA44" s="487">
        <v>467.80662337662358</v>
      </c>
      <c r="CB44" s="487">
        <v>913.94426573426597</v>
      </c>
      <c r="CC44" s="487">
        <v>2739.7044664031632</v>
      </c>
      <c r="CD44" s="487">
        <v>5413.43</v>
      </c>
      <c r="CE44" s="487">
        <v>4341.83</v>
      </c>
      <c r="CF44" s="487">
        <v>787.25098484848513</v>
      </c>
      <c r="CG44" s="487">
        <v>1196.4103787878801</v>
      </c>
      <c r="CH44" s="487">
        <v>1157.0068686868681</v>
      </c>
      <c r="CI44" s="487">
        <v>832.84393939393954</v>
      </c>
      <c r="CJ44" s="487">
        <v>1686.461515151515</v>
      </c>
      <c r="CK44" s="487">
        <v>1386.2167045454551</v>
      </c>
      <c r="CL44" s="487">
        <v>2123.6446969696972</v>
      </c>
      <c r="CM44" s="487">
        <v>352.84212121212119</v>
      </c>
      <c r="CN44" s="487">
        <v>320.46147727272728</v>
      </c>
      <c r="CO44" s="487">
        <v>1923.3906493506499</v>
      </c>
      <c r="CP44" s="487">
        <v>1849.6987727272719</v>
      </c>
      <c r="CQ44" s="487">
        <v>1803.570000000002</v>
      </c>
      <c r="CR44" s="487">
        <v>1677.730247933883</v>
      </c>
      <c r="CS44" s="487">
        <v>1704.0521428571431</v>
      </c>
      <c r="CT44" s="487">
        <v>1549.1029545454539</v>
      </c>
      <c r="CU44" s="487">
        <v>1484.9887878787879</v>
      </c>
      <c r="CV44" s="487">
        <v>1519.4561904761899</v>
      </c>
      <c r="CW44" s="487">
        <v>1725.855075757577</v>
      </c>
      <c r="CX44" s="487">
        <v>1798.1387878787889</v>
      </c>
      <c r="CY44" s="487">
        <v>2254.905415019763</v>
      </c>
      <c r="CZ44" s="488">
        <v>2245.9709090909091</v>
      </c>
    </row>
    <row r="45" spans="1:104" x14ac:dyDescent="0.25">
      <c r="B45" s="401"/>
      <c r="C45" s="401"/>
      <c r="D45" s="401"/>
      <c r="E45" s="401"/>
      <c r="F45" s="489" t="s">
        <v>14</v>
      </c>
      <c r="G45" s="490">
        <v>235.22919191919189</v>
      </c>
      <c r="H45" s="491">
        <v>82.271470795685161</v>
      </c>
      <c r="I45" s="492">
        <v>317.49444444444453</v>
      </c>
      <c r="J45" s="492">
        <v>1089.8900000000001</v>
      </c>
      <c r="K45" s="492">
        <v>1131.3823737373741</v>
      </c>
      <c r="L45" s="492">
        <v>1049.9712169312161</v>
      </c>
      <c r="M45" s="492">
        <v>1280.8552469135791</v>
      </c>
      <c r="N45" s="492">
        <v>1143.8309999999999</v>
      </c>
      <c r="O45" s="492">
        <v>2594.29</v>
      </c>
      <c r="P45" s="492">
        <v>476.36166666666651</v>
      </c>
      <c r="Q45" s="492">
        <v>643.26477272727311</v>
      </c>
      <c r="R45" s="492">
        <v>468.95665509259209</v>
      </c>
      <c r="S45" s="492">
        <v>881.548888888889</v>
      </c>
      <c r="T45" s="492">
        <v>878.49382716049388</v>
      </c>
      <c r="U45" s="492">
        <v>1088.0122222222219</v>
      </c>
      <c r="V45" s="492">
        <v>1096.363333333333</v>
      </c>
      <c r="W45" s="492">
        <v>735.21465811965811</v>
      </c>
      <c r="X45" s="492">
        <v>1064.052916666667</v>
      </c>
      <c r="Y45" s="492">
        <v>996.84149758454055</v>
      </c>
      <c r="Z45" s="492">
        <v>922.15735849056591</v>
      </c>
      <c r="AA45" s="492">
        <v>777.7866358024695</v>
      </c>
      <c r="AB45" s="492">
        <v>814.53259259259278</v>
      </c>
      <c r="AC45" s="492">
        <v>685.20017094017089</v>
      </c>
      <c r="AD45" s="492">
        <v>790.90246031746028</v>
      </c>
      <c r="AE45" s="492">
        <v>1167.3214074074069</v>
      </c>
      <c r="AF45" s="492">
        <v>683.13246376811583</v>
      </c>
      <c r="AG45" s="492">
        <v>1333.119191919192</v>
      </c>
      <c r="AH45" s="492">
        <v>1889.637999999999</v>
      </c>
      <c r="AI45" s="492">
        <v>1368.38037037037</v>
      </c>
      <c r="AJ45" s="492">
        <v>1629.324567901235</v>
      </c>
      <c r="AK45" s="492">
        <v>1681.61380952381</v>
      </c>
      <c r="AL45" s="492">
        <v>2057.7056944444439</v>
      </c>
      <c r="AM45" s="492">
        <v>2367.3485185185191</v>
      </c>
      <c r="AN45" s="492">
        <v>1918.55125</v>
      </c>
      <c r="AO45" s="492">
        <v>2185.2455555555548</v>
      </c>
      <c r="AP45" s="492">
        <v>2238.0802777777781</v>
      </c>
      <c r="AQ45" s="492">
        <v>1809.283222222223</v>
      </c>
      <c r="AR45" s="492">
        <v>2511.2276767676758</v>
      </c>
      <c r="AS45" s="492">
        <v>4037.4119047619042</v>
      </c>
      <c r="AT45" s="492">
        <v>2369.937777777779</v>
      </c>
      <c r="AU45" s="492">
        <v>2040.3055555555561</v>
      </c>
      <c r="AV45" s="492">
        <v>1218.663888888889</v>
      </c>
      <c r="AW45" s="492">
        <v>1252.920101010101</v>
      </c>
      <c r="AX45" s="492">
        <v>1210.5277777777781</v>
      </c>
      <c r="AY45" s="492">
        <v>884.90711111111148</v>
      </c>
      <c r="AZ45" s="492">
        <v>1587.616752136752</v>
      </c>
      <c r="BA45" s="492">
        <v>1526.4925000000001</v>
      </c>
      <c r="BB45" s="492">
        <v>1116.0562962962961</v>
      </c>
      <c r="BC45" s="492">
        <v>1132.0041025641031</v>
      </c>
      <c r="BD45" s="492">
        <v>9680.85</v>
      </c>
      <c r="BE45" s="492">
        <v>389.72264550264549</v>
      </c>
      <c r="BF45" s="492">
        <v>440.76833333333337</v>
      </c>
      <c r="BG45" s="492">
        <v>347.2037037037037</v>
      </c>
      <c r="BH45" s="492">
        <v>603.91</v>
      </c>
      <c r="BI45" s="492">
        <v>2127.9279166666679</v>
      </c>
      <c r="BJ45" s="492">
        <v>694.43266666666648</v>
      </c>
      <c r="BK45" s="492">
        <v>1172.8749074074069</v>
      </c>
      <c r="BL45" s="492">
        <v>1507.50091503268</v>
      </c>
      <c r="BM45" s="492">
        <v>459.86767676767693</v>
      </c>
      <c r="BN45" s="492">
        <v>761.06631313131311</v>
      </c>
      <c r="BO45" s="492">
        <v>1399.8880000000011</v>
      </c>
      <c r="BP45" s="492">
        <v>905.90111111111105</v>
      </c>
      <c r="BQ45" s="492">
        <v>1582.7479629629629</v>
      </c>
      <c r="BR45" s="492">
        <v>1904.7088888888891</v>
      </c>
      <c r="BS45" s="492">
        <v>1104.236790123457</v>
      </c>
      <c r="BT45" s="492">
        <v>1143.824861111111</v>
      </c>
      <c r="BU45" s="492">
        <v>1097.8904861111109</v>
      </c>
      <c r="BV45" s="492">
        <v>1093.33746031746</v>
      </c>
      <c r="BW45" s="492">
        <v>903.29495726495713</v>
      </c>
      <c r="BX45" s="492">
        <v>667.13460317460283</v>
      </c>
      <c r="BY45" s="492">
        <v>985.68803418803395</v>
      </c>
      <c r="BZ45" s="492">
        <v>932.62898148148145</v>
      </c>
      <c r="CA45" s="492">
        <v>646.52698412698385</v>
      </c>
      <c r="CB45" s="492">
        <v>1102.513931623932</v>
      </c>
      <c r="CC45" s="492">
        <v>2615.016231884058</v>
      </c>
      <c r="CD45" s="492">
        <v>5274.48</v>
      </c>
      <c r="CE45" s="492">
        <v>4192.1899999999996</v>
      </c>
      <c r="CF45" s="492">
        <v>948.79388888888855</v>
      </c>
      <c r="CG45" s="492">
        <v>1352.273518518519</v>
      </c>
      <c r="CH45" s="492">
        <v>1284.99024691358</v>
      </c>
      <c r="CI45" s="492">
        <v>917.45456790123433</v>
      </c>
      <c r="CJ45" s="492">
        <v>1831.032777777777</v>
      </c>
      <c r="CK45" s="492">
        <v>1530.788194444445</v>
      </c>
      <c r="CL45" s="492">
        <v>2268.216481481481</v>
      </c>
      <c r="CM45" s="492">
        <v>202.0412037037037</v>
      </c>
      <c r="CN45" s="492">
        <v>501.12972222222197</v>
      </c>
      <c r="CO45" s="492">
        <v>1898.9039682539681</v>
      </c>
      <c r="CP45" s="492">
        <v>1825.2117222222209</v>
      </c>
      <c r="CQ45" s="492">
        <v>1779.0832323232321</v>
      </c>
      <c r="CR45" s="492">
        <v>1653.243232323232</v>
      </c>
      <c r="CS45" s="492">
        <v>1679.5649206349201</v>
      </c>
      <c r="CT45" s="492">
        <v>1524.615902777778</v>
      </c>
      <c r="CU45" s="492">
        <v>1460.5018518518521</v>
      </c>
      <c r="CV45" s="492">
        <v>1494.9688359788361</v>
      </c>
      <c r="CW45" s="492">
        <v>1701.368148148149</v>
      </c>
      <c r="CX45" s="492">
        <v>1773.6512962962961</v>
      </c>
      <c r="CY45" s="492">
        <v>2230.417826086958</v>
      </c>
      <c r="CZ45" s="493">
        <v>2221.4824444444448</v>
      </c>
    </row>
    <row r="46" spans="1:104" x14ac:dyDescent="0.25">
      <c r="B46" s="401"/>
      <c r="C46" s="401"/>
      <c r="D46" s="401"/>
      <c r="E46" s="401"/>
      <c r="F46" s="489" t="s">
        <v>15</v>
      </c>
      <c r="G46" s="490">
        <v>374.09703030303018</v>
      </c>
      <c r="H46" s="492">
        <v>317.49444444444441</v>
      </c>
      <c r="I46" s="491">
        <v>94.712354679406317</v>
      </c>
      <c r="J46" s="492">
        <v>875.6</v>
      </c>
      <c r="K46" s="492">
        <v>930.18845454545442</v>
      </c>
      <c r="L46" s="492">
        <v>824.06866666666645</v>
      </c>
      <c r="M46" s="492">
        <v>1525.7165925925931</v>
      </c>
      <c r="N46" s="492">
        <v>1393.3388</v>
      </c>
      <c r="O46" s="492">
        <v>2793.89</v>
      </c>
      <c r="P46" s="492">
        <v>495.65590476190482</v>
      </c>
      <c r="Q46" s="492">
        <v>404.88760606060578</v>
      </c>
      <c r="R46" s="492">
        <v>309.28180555555542</v>
      </c>
      <c r="S46" s="492">
        <v>732.62266666666676</v>
      </c>
      <c r="T46" s="492">
        <v>738.86340740740718</v>
      </c>
      <c r="U46" s="492">
        <v>917.52866666666671</v>
      </c>
      <c r="V46" s="492">
        <v>925.87933333333319</v>
      </c>
      <c r="W46" s="492">
        <v>558.51217948717954</v>
      </c>
      <c r="X46" s="492">
        <v>929.28274999999985</v>
      </c>
      <c r="Y46" s="492">
        <v>831.80042028985497</v>
      </c>
      <c r="Z46" s="492">
        <v>745.41444025157318</v>
      </c>
      <c r="AA46" s="492">
        <v>570.93472222222215</v>
      </c>
      <c r="AB46" s="492">
        <v>581.91611111111115</v>
      </c>
      <c r="AC46" s="492">
        <v>570.63451282051301</v>
      </c>
      <c r="AD46" s="492">
        <v>657.51747619047626</v>
      </c>
      <c r="AE46" s="492">
        <v>1001.716222222222</v>
      </c>
      <c r="AF46" s="492">
        <v>540.09695652173946</v>
      </c>
      <c r="AG46" s="492">
        <v>1183.542363636363</v>
      </c>
      <c r="AH46" s="492">
        <v>2050.9665333333319</v>
      </c>
      <c r="AI46" s="492">
        <v>1606.365</v>
      </c>
      <c r="AJ46" s="492">
        <v>1837.4206296296311</v>
      </c>
      <c r="AK46" s="492">
        <v>1931.1519999999989</v>
      </c>
      <c r="AL46" s="492">
        <v>2307.2435833333329</v>
      </c>
      <c r="AM46" s="492">
        <v>2147.9281111111109</v>
      </c>
      <c r="AN46" s="492">
        <v>1717.5777499999999</v>
      </c>
      <c r="AO46" s="492">
        <v>2019.336</v>
      </c>
      <c r="AP46" s="492">
        <v>2041.047125000001</v>
      </c>
      <c r="AQ46" s="492">
        <v>1643.086733333334</v>
      </c>
      <c r="AR46" s="492">
        <v>2344.8812121212131</v>
      </c>
      <c r="AS46" s="492">
        <v>3870.930095238095</v>
      </c>
      <c r="AT46" s="492">
        <v>2414.853592592593</v>
      </c>
      <c r="AU46" s="492">
        <v>1911.9480000000001</v>
      </c>
      <c r="AV46" s="492">
        <v>983.12791666666635</v>
      </c>
      <c r="AW46" s="492">
        <v>994.62321212121276</v>
      </c>
      <c r="AX46" s="492">
        <v>986.07133333333331</v>
      </c>
      <c r="AY46" s="492">
        <v>616.8578666666665</v>
      </c>
      <c r="AZ46" s="492">
        <v>1338.120923076923</v>
      </c>
      <c r="BA46" s="492">
        <v>1325.4265416666669</v>
      </c>
      <c r="BB46" s="492">
        <v>895.94038888888872</v>
      </c>
      <c r="BC46" s="492">
        <v>1009.535743589743</v>
      </c>
      <c r="BD46" s="492">
        <v>9629.2000000000007</v>
      </c>
      <c r="BE46" s="492">
        <v>625.69733333333375</v>
      </c>
      <c r="BF46" s="492">
        <v>622.24099999999999</v>
      </c>
      <c r="BG46" s="492">
        <v>577.41992592592578</v>
      </c>
      <c r="BH46" s="492">
        <v>783.28274074074045</v>
      </c>
      <c r="BI46" s="492">
        <v>1915.689333333333</v>
      </c>
      <c r="BJ46" s="492">
        <v>575.60645333333321</v>
      </c>
      <c r="BK46" s="492">
        <v>1193.3460555555559</v>
      </c>
      <c r="BL46" s="492">
        <v>1513.108392156862</v>
      </c>
      <c r="BM46" s="492">
        <v>466.33027272727293</v>
      </c>
      <c r="BN46" s="492">
        <v>774.15300000000002</v>
      </c>
      <c r="BO46" s="492">
        <v>1561.2165333333339</v>
      </c>
      <c r="BP46" s="492">
        <v>667.57533333333345</v>
      </c>
      <c r="BQ46" s="492">
        <v>1744.0766666666659</v>
      </c>
      <c r="BR46" s="492">
        <v>1917.708333333333</v>
      </c>
      <c r="BS46" s="492">
        <v>925.88688888888919</v>
      </c>
      <c r="BT46" s="492">
        <v>960.03058333333354</v>
      </c>
      <c r="BU46" s="492">
        <v>913.97600000000034</v>
      </c>
      <c r="BV46" s="492">
        <v>909.03457142857144</v>
      </c>
      <c r="BW46" s="492">
        <v>1045.239846153846</v>
      </c>
      <c r="BX46" s="492">
        <v>805.57919047619077</v>
      </c>
      <c r="BY46" s="492">
        <v>1129.972153846154</v>
      </c>
      <c r="BZ46" s="492">
        <v>906.24022222222266</v>
      </c>
      <c r="CA46" s="492">
        <v>705.47333333333336</v>
      </c>
      <c r="CB46" s="492">
        <v>1147.6592820512819</v>
      </c>
      <c r="CC46" s="492">
        <v>2401.1920289855088</v>
      </c>
      <c r="CD46" s="492">
        <v>5183.84</v>
      </c>
      <c r="CE46" s="492">
        <v>4134.0600000000004</v>
      </c>
      <c r="CF46" s="492">
        <v>1129.1462777777781</v>
      </c>
      <c r="CG46" s="492">
        <v>1537.273722222222</v>
      </c>
      <c r="CH46" s="492">
        <v>1483.937259259259</v>
      </c>
      <c r="CI46" s="492">
        <v>1131.259111111111</v>
      </c>
      <c r="CJ46" s="492">
        <v>1702.6766666666661</v>
      </c>
      <c r="CK46" s="492">
        <v>1402.4318333333331</v>
      </c>
      <c r="CL46" s="492">
        <v>2139.8598888888891</v>
      </c>
      <c r="CM46" s="492">
        <v>412.28061111111077</v>
      </c>
      <c r="CN46" s="492">
        <v>649.19441666666671</v>
      </c>
      <c r="CO46" s="492">
        <v>1686.664476190477</v>
      </c>
      <c r="CP46" s="492">
        <v>1612.9723666666671</v>
      </c>
      <c r="CQ46" s="492">
        <v>1566.8439393939391</v>
      </c>
      <c r="CR46" s="492">
        <v>1441.0039393939389</v>
      </c>
      <c r="CS46" s="492">
        <v>1467.32580952381</v>
      </c>
      <c r="CT46" s="492">
        <v>1312.3767499999999</v>
      </c>
      <c r="CU46" s="492">
        <v>1248.262603174604</v>
      </c>
      <c r="CV46" s="492">
        <v>1282.729873015872</v>
      </c>
      <c r="CW46" s="492">
        <v>1489.1288888888889</v>
      </c>
      <c r="CX46" s="492">
        <v>1561.4125555555561</v>
      </c>
      <c r="CY46" s="492">
        <v>2018.1788405797099</v>
      </c>
      <c r="CZ46" s="493">
        <v>2009.2437333333339</v>
      </c>
    </row>
    <row r="47" spans="1:104" x14ac:dyDescent="0.25">
      <c r="B47" s="401"/>
      <c r="C47" s="401"/>
      <c r="D47" s="401"/>
      <c r="E47" s="401"/>
      <c r="F47" s="489" t="s">
        <v>16</v>
      </c>
      <c r="G47" s="490">
        <v>1116.149090909091</v>
      </c>
      <c r="H47" s="492">
        <v>1089.8900000000001</v>
      </c>
      <c r="I47" s="492">
        <v>875.6</v>
      </c>
      <c r="J47" s="491">
        <v>6.4816501314882951</v>
      </c>
      <c r="K47" s="492">
        <v>82.892727272727271</v>
      </c>
      <c r="L47" s="492">
        <v>98.477142857142852</v>
      </c>
      <c r="M47" s="492">
        <v>2322.2705555555558</v>
      </c>
      <c r="N47" s="492">
        <v>2196.313000000001</v>
      </c>
      <c r="O47" s="492">
        <v>4015.31</v>
      </c>
      <c r="P47" s="492">
        <v>998.0428571428572</v>
      </c>
      <c r="Q47" s="492">
        <v>540.64636363636373</v>
      </c>
      <c r="R47" s="492">
        <v>686.78104166666697</v>
      </c>
      <c r="S47" s="492">
        <v>775.3</v>
      </c>
      <c r="T47" s="492">
        <v>800.42777777777781</v>
      </c>
      <c r="U47" s="492">
        <v>506.74</v>
      </c>
      <c r="V47" s="492">
        <v>599.62</v>
      </c>
      <c r="W47" s="492">
        <v>413.38</v>
      </c>
      <c r="X47" s="492">
        <v>793.77250000000004</v>
      </c>
      <c r="Y47" s="492">
        <v>499.63913043478249</v>
      </c>
      <c r="Z47" s="492">
        <v>272.01396226415102</v>
      </c>
      <c r="AA47" s="492">
        <v>348.35777777777781</v>
      </c>
      <c r="AB47" s="492">
        <v>313.66666666666669</v>
      </c>
      <c r="AC47" s="492">
        <v>755.8407692307693</v>
      </c>
      <c r="AD47" s="492">
        <v>652.61071428571438</v>
      </c>
      <c r="AE47" s="492">
        <v>673.9513333333332</v>
      </c>
      <c r="AF47" s="492">
        <v>596.29391304347826</v>
      </c>
      <c r="AG47" s="492">
        <v>919.38181818181829</v>
      </c>
      <c r="AH47" s="492">
        <v>2146.7199999999998</v>
      </c>
      <c r="AI47" s="492">
        <v>2395.0033333333331</v>
      </c>
      <c r="AJ47" s="492">
        <v>2580.9177777777768</v>
      </c>
      <c r="AK47" s="492">
        <v>2734.0971428571429</v>
      </c>
      <c r="AL47" s="492">
        <v>3110.1887499999998</v>
      </c>
      <c r="AM47" s="492">
        <v>1664.758333333333</v>
      </c>
      <c r="AN47" s="492">
        <v>1283.7837500000001</v>
      </c>
      <c r="AO47" s="492">
        <v>1570.27</v>
      </c>
      <c r="AP47" s="492">
        <v>1614.62</v>
      </c>
      <c r="AQ47" s="492">
        <v>1539.829</v>
      </c>
      <c r="AR47" s="492">
        <v>2074.6009090909092</v>
      </c>
      <c r="AS47" s="492">
        <v>3499.212857142857</v>
      </c>
      <c r="AT47" s="492">
        <v>2240.7088888888889</v>
      </c>
      <c r="AU47" s="492">
        <v>1691.54</v>
      </c>
      <c r="AV47" s="492">
        <v>319.01249999999999</v>
      </c>
      <c r="AW47" s="492">
        <v>421.2881818181819</v>
      </c>
      <c r="AX47" s="492">
        <v>124.35</v>
      </c>
      <c r="AY47" s="492">
        <v>436.94400000000002</v>
      </c>
      <c r="AZ47" s="492">
        <v>687.78769230769228</v>
      </c>
      <c r="BA47" s="492">
        <v>937.27125000000001</v>
      </c>
      <c r="BB47" s="492">
        <v>783.37750000000005</v>
      </c>
      <c r="BC47" s="492">
        <v>1091.323846153846</v>
      </c>
      <c r="BD47" s="492">
        <v>8737.91</v>
      </c>
      <c r="BE47" s="492">
        <v>1433.3166666666671</v>
      </c>
      <c r="BF47" s="492">
        <v>1365.2349999999999</v>
      </c>
      <c r="BG47" s="492">
        <v>1332.681111111111</v>
      </c>
      <c r="BH47" s="492">
        <v>1525.99</v>
      </c>
      <c r="BI47" s="492">
        <v>1043.7662499999999</v>
      </c>
      <c r="BJ47" s="492">
        <v>958.59559999999999</v>
      </c>
      <c r="BK47" s="492">
        <v>1750.5425</v>
      </c>
      <c r="BL47" s="492">
        <v>2017.7947058823529</v>
      </c>
      <c r="BM47" s="492">
        <v>1109.798181818182</v>
      </c>
      <c r="BN47" s="492">
        <v>1310.9931818181819</v>
      </c>
      <c r="BO47" s="492">
        <v>1790.2090000000001</v>
      </c>
      <c r="BP47" s="492">
        <v>216.37</v>
      </c>
      <c r="BQ47" s="492">
        <v>1973.07</v>
      </c>
      <c r="BR47" s="492">
        <v>2468.87</v>
      </c>
      <c r="BS47" s="492">
        <v>243.25</v>
      </c>
      <c r="BT47" s="492">
        <v>188.10124999999999</v>
      </c>
      <c r="BU47" s="492">
        <v>189.85062500000001</v>
      </c>
      <c r="BV47" s="492">
        <v>180.70285714285711</v>
      </c>
      <c r="BW47" s="492">
        <v>1302.8146153846151</v>
      </c>
      <c r="BX47" s="492">
        <v>1289.813571428572</v>
      </c>
      <c r="BY47" s="492">
        <v>1488.4430769230769</v>
      </c>
      <c r="BZ47" s="492">
        <v>1030.544166666667</v>
      </c>
      <c r="CA47" s="492">
        <v>1055.795714285714</v>
      </c>
      <c r="CB47" s="492">
        <v>1255.258461538461</v>
      </c>
      <c r="CC47" s="492">
        <v>1922.630434782609</v>
      </c>
      <c r="CD47" s="492">
        <v>4147.46</v>
      </c>
      <c r="CE47" s="492">
        <v>3296.7</v>
      </c>
      <c r="CF47" s="492">
        <v>1872.741666666667</v>
      </c>
      <c r="CG47" s="492">
        <v>2237.4333333333329</v>
      </c>
      <c r="CH47" s="492">
        <v>2237.0855555555549</v>
      </c>
      <c r="CI47" s="492">
        <v>1905.7033333333329</v>
      </c>
      <c r="CJ47" s="492">
        <v>1482.2666666666671</v>
      </c>
      <c r="CK47" s="492">
        <v>1182.0225</v>
      </c>
      <c r="CL47" s="492">
        <v>1919.4516666666671</v>
      </c>
      <c r="CM47" s="492">
        <v>1201.6508333333329</v>
      </c>
      <c r="CN47" s="492">
        <v>1348.37</v>
      </c>
      <c r="CO47" s="492">
        <v>814.73857142857139</v>
      </c>
      <c r="CP47" s="492">
        <v>741.0474999999999</v>
      </c>
      <c r="CQ47" s="492">
        <v>694.92</v>
      </c>
      <c r="CR47" s="492">
        <v>569.07818181818175</v>
      </c>
      <c r="CS47" s="492">
        <v>595.40071428571434</v>
      </c>
      <c r="CT47" s="492">
        <v>440.45187499999992</v>
      </c>
      <c r="CU47" s="492">
        <v>376.33809523809532</v>
      </c>
      <c r="CV47" s="492">
        <v>410.8057142857142</v>
      </c>
      <c r="CW47" s="492">
        <v>617.20500000000004</v>
      </c>
      <c r="CX47" s="492">
        <v>689.48916666666673</v>
      </c>
      <c r="CY47" s="492">
        <v>1146.2539130434791</v>
      </c>
      <c r="CZ47" s="493">
        <v>1137.318</v>
      </c>
    </row>
    <row r="48" spans="1:104" x14ac:dyDescent="0.25">
      <c r="B48" s="401"/>
      <c r="C48" s="401"/>
      <c r="D48" s="401"/>
      <c r="E48" s="401"/>
      <c r="F48" s="489" t="s">
        <v>17</v>
      </c>
      <c r="G48" s="490">
        <v>1152.8338842975211</v>
      </c>
      <c r="H48" s="492">
        <v>1131.382373737375</v>
      </c>
      <c r="I48" s="492">
        <v>930.18845454545544</v>
      </c>
      <c r="J48" s="492">
        <v>82.892727272727271</v>
      </c>
      <c r="K48" s="491">
        <v>59.398715470236255</v>
      </c>
      <c r="L48" s="492">
        <v>154.42480519480529</v>
      </c>
      <c r="M48" s="492">
        <v>2358.955101010099</v>
      </c>
      <c r="N48" s="492">
        <v>2232.998590909091</v>
      </c>
      <c r="O48" s="492">
        <v>4031.11</v>
      </c>
      <c r="P48" s="492">
        <v>1023.972987012987</v>
      </c>
      <c r="Q48" s="492">
        <v>592.9387603305787</v>
      </c>
      <c r="R48" s="492">
        <v>729.63096117424288</v>
      </c>
      <c r="S48" s="492">
        <v>777.13499999999988</v>
      </c>
      <c r="T48" s="492">
        <v>802.99229797979831</v>
      </c>
      <c r="U48" s="492">
        <v>511.03977272727258</v>
      </c>
      <c r="V48" s="492">
        <v>601.7027272727272</v>
      </c>
      <c r="W48" s="492">
        <v>445.29515734265732</v>
      </c>
      <c r="X48" s="492">
        <v>795.8543181818178</v>
      </c>
      <c r="Y48" s="492">
        <v>503.67015810276678</v>
      </c>
      <c r="Z48" s="492">
        <v>288.86334476843928</v>
      </c>
      <c r="AA48" s="492">
        <v>390.74260101010088</v>
      </c>
      <c r="AB48" s="492">
        <v>370.46227272727259</v>
      </c>
      <c r="AC48" s="492">
        <v>766.13230769230745</v>
      </c>
      <c r="AD48" s="492">
        <v>656.44405844155813</v>
      </c>
      <c r="AE48" s="492">
        <v>676.03172727272795</v>
      </c>
      <c r="AF48" s="492">
        <v>611.33466403162072</v>
      </c>
      <c r="AG48" s="492">
        <v>921.46082644628109</v>
      </c>
      <c r="AH48" s="492">
        <v>2148.7040000000002</v>
      </c>
      <c r="AI48" s="492">
        <v>2433.8703030303031</v>
      </c>
      <c r="AJ48" s="492">
        <v>2627.8328787878809</v>
      </c>
      <c r="AK48" s="492">
        <v>2770.7819480519479</v>
      </c>
      <c r="AL48" s="492">
        <v>3146.874090909093</v>
      </c>
      <c r="AM48" s="492">
        <v>1678.8469696969701</v>
      </c>
      <c r="AN48" s="492">
        <v>1297.873238636364</v>
      </c>
      <c r="AO48" s="492">
        <v>1584.365</v>
      </c>
      <c r="AP48" s="492">
        <v>1628.599829545454</v>
      </c>
      <c r="AQ48" s="492">
        <v>1549.169909090909</v>
      </c>
      <c r="AR48" s="492">
        <v>2086.91888429752</v>
      </c>
      <c r="AS48" s="492">
        <v>3513.3053896103911</v>
      </c>
      <c r="AT48" s="492">
        <v>2242.7886363636371</v>
      </c>
      <c r="AU48" s="492">
        <v>1693.6159090909091</v>
      </c>
      <c r="AV48" s="492">
        <v>332.79602272727271</v>
      </c>
      <c r="AW48" s="492">
        <v>441.2793181818177</v>
      </c>
      <c r="AX48" s="492">
        <v>127.58159090909091</v>
      </c>
      <c r="AY48" s="492">
        <v>495.0687727272728</v>
      </c>
      <c r="AZ48" s="492">
        <v>699.57755244755242</v>
      </c>
      <c r="BA48" s="492">
        <v>951.36332386363677</v>
      </c>
      <c r="BB48" s="492">
        <v>800.9039015151518</v>
      </c>
      <c r="BC48" s="492">
        <v>1112.779020979021</v>
      </c>
      <c r="BD48" s="492">
        <v>8765.01</v>
      </c>
      <c r="BE48" s="492">
        <v>1472.0612337662351</v>
      </c>
      <c r="BF48" s="492">
        <v>1401.9211363636359</v>
      </c>
      <c r="BG48" s="492">
        <v>1369.3658080808079</v>
      </c>
      <c r="BH48" s="492">
        <v>1562.675909090909</v>
      </c>
      <c r="BI48" s="492">
        <v>1015.503181818181</v>
      </c>
      <c r="BJ48" s="492">
        <v>1010.692290909091</v>
      </c>
      <c r="BK48" s="492">
        <v>1808.973143939395</v>
      </c>
      <c r="BL48" s="492">
        <v>2076.337272727274</v>
      </c>
      <c r="BM48" s="492">
        <v>1166.01200413223</v>
      </c>
      <c r="BN48" s="492">
        <v>1369.423429752065</v>
      </c>
      <c r="BO48" s="492">
        <v>1792.0469545454539</v>
      </c>
      <c r="BP48" s="492">
        <v>279.61136363636359</v>
      </c>
      <c r="BQ48" s="492">
        <v>1974.9071969696961</v>
      </c>
      <c r="BR48" s="492">
        <v>2527.3000000000011</v>
      </c>
      <c r="BS48" s="492">
        <v>249.6483333333336</v>
      </c>
      <c r="BT48" s="492">
        <v>203.21221590909079</v>
      </c>
      <c r="BU48" s="492">
        <v>205.2401420454546</v>
      </c>
      <c r="BV48" s="492">
        <v>192.93214285714279</v>
      </c>
      <c r="BW48" s="492">
        <v>1304.6544755244761</v>
      </c>
      <c r="BX48" s="492">
        <v>1298.1001948051951</v>
      </c>
      <c r="BY48" s="492">
        <v>1492.7605944055949</v>
      </c>
      <c r="BZ48" s="492">
        <v>1032.3850378787879</v>
      </c>
      <c r="CA48" s="492">
        <v>1064.0844805194811</v>
      </c>
      <c r="CB48" s="492">
        <v>1257.0958391608399</v>
      </c>
      <c r="CC48" s="492">
        <v>1936.720434782608</v>
      </c>
      <c r="CD48" s="492">
        <v>4170.3900000000003</v>
      </c>
      <c r="CE48" s="492">
        <v>3327.89</v>
      </c>
      <c r="CF48" s="492">
        <v>1909.426363636363</v>
      </c>
      <c r="CG48" s="492">
        <v>2259.9192424242428</v>
      </c>
      <c r="CH48" s="492">
        <v>2273.7691414141409</v>
      </c>
      <c r="CI48" s="492">
        <v>1942.386565656567</v>
      </c>
      <c r="CJ48" s="492">
        <v>1484.345681818181</v>
      </c>
      <c r="CK48" s="492">
        <v>1184.1006818181829</v>
      </c>
      <c r="CL48" s="492">
        <v>1921.528636363636</v>
      </c>
      <c r="CM48" s="492">
        <v>1252.582045454544</v>
      </c>
      <c r="CN48" s="492">
        <v>1377.785227272728</v>
      </c>
      <c r="CO48" s="492">
        <v>786.47837662337656</v>
      </c>
      <c r="CP48" s="492">
        <v>712.78609090909083</v>
      </c>
      <c r="CQ48" s="492">
        <v>666.65768595041311</v>
      </c>
      <c r="CR48" s="492">
        <v>540.81723140495899</v>
      </c>
      <c r="CS48" s="492">
        <v>567.13909090909101</v>
      </c>
      <c r="CT48" s="492">
        <v>412.19036931818192</v>
      </c>
      <c r="CU48" s="492">
        <v>348.07629870129898</v>
      </c>
      <c r="CV48" s="492">
        <v>382.54354978355002</v>
      </c>
      <c r="CW48" s="492">
        <v>588.94295454545431</v>
      </c>
      <c r="CX48" s="492">
        <v>661.22636363636434</v>
      </c>
      <c r="CY48" s="492">
        <v>1117.9925296442691</v>
      </c>
      <c r="CZ48" s="493">
        <v>1109.058</v>
      </c>
    </row>
    <row r="49" spans="2:104" x14ac:dyDescent="0.25">
      <c r="B49" s="401"/>
      <c r="C49" s="401"/>
      <c r="D49" s="401"/>
      <c r="E49" s="401"/>
      <c r="F49" s="489" t="s">
        <v>18</v>
      </c>
      <c r="G49" s="490">
        <v>1082.8072294372289</v>
      </c>
      <c r="H49" s="492">
        <v>1049.971216931217</v>
      </c>
      <c r="I49" s="492">
        <v>824.06866666666713</v>
      </c>
      <c r="J49" s="492">
        <v>98.477142857142852</v>
      </c>
      <c r="K49" s="492">
        <v>154.424805194805</v>
      </c>
      <c r="L49" s="491">
        <v>66.299179615751456</v>
      </c>
      <c r="M49" s="492">
        <v>2275.479788359788</v>
      </c>
      <c r="N49" s="492">
        <v>2147.841904761905</v>
      </c>
      <c r="O49" s="492">
        <v>3871.61</v>
      </c>
      <c r="P49" s="492">
        <v>966.19591836734651</v>
      </c>
      <c r="Q49" s="492">
        <v>487.49441558441549</v>
      </c>
      <c r="R49" s="492">
        <v>642.9806448412686</v>
      </c>
      <c r="S49" s="492">
        <v>772.94857142857154</v>
      </c>
      <c r="T49" s="492">
        <v>795.5235714285717</v>
      </c>
      <c r="U49" s="492">
        <v>525.66833333333329</v>
      </c>
      <c r="V49" s="492">
        <v>608.35571428571438</v>
      </c>
      <c r="W49" s="492">
        <v>387.8786996336998</v>
      </c>
      <c r="X49" s="492">
        <v>803.84720238095235</v>
      </c>
      <c r="Y49" s="492">
        <v>509.34541407867522</v>
      </c>
      <c r="Z49" s="492">
        <v>274.38930817610083</v>
      </c>
      <c r="AA49" s="492">
        <v>304.70247354497383</v>
      </c>
      <c r="AB49" s="492">
        <v>260.85579365079371</v>
      </c>
      <c r="AC49" s="492">
        <v>737.8733699633699</v>
      </c>
      <c r="AD49" s="492">
        <v>648.07683673469433</v>
      </c>
      <c r="AE49" s="492">
        <v>682.68466666666711</v>
      </c>
      <c r="AF49" s="492">
        <v>576.34157349896452</v>
      </c>
      <c r="AG49" s="492">
        <v>928.11445887445848</v>
      </c>
      <c r="AH49" s="492">
        <v>2151.0180952380938</v>
      </c>
      <c r="AI49" s="492">
        <v>2344.3837301587309</v>
      </c>
      <c r="AJ49" s="492">
        <v>2533.321904761905</v>
      </c>
      <c r="AK49" s="492">
        <v>2685.6255102040809</v>
      </c>
      <c r="AL49" s="492">
        <v>3061.717619047618</v>
      </c>
      <c r="AM49" s="492">
        <v>1669.8746825396829</v>
      </c>
      <c r="AN49" s="492">
        <v>1288.900952380953</v>
      </c>
      <c r="AO49" s="492">
        <v>1575.3942857142861</v>
      </c>
      <c r="AP49" s="492">
        <v>1617.2861011904749</v>
      </c>
      <c r="AQ49" s="492">
        <v>1485.382761904762</v>
      </c>
      <c r="AR49" s="492">
        <v>2064.2308225108231</v>
      </c>
      <c r="AS49" s="492">
        <v>3504.3324489795918</v>
      </c>
      <c r="AT49" s="492">
        <v>2249.441904761904</v>
      </c>
      <c r="AU49" s="492">
        <v>1700.27</v>
      </c>
      <c r="AV49" s="492">
        <v>325.36202380952358</v>
      </c>
      <c r="AW49" s="492">
        <v>415.26725108225048</v>
      </c>
      <c r="AX49" s="492">
        <v>176.72499999999999</v>
      </c>
      <c r="AY49" s="492">
        <v>385.21761904761911</v>
      </c>
      <c r="AZ49" s="492">
        <v>695.36509157509136</v>
      </c>
      <c r="BA49" s="492">
        <v>942.49782738095257</v>
      </c>
      <c r="BB49" s="492">
        <v>731.64904761904756</v>
      </c>
      <c r="BC49" s="492">
        <v>1030.941098901098</v>
      </c>
      <c r="BD49" s="492">
        <v>8852.61</v>
      </c>
      <c r="BE49" s="492">
        <v>1371.6500907029481</v>
      </c>
      <c r="BF49" s="492">
        <v>1331.8947619047619</v>
      </c>
      <c r="BG49" s="492">
        <v>1299.3396296296301</v>
      </c>
      <c r="BH49" s="492">
        <v>1492.649047619047</v>
      </c>
      <c r="BI49" s="492">
        <v>1109.011547619049</v>
      </c>
      <c r="BJ49" s="492">
        <v>902.0226285714283</v>
      </c>
      <c r="BK49" s="492">
        <v>1697.0885515872999</v>
      </c>
      <c r="BL49" s="492">
        <v>1964.415826330531</v>
      </c>
      <c r="BM49" s="492">
        <v>1054.722489177489</v>
      </c>
      <c r="BN49" s="492">
        <v>1257.5389177489169</v>
      </c>
      <c r="BO49" s="492">
        <v>1787.85161904762</v>
      </c>
      <c r="BP49" s="492">
        <v>169.5</v>
      </c>
      <c r="BQ49" s="492">
        <v>1970.711746031747</v>
      </c>
      <c r="BR49" s="492">
        <v>2415.41619047619</v>
      </c>
      <c r="BS49" s="492">
        <v>302.94888888888897</v>
      </c>
      <c r="BT49" s="492">
        <v>263.85053571428563</v>
      </c>
      <c r="BU49" s="492">
        <v>250.01955357142859</v>
      </c>
      <c r="BV49" s="492">
        <v>248.4452380952379</v>
      </c>
      <c r="BW49" s="492">
        <v>1298.8135897435909</v>
      </c>
      <c r="BX49" s="492">
        <v>1266.815374149661</v>
      </c>
      <c r="BY49" s="492">
        <v>1477.5909157509161</v>
      </c>
      <c r="BZ49" s="492">
        <v>1026.180873015873</v>
      </c>
      <c r="CA49" s="492">
        <v>1032.799387755103</v>
      </c>
      <c r="CB49" s="492">
        <v>1252.8573992674001</v>
      </c>
      <c r="CC49" s="492">
        <v>1927.7485093167711</v>
      </c>
      <c r="CD49" s="492">
        <v>4275.62</v>
      </c>
      <c r="CE49" s="492">
        <v>3396.44</v>
      </c>
      <c r="CF49" s="492">
        <v>1839.4003968253951</v>
      </c>
      <c r="CG49" s="492">
        <v>2211.6108333333332</v>
      </c>
      <c r="CH49" s="492">
        <v>2202.061798941801</v>
      </c>
      <c r="CI49" s="492">
        <v>1865.6364021164011</v>
      </c>
      <c r="CJ49" s="492">
        <v>1490.998888888889</v>
      </c>
      <c r="CK49" s="492">
        <v>1190.7545833333329</v>
      </c>
      <c r="CL49" s="492">
        <v>1928.18253968254</v>
      </c>
      <c r="CM49" s="492">
        <v>1148.5294047619041</v>
      </c>
      <c r="CN49" s="492">
        <v>1317.9647023809521</v>
      </c>
      <c r="CO49" s="492">
        <v>879.98680272108857</v>
      </c>
      <c r="CP49" s="492">
        <v>806.2945476190481</v>
      </c>
      <c r="CQ49" s="492">
        <v>760.16593073593083</v>
      </c>
      <c r="CR49" s="492">
        <v>634.32580086580106</v>
      </c>
      <c r="CS49" s="492">
        <v>660.6475510204084</v>
      </c>
      <c r="CT49" s="492">
        <v>505.69883928571443</v>
      </c>
      <c r="CU49" s="492">
        <v>441.58462585033999</v>
      </c>
      <c r="CV49" s="492">
        <v>476.05197278911533</v>
      </c>
      <c r="CW49" s="492">
        <v>682.45123015873037</v>
      </c>
      <c r="CX49" s="492">
        <v>754.73480158730138</v>
      </c>
      <c r="CY49" s="492">
        <v>1211.5010973084891</v>
      </c>
      <c r="CZ49" s="493">
        <v>1202.5666666666671</v>
      </c>
    </row>
    <row r="50" spans="2:104" x14ac:dyDescent="0.25">
      <c r="B50" s="401"/>
      <c r="C50" s="401"/>
      <c r="D50" s="401"/>
      <c r="E50" s="401"/>
      <c r="F50" s="489" t="s">
        <v>19</v>
      </c>
      <c r="G50" s="490">
        <v>1280.58202020202</v>
      </c>
      <c r="H50" s="492">
        <v>1280.85524691358</v>
      </c>
      <c r="I50" s="492">
        <v>1525.716592592592</v>
      </c>
      <c r="J50" s="492">
        <v>2322.2705555555558</v>
      </c>
      <c r="K50" s="492">
        <v>2358.9551010101009</v>
      </c>
      <c r="L50" s="492">
        <v>2275.4797883597889</v>
      </c>
      <c r="M50" s="491">
        <v>133.22954282669261</v>
      </c>
      <c r="N50" s="492">
        <v>314.75994444444439</v>
      </c>
      <c r="O50" s="492">
        <v>1091.01</v>
      </c>
      <c r="P50" s="492">
        <v>1497.824841269841</v>
      </c>
      <c r="Q50" s="492">
        <v>1852.6167171717179</v>
      </c>
      <c r="R50" s="492">
        <v>1685.413449074073</v>
      </c>
      <c r="S50" s="492">
        <v>1879.8172222222231</v>
      </c>
      <c r="T50" s="492">
        <v>1888.932592592593</v>
      </c>
      <c r="U50" s="492">
        <v>2187.050277777777</v>
      </c>
      <c r="V50" s="492">
        <v>2166.8233333333342</v>
      </c>
      <c r="W50" s="492">
        <v>1957.93123931624</v>
      </c>
      <c r="X50" s="492">
        <v>2093.6534722222241</v>
      </c>
      <c r="Y50" s="492">
        <v>2128.079698067635</v>
      </c>
      <c r="Z50" s="492">
        <v>2144.5343920335449</v>
      </c>
      <c r="AA50" s="492">
        <v>2002.211944444444</v>
      </c>
      <c r="AB50" s="492">
        <v>2020.540648148148</v>
      </c>
      <c r="AC50" s="492">
        <v>1728.5993162393161</v>
      </c>
      <c r="AD50" s="492">
        <v>1891.0336904761889</v>
      </c>
      <c r="AE50" s="492">
        <v>2225.0801111111132</v>
      </c>
      <c r="AF50" s="492">
        <v>1854.293405797102</v>
      </c>
      <c r="AG50" s="492">
        <v>2377.9819191919191</v>
      </c>
      <c r="AH50" s="492">
        <v>2343.579666666667</v>
      </c>
      <c r="AI50" s="492">
        <v>627.62935185185154</v>
      </c>
      <c r="AJ50" s="492">
        <v>974.24925925925891</v>
      </c>
      <c r="AK50" s="492">
        <v>1020.352142857143</v>
      </c>
      <c r="AL50" s="492">
        <v>1384.745972222222</v>
      </c>
      <c r="AM50" s="492">
        <v>3409.545555555555</v>
      </c>
      <c r="AN50" s="492">
        <v>2958.164444444446</v>
      </c>
      <c r="AO50" s="492">
        <v>3219.9261111111109</v>
      </c>
      <c r="AP50" s="492">
        <v>3277.1821874999991</v>
      </c>
      <c r="AQ50" s="492">
        <v>2844.005944444445</v>
      </c>
      <c r="AR50" s="492">
        <v>3545.9723737373738</v>
      </c>
      <c r="AS50" s="492">
        <v>5072.1765079365077</v>
      </c>
      <c r="AT50" s="492">
        <v>2901.464783950616</v>
      </c>
      <c r="AU50" s="492">
        <v>3081.9488888888891</v>
      </c>
      <c r="AV50" s="492">
        <v>2429.2033333333329</v>
      </c>
      <c r="AW50" s="492">
        <v>2424.9008838383838</v>
      </c>
      <c r="AX50" s="492">
        <v>2444.2638888888891</v>
      </c>
      <c r="AY50" s="492">
        <v>2084.2693333333318</v>
      </c>
      <c r="AZ50" s="492">
        <v>2745.5522222222212</v>
      </c>
      <c r="BA50" s="492">
        <v>2566.2176388888879</v>
      </c>
      <c r="BB50" s="492">
        <v>2159.561435185185</v>
      </c>
      <c r="BC50" s="492">
        <v>2165.9144444444441</v>
      </c>
      <c r="BD50" s="492">
        <v>10791.33</v>
      </c>
      <c r="BE50" s="492">
        <v>1087.7462433862429</v>
      </c>
      <c r="BF50" s="492">
        <v>1007.851111111111</v>
      </c>
      <c r="BG50" s="492">
        <v>1074.539382716049</v>
      </c>
      <c r="BH50" s="492">
        <v>973.88012345679044</v>
      </c>
      <c r="BI50" s="492">
        <v>3358.5374999999999</v>
      </c>
      <c r="BJ50" s="492">
        <v>1728.309222222221</v>
      </c>
      <c r="BK50" s="492">
        <v>1380.8646759259259</v>
      </c>
      <c r="BL50" s="492">
        <v>2022.8937581699349</v>
      </c>
      <c r="BM50" s="492">
        <v>1501.4656313131311</v>
      </c>
      <c r="BN50" s="492">
        <v>1752.3411363636369</v>
      </c>
      <c r="BO50" s="492">
        <v>2083.983055555555</v>
      </c>
      <c r="BP50" s="492">
        <v>2110.190555555555</v>
      </c>
      <c r="BQ50" s="492">
        <v>2179.4487962962962</v>
      </c>
      <c r="BR50" s="492">
        <v>1960.366666666667</v>
      </c>
      <c r="BS50" s="492">
        <v>2320.1810493827161</v>
      </c>
      <c r="BT50" s="492">
        <v>2366.4790972222222</v>
      </c>
      <c r="BU50" s="492">
        <v>2320.668090277778</v>
      </c>
      <c r="BV50" s="492">
        <v>2316.5011111111121</v>
      </c>
      <c r="BW50" s="492">
        <v>1697.686452991454</v>
      </c>
      <c r="BX50" s="492">
        <v>1449.7270238095241</v>
      </c>
      <c r="BY50" s="492">
        <v>1470.417905982905</v>
      </c>
      <c r="BZ50" s="492">
        <v>1896.2405092592601</v>
      </c>
      <c r="CA50" s="492">
        <v>1621.609444444445</v>
      </c>
      <c r="CB50" s="492">
        <v>1988.997735042735</v>
      </c>
      <c r="CC50" s="492">
        <v>3656.4495893719832</v>
      </c>
      <c r="CD50" s="492">
        <v>6629.68</v>
      </c>
      <c r="CE50" s="492">
        <v>5421.57</v>
      </c>
      <c r="CF50" s="492">
        <v>632.82092592592574</v>
      </c>
      <c r="CG50" s="492">
        <v>490.44402777777799</v>
      </c>
      <c r="CH50" s="492">
        <v>289.3133333333335</v>
      </c>
      <c r="CI50" s="492">
        <v>519.21104938271594</v>
      </c>
      <c r="CJ50" s="492">
        <v>2872.6782407407409</v>
      </c>
      <c r="CK50" s="492">
        <v>2572.4328472222219</v>
      </c>
      <c r="CL50" s="492">
        <v>3309.8608333333332</v>
      </c>
      <c r="CM50" s="492">
        <v>1190.9442592592591</v>
      </c>
      <c r="CN50" s="492">
        <v>1200.215486111111</v>
      </c>
      <c r="CO50" s="492">
        <v>3129.512222222223</v>
      </c>
      <c r="CP50" s="492">
        <v>3055.8201111111121</v>
      </c>
      <c r="CQ50" s="492">
        <v>3009.6912121212108</v>
      </c>
      <c r="CR50" s="492">
        <v>2883.8516161616171</v>
      </c>
      <c r="CS50" s="492">
        <v>2910.173333333335</v>
      </c>
      <c r="CT50" s="492">
        <v>2755.2244097222228</v>
      </c>
      <c r="CU50" s="492">
        <v>2691.1103439153439</v>
      </c>
      <c r="CV50" s="492">
        <v>2725.577671957672</v>
      </c>
      <c r="CW50" s="492">
        <v>2931.9768518518508</v>
      </c>
      <c r="CX50" s="492">
        <v>3004.2602314814822</v>
      </c>
      <c r="CY50" s="492">
        <v>3461.0265700483101</v>
      </c>
      <c r="CZ50" s="493">
        <v>3452.0920000000001</v>
      </c>
    </row>
    <row r="51" spans="2:104" x14ac:dyDescent="0.25">
      <c r="B51" s="401"/>
      <c r="C51" s="401"/>
      <c r="D51" s="401"/>
      <c r="E51" s="401"/>
      <c r="F51" s="489" t="s">
        <v>20</v>
      </c>
      <c r="G51" s="490">
        <v>1160.2012727272729</v>
      </c>
      <c r="H51" s="492">
        <v>1143.8309999999999</v>
      </c>
      <c r="I51" s="492">
        <v>1393.3388000000009</v>
      </c>
      <c r="J51" s="492">
        <v>2196.313000000001</v>
      </c>
      <c r="K51" s="492">
        <v>2232.998590909091</v>
      </c>
      <c r="L51" s="492">
        <v>2147.841904761905</v>
      </c>
      <c r="M51" s="492">
        <v>314.75994444444461</v>
      </c>
      <c r="N51" s="491">
        <v>105.11966575026716</v>
      </c>
      <c r="O51" s="492">
        <v>1495.88</v>
      </c>
      <c r="P51" s="492">
        <v>1377.271428571428</v>
      </c>
      <c r="Q51" s="492">
        <v>1720.3728863636361</v>
      </c>
      <c r="R51" s="492">
        <v>1556.6039374999989</v>
      </c>
      <c r="S51" s="492">
        <v>1759.2619999999999</v>
      </c>
      <c r="T51" s="492">
        <v>1768.379333333334</v>
      </c>
      <c r="U51" s="492">
        <v>2066.498</v>
      </c>
      <c r="V51" s="492">
        <v>2046.271</v>
      </c>
      <c r="W51" s="492">
        <v>1832.344000000001</v>
      </c>
      <c r="X51" s="492">
        <v>1973.0998750000001</v>
      </c>
      <c r="Y51" s="492">
        <v>2007.9566739130439</v>
      </c>
      <c r="Z51" s="492">
        <v>2018.94413207547</v>
      </c>
      <c r="AA51" s="492">
        <v>1874.7723333333331</v>
      </c>
      <c r="AB51" s="492">
        <v>1889.6498333333329</v>
      </c>
      <c r="AC51" s="492">
        <v>1608.361692307692</v>
      </c>
      <c r="AD51" s="492">
        <v>1770.480428571429</v>
      </c>
      <c r="AE51" s="492">
        <v>2104.527533333332</v>
      </c>
      <c r="AF51" s="492">
        <v>1733.5031304347831</v>
      </c>
      <c r="AG51" s="492">
        <v>2257.4284545454552</v>
      </c>
      <c r="AH51" s="492">
        <v>2643.4056</v>
      </c>
      <c r="AI51" s="492">
        <v>407.28455555555541</v>
      </c>
      <c r="AJ51" s="492">
        <v>738.81105555555564</v>
      </c>
      <c r="AK51" s="492">
        <v>774.58814285714311</v>
      </c>
      <c r="AL51" s="492">
        <v>1138.866125</v>
      </c>
      <c r="AM51" s="492">
        <v>3271.0200000000009</v>
      </c>
      <c r="AN51" s="492">
        <v>2819.6377500000008</v>
      </c>
      <c r="AO51" s="492">
        <v>3081.3989999999999</v>
      </c>
      <c r="AP51" s="492">
        <v>3138.6556249999999</v>
      </c>
      <c r="AQ51" s="492">
        <v>2705.4789999999998</v>
      </c>
      <c r="AR51" s="492">
        <v>3407.4460909090908</v>
      </c>
      <c r="AS51" s="492">
        <v>4933.6499999999987</v>
      </c>
      <c r="AT51" s="492">
        <v>3154.9592222222209</v>
      </c>
      <c r="AU51" s="492">
        <v>2961.3939999999998</v>
      </c>
      <c r="AV51" s="492">
        <v>2299.2193750000001</v>
      </c>
      <c r="AW51" s="492">
        <v>2291.392636363636</v>
      </c>
      <c r="AX51" s="492">
        <v>2318.3069999999998</v>
      </c>
      <c r="AY51" s="492">
        <v>1950.6858999999999</v>
      </c>
      <c r="AZ51" s="492">
        <v>2611.867615384615</v>
      </c>
      <c r="BA51" s="492">
        <v>2427.6908125</v>
      </c>
      <c r="BB51" s="492">
        <v>2021.034916666667</v>
      </c>
      <c r="BC51" s="492">
        <v>2027.387923076923</v>
      </c>
      <c r="BD51" s="492">
        <v>10284.77</v>
      </c>
      <c r="BE51" s="492">
        <v>946.05038095238092</v>
      </c>
      <c r="BF51" s="492">
        <v>887.29750000000001</v>
      </c>
      <c r="BG51" s="492">
        <v>949.06288888888912</v>
      </c>
      <c r="BH51" s="492">
        <v>934.5104444444446</v>
      </c>
      <c r="BI51" s="492">
        <v>3232.5808750000001</v>
      </c>
      <c r="BJ51" s="492">
        <v>1589.7827600000001</v>
      </c>
      <c r="BK51" s="492">
        <v>1146.8115833333329</v>
      </c>
      <c r="BL51" s="492">
        <v>1836.5010588235291</v>
      </c>
      <c r="BM51" s="492">
        <v>1362.9390000000001</v>
      </c>
      <c r="BN51" s="492">
        <v>1565.239045454545</v>
      </c>
      <c r="BO51" s="492">
        <v>2233.2121999999999</v>
      </c>
      <c r="BP51" s="492">
        <v>1978.9559999999999</v>
      </c>
      <c r="BQ51" s="492">
        <v>2403.637333333334</v>
      </c>
      <c r="BR51" s="492">
        <v>1736.248</v>
      </c>
      <c r="BS51" s="492">
        <v>2196.4072222222221</v>
      </c>
      <c r="BT51" s="492">
        <v>2240.5228749999992</v>
      </c>
      <c r="BU51" s="492">
        <v>2195.2638124999989</v>
      </c>
      <c r="BV51" s="492">
        <v>2190.544571428572</v>
      </c>
      <c r="BW51" s="492">
        <v>1736.6192307692311</v>
      </c>
      <c r="BX51" s="492">
        <v>1376.964357142858</v>
      </c>
      <c r="BY51" s="492">
        <v>1637.6950769230771</v>
      </c>
      <c r="BZ51" s="492">
        <v>1783.698083333333</v>
      </c>
      <c r="CA51" s="492">
        <v>1508.4308571428569</v>
      </c>
      <c r="CB51" s="492">
        <v>1937.7386153846151</v>
      </c>
      <c r="CC51" s="492">
        <v>3517.9225217391299</v>
      </c>
      <c r="CD51" s="492">
        <v>6077.64</v>
      </c>
      <c r="CE51" s="492">
        <v>4883.96</v>
      </c>
      <c r="CF51" s="492">
        <v>791.86283333333392</v>
      </c>
      <c r="CG51" s="492">
        <v>695.61849999999993</v>
      </c>
      <c r="CH51" s="492">
        <v>443.62088888888889</v>
      </c>
      <c r="CI51" s="492">
        <v>557.79377777777802</v>
      </c>
      <c r="CJ51" s="492">
        <v>2752.124499999999</v>
      </c>
      <c r="CK51" s="492">
        <v>2451.879750000001</v>
      </c>
      <c r="CL51" s="492">
        <v>3189.307666666668</v>
      </c>
      <c r="CM51" s="492">
        <v>1052.641083333333</v>
      </c>
      <c r="CN51" s="492">
        <v>1113.45425</v>
      </c>
      <c r="CO51" s="492">
        <v>3003.5557142857142</v>
      </c>
      <c r="CP51" s="492">
        <v>2929.863600000001</v>
      </c>
      <c r="CQ51" s="492">
        <v>2883.7357272727281</v>
      </c>
      <c r="CR51" s="492">
        <v>2757.8951818181808</v>
      </c>
      <c r="CS51" s="492">
        <v>2784.2167857142858</v>
      </c>
      <c r="CT51" s="492">
        <v>2629.2681875000012</v>
      </c>
      <c r="CU51" s="492">
        <v>2565.153666666667</v>
      </c>
      <c r="CV51" s="492">
        <v>2599.6212380952379</v>
      </c>
      <c r="CW51" s="492">
        <v>2806.0204166666672</v>
      </c>
      <c r="CX51" s="492">
        <v>2878.304000000001</v>
      </c>
      <c r="CY51" s="492">
        <v>3335.070434782609</v>
      </c>
      <c r="CZ51" s="493">
        <v>3326.1365999999998</v>
      </c>
    </row>
    <row r="52" spans="2:104" x14ac:dyDescent="0.25">
      <c r="B52" s="401"/>
      <c r="C52" s="401"/>
      <c r="D52" s="401"/>
      <c r="E52" s="401"/>
      <c r="F52" s="489" t="s">
        <v>21</v>
      </c>
      <c r="G52" s="490">
        <v>2575.19</v>
      </c>
      <c r="H52" s="492">
        <v>2594.29</v>
      </c>
      <c r="I52" s="492">
        <v>2793.89</v>
      </c>
      <c r="J52" s="492">
        <v>4015.31</v>
      </c>
      <c r="K52" s="492">
        <v>4031.11</v>
      </c>
      <c r="L52" s="492">
        <v>3871.61</v>
      </c>
      <c r="M52" s="492">
        <v>1091.01</v>
      </c>
      <c r="N52" s="492">
        <v>1495.88</v>
      </c>
      <c r="O52" s="491">
        <v>49.132287820226544</v>
      </c>
      <c r="P52" s="492">
        <v>2896.65</v>
      </c>
      <c r="Q52" s="492">
        <v>3372.04</v>
      </c>
      <c r="R52" s="492">
        <v>3074.62</v>
      </c>
      <c r="S52" s="492">
        <v>3170.48</v>
      </c>
      <c r="T52" s="492">
        <v>3197.21</v>
      </c>
      <c r="U52" s="492">
        <v>3681.55</v>
      </c>
      <c r="V52" s="492">
        <v>3590.88</v>
      </c>
      <c r="W52" s="492">
        <v>3504.82</v>
      </c>
      <c r="X52" s="492">
        <v>3411.81</v>
      </c>
      <c r="Y52" s="492">
        <v>3535.91</v>
      </c>
      <c r="Z52" s="492">
        <v>3740.26</v>
      </c>
      <c r="AA52" s="492">
        <v>3542.49</v>
      </c>
      <c r="AB52" s="492">
        <v>3635.15</v>
      </c>
      <c r="AC52" s="492">
        <v>3196.59</v>
      </c>
      <c r="AD52" s="492">
        <v>3243.36</v>
      </c>
      <c r="AE52" s="492">
        <v>3630.5</v>
      </c>
      <c r="AF52" s="492">
        <v>3309.3</v>
      </c>
      <c r="AG52" s="492">
        <v>3487.24</v>
      </c>
      <c r="AH52" s="492">
        <v>2766.49</v>
      </c>
      <c r="AI52" s="492">
        <v>1213.56</v>
      </c>
      <c r="AJ52" s="492">
        <v>981.32</v>
      </c>
      <c r="AK52" s="492">
        <v>1416.79</v>
      </c>
      <c r="AL52" s="492">
        <v>1453.95</v>
      </c>
      <c r="AM52" s="492">
        <v>4803.72</v>
      </c>
      <c r="AN52" s="492">
        <v>4190.63</v>
      </c>
      <c r="AO52" s="492">
        <v>4480.18</v>
      </c>
      <c r="AP52" s="492">
        <v>4631.95</v>
      </c>
      <c r="AQ52" s="492">
        <v>3828.33</v>
      </c>
      <c r="AR52" s="492">
        <v>4672.8</v>
      </c>
      <c r="AS52" s="492">
        <v>5699.84</v>
      </c>
      <c r="AT52" s="492">
        <v>2829.83</v>
      </c>
      <c r="AU52" s="492">
        <v>3189.23</v>
      </c>
      <c r="AV52" s="492">
        <v>4128.71</v>
      </c>
      <c r="AW52" s="492">
        <v>4296.45</v>
      </c>
      <c r="AX52" s="492">
        <v>4143.22</v>
      </c>
      <c r="AY52" s="492">
        <v>3515.43</v>
      </c>
      <c r="AZ52" s="492">
        <v>4487.0200000000004</v>
      </c>
      <c r="BA52" s="492">
        <v>4268.04</v>
      </c>
      <c r="BB52" s="492">
        <v>3695.47</v>
      </c>
      <c r="BC52" s="492">
        <v>3528.28</v>
      </c>
      <c r="BD52" s="492">
        <v>11053.58</v>
      </c>
      <c r="BE52" s="492">
        <v>2462.56</v>
      </c>
      <c r="BF52" s="492">
        <v>2247.96</v>
      </c>
      <c r="BG52" s="492">
        <v>2238.2600000000002</v>
      </c>
      <c r="BH52" s="492">
        <v>1997.31</v>
      </c>
      <c r="BI52" s="492">
        <v>5315.62</v>
      </c>
      <c r="BJ52" s="492">
        <v>3191.51</v>
      </c>
      <c r="BK52" s="492">
        <v>2414.33</v>
      </c>
      <c r="BL52" s="492">
        <v>2433.75</v>
      </c>
      <c r="BM52" s="492">
        <v>2904.68</v>
      </c>
      <c r="BN52" s="492">
        <v>2658.19</v>
      </c>
      <c r="BO52" s="492">
        <v>2290.87</v>
      </c>
      <c r="BP52" s="492">
        <v>3751.21</v>
      </c>
      <c r="BQ52" s="492">
        <v>2585.21</v>
      </c>
      <c r="BR52" s="492">
        <v>2243.4699999999998</v>
      </c>
      <c r="BS52" s="492">
        <v>3923.51</v>
      </c>
      <c r="BT52" s="492">
        <v>3911.95</v>
      </c>
      <c r="BU52" s="492">
        <v>4046.69</v>
      </c>
      <c r="BV52" s="492">
        <v>3925.94</v>
      </c>
      <c r="BW52" s="492">
        <v>2423.91</v>
      </c>
      <c r="BX52" s="492">
        <v>2349.5300000000002</v>
      </c>
      <c r="BY52" s="492">
        <v>2205.69</v>
      </c>
      <c r="BZ52" s="492">
        <v>2811.66</v>
      </c>
      <c r="CA52" s="492">
        <v>2705.71</v>
      </c>
      <c r="CB52" s="492">
        <v>2804.57</v>
      </c>
      <c r="CC52" s="492">
        <v>5064.68</v>
      </c>
      <c r="CD52" s="492">
        <v>7165.26</v>
      </c>
      <c r="CE52" s="492">
        <v>5883.3</v>
      </c>
      <c r="CF52" s="492">
        <v>1752.48</v>
      </c>
      <c r="CG52" s="492">
        <v>1114.2</v>
      </c>
      <c r="CH52" s="492">
        <v>1343.33</v>
      </c>
      <c r="CI52" s="492">
        <v>1909.73</v>
      </c>
      <c r="CJ52" s="492">
        <v>3278.68</v>
      </c>
      <c r="CK52" s="492">
        <v>3700.48</v>
      </c>
      <c r="CL52" s="492">
        <v>3501.86</v>
      </c>
      <c r="CM52" s="492">
        <v>2633.76</v>
      </c>
      <c r="CN52" s="492">
        <v>2480.92</v>
      </c>
      <c r="CO52" s="492">
        <v>4907.8</v>
      </c>
      <c r="CP52" s="492">
        <v>4963.58</v>
      </c>
      <c r="CQ52" s="492">
        <v>4829.08</v>
      </c>
      <c r="CR52" s="492">
        <v>4718.8999999999996</v>
      </c>
      <c r="CS52" s="492">
        <v>4792.09</v>
      </c>
      <c r="CT52" s="492">
        <v>4595.3900000000003</v>
      </c>
      <c r="CU52" s="492">
        <v>4531.42</v>
      </c>
      <c r="CV52" s="492">
        <v>4648.9399999999996</v>
      </c>
      <c r="CW52" s="492">
        <v>4925.07</v>
      </c>
      <c r="CX52" s="492">
        <v>4875.9399999999996</v>
      </c>
      <c r="CY52" s="492">
        <v>5247.23</v>
      </c>
      <c r="CZ52" s="493">
        <v>5445.3</v>
      </c>
    </row>
    <row r="53" spans="2:104" x14ac:dyDescent="0.25">
      <c r="B53" s="401"/>
      <c r="C53" s="401"/>
      <c r="D53" s="401"/>
      <c r="E53" s="401"/>
      <c r="F53" s="489" t="s">
        <v>22</v>
      </c>
      <c r="G53" s="490">
        <v>323.31980519480533</v>
      </c>
      <c r="H53" s="492">
        <v>476.36166666666668</v>
      </c>
      <c r="I53" s="492">
        <v>495.65590476190488</v>
      </c>
      <c r="J53" s="492">
        <v>998.0428571428572</v>
      </c>
      <c r="K53" s="492">
        <v>1023.972987012987</v>
      </c>
      <c r="L53" s="492">
        <v>966.19591836734662</v>
      </c>
      <c r="M53" s="492">
        <v>1497.824841269841</v>
      </c>
      <c r="N53" s="492">
        <v>1377.2714285714289</v>
      </c>
      <c r="O53" s="492">
        <v>2896.65</v>
      </c>
      <c r="P53" s="491">
        <v>143.45743476015855</v>
      </c>
      <c r="Q53" s="492">
        <v>636.28176948051976</v>
      </c>
      <c r="R53" s="492">
        <v>448.63402529761959</v>
      </c>
      <c r="S53" s="492">
        <v>431.95571428571429</v>
      </c>
      <c r="T53" s="492">
        <v>435.46246031746028</v>
      </c>
      <c r="U53" s="492">
        <v>752.27285714285733</v>
      </c>
      <c r="V53" s="492">
        <v>714.95285714285717</v>
      </c>
      <c r="W53" s="492">
        <v>608.32112637362661</v>
      </c>
      <c r="X53" s="492">
        <v>644.31125000000009</v>
      </c>
      <c r="Y53" s="492">
        <v>690.65124223602493</v>
      </c>
      <c r="Z53" s="492">
        <v>768.76513477088997</v>
      </c>
      <c r="AA53" s="492">
        <v>698.53696428571413</v>
      </c>
      <c r="AB53" s="492">
        <v>753.74178571428581</v>
      </c>
      <c r="AC53" s="492">
        <v>298.93434065934059</v>
      </c>
      <c r="AD53" s="492">
        <v>460.36331632653059</v>
      </c>
      <c r="AE53" s="492">
        <v>770.81976190476132</v>
      </c>
      <c r="AF53" s="492">
        <v>431.67164596273318</v>
      </c>
      <c r="AG53" s="492">
        <v>925.66090909090906</v>
      </c>
      <c r="AH53" s="492">
        <v>1576.7521428571431</v>
      </c>
      <c r="AI53" s="492">
        <v>1602.2093253968251</v>
      </c>
      <c r="AJ53" s="492">
        <v>1884.8541666666661</v>
      </c>
      <c r="AK53" s="492">
        <v>1915.498061224489</v>
      </c>
      <c r="AL53" s="492">
        <v>2291.59</v>
      </c>
      <c r="AM53" s="492">
        <v>2490.546547619047</v>
      </c>
      <c r="AN53" s="492">
        <v>2077.2595535714281</v>
      </c>
      <c r="AO53" s="492">
        <v>2394.1014285714282</v>
      </c>
      <c r="AP53" s="492">
        <v>2398.256607142856</v>
      </c>
      <c r="AQ53" s="492">
        <v>2031.745857142856</v>
      </c>
      <c r="AR53" s="492">
        <v>2733.5132467532439</v>
      </c>
      <c r="AS53" s="492">
        <v>4259.538469387755</v>
      </c>
      <c r="AT53" s="492">
        <v>2002.316111111111</v>
      </c>
      <c r="AU53" s="492">
        <v>1631.6371428571431</v>
      </c>
      <c r="AV53" s="492">
        <v>1155.145535714285</v>
      </c>
      <c r="AW53" s="492">
        <v>1209.2080844155851</v>
      </c>
      <c r="AX53" s="492">
        <v>1115.8603571428571</v>
      </c>
      <c r="AY53" s="492">
        <v>864.59457142857138</v>
      </c>
      <c r="AZ53" s="492">
        <v>1530.008516483517</v>
      </c>
      <c r="BA53" s="492">
        <v>1674.800089285714</v>
      </c>
      <c r="BB53" s="492">
        <v>1250.2633928571429</v>
      </c>
      <c r="BC53" s="492">
        <v>1421.4172527472531</v>
      </c>
      <c r="BD53" s="492">
        <v>9743.44</v>
      </c>
      <c r="BE53" s="492">
        <v>766.55061224489793</v>
      </c>
      <c r="BF53" s="492">
        <v>498.40571428571451</v>
      </c>
      <c r="BG53" s="492">
        <v>508.09738095238112</v>
      </c>
      <c r="BH53" s="492">
        <v>639.68539682539688</v>
      </c>
      <c r="BI53" s="492">
        <v>2021.316785714286</v>
      </c>
      <c r="BJ53" s="492">
        <v>1000.684885714285</v>
      </c>
      <c r="BK53" s="492">
        <v>1598.329226190476</v>
      </c>
      <c r="BL53" s="492">
        <v>1924.433655462185</v>
      </c>
      <c r="BM53" s="492">
        <v>862.80691558441572</v>
      </c>
      <c r="BN53" s="492">
        <v>1181.2576948051949</v>
      </c>
      <c r="BO53" s="492">
        <v>1087.001999999999</v>
      </c>
      <c r="BP53" s="492">
        <v>835.96785714285704</v>
      </c>
      <c r="BQ53" s="492">
        <v>1269.8625</v>
      </c>
      <c r="BR53" s="492">
        <v>2321.642142857143</v>
      </c>
      <c r="BS53" s="492">
        <v>926.69984126984082</v>
      </c>
      <c r="BT53" s="492">
        <v>973.33151785714301</v>
      </c>
      <c r="BU53" s="492">
        <v>942.27799107142914</v>
      </c>
      <c r="BV53" s="492">
        <v>938.0563265306123</v>
      </c>
      <c r="BW53" s="492">
        <v>581.95192307692275</v>
      </c>
      <c r="BX53" s="492">
        <v>426.81551020408159</v>
      </c>
      <c r="BY53" s="492">
        <v>712.19208791208791</v>
      </c>
      <c r="BZ53" s="492">
        <v>496.64910714285747</v>
      </c>
      <c r="CA53" s="492">
        <v>282.76112244897968</v>
      </c>
      <c r="CB53" s="492">
        <v>695.30159340659327</v>
      </c>
      <c r="CC53" s="492">
        <v>2746.403819875778</v>
      </c>
      <c r="CD53" s="492">
        <v>5266.61</v>
      </c>
      <c r="CE53" s="492">
        <v>4246.88</v>
      </c>
      <c r="CF53" s="492">
        <v>990.58047619047579</v>
      </c>
      <c r="CG53" s="492">
        <v>1365.7585714285719</v>
      </c>
      <c r="CH53" s="492">
        <v>1375.521666666667</v>
      </c>
      <c r="CI53" s="492">
        <v>1049.8899206349211</v>
      </c>
      <c r="CJ53" s="492">
        <v>1422.365595238095</v>
      </c>
      <c r="CK53" s="492">
        <v>1122.120803571429</v>
      </c>
      <c r="CL53" s="492">
        <v>1859.54880952381</v>
      </c>
      <c r="CM53" s="492">
        <v>622.00994047619065</v>
      </c>
      <c r="CN53" s="492">
        <v>407.04705357142848</v>
      </c>
      <c r="CO53" s="492">
        <v>1792.2925510204079</v>
      </c>
      <c r="CP53" s="492">
        <v>1718.6004285714271</v>
      </c>
      <c r="CQ53" s="492">
        <v>1672.4713636363631</v>
      </c>
      <c r="CR53" s="492">
        <v>1546.6314285714291</v>
      </c>
      <c r="CS53" s="492">
        <v>1572.9536734693891</v>
      </c>
      <c r="CT53" s="492">
        <v>1418.0042857142851</v>
      </c>
      <c r="CU53" s="492">
        <v>1353.8904081632661</v>
      </c>
      <c r="CV53" s="492">
        <v>1388.3575510204089</v>
      </c>
      <c r="CW53" s="492">
        <v>1594.756607142858</v>
      </c>
      <c r="CX53" s="492">
        <v>1667.040119047618</v>
      </c>
      <c r="CY53" s="492">
        <v>2123.8064906832292</v>
      </c>
      <c r="CZ53" s="493">
        <v>2114.8711428571428</v>
      </c>
    </row>
    <row r="54" spans="2:104" x14ac:dyDescent="0.25">
      <c r="B54" s="401"/>
      <c r="C54" s="401"/>
      <c r="D54" s="401"/>
      <c r="E54" s="401"/>
      <c r="F54" s="489" t="s">
        <v>23</v>
      </c>
      <c r="G54" s="490">
        <v>681.77727272727248</v>
      </c>
      <c r="H54" s="492">
        <v>643.2647727272722</v>
      </c>
      <c r="I54" s="492">
        <v>404.887606060606</v>
      </c>
      <c r="J54" s="492">
        <v>540.64636363636373</v>
      </c>
      <c r="K54" s="492">
        <v>592.93876033057973</v>
      </c>
      <c r="L54" s="492">
        <v>487.49441558441589</v>
      </c>
      <c r="M54" s="492">
        <v>1852.6167171717191</v>
      </c>
      <c r="N54" s="492">
        <v>1720.372886363637</v>
      </c>
      <c r="O54" s="492">
        <v>3372.04</v>
      </c>
      <c r="P54" s="492">
        <v>636.28176948051919</v>
      </c>
      <c r="Q54" s="491">
        <v>96.586570059539255</v>
      </c>
      <c r="R54" s="492">
        <v>283.43897964015179</v>
      </c>
      <c r="S54" s="492">
        <v>675.19977272727272</v>
      </c>
      <c r="T54" s="492">
        <v>678.10227272727184</v>
      </c>
      <c r="U54" s="492">
        <v>677.95670454545473</v>
      </c>
      <c r="V54" s="492">
        <v>696.16863636363632</v>
      </c>
      <c r="W54" s="492">
        <v>271.69450174825192</v>
      </c>
      <c r="X54" s="492">
        <v>829.73312499999929</v>
      </c>
      <c r="Y54" s="492">
        <v>598.97783102766789</v>
      </c>
      <c r="Z54" s="492">
        <v>447.33965265866101</v>
      </c>
      <c r="AA54" s="492">
        <v>239.50886994949491</v>
      </c>
      <c r="AB54" s="492">
        <v>244.8461742424243</v>
      </c>
      <c r="AC54" s="492">
        <v>525.56986013986</v>
      </c>
      <c r="AD54" s="492">
        <v>542.91756493506523</v>
      </c>
      <c r="AE54" s="492">
        <v>778.43572727272681</v>
      </c>
      <c r="AF54" s="492">
        <v>402.7749209486168</v>
      </c>
      <c r="AG54" s="492">
        <v>1017.463305785125</v>
      </c>
      <c r="AH54" s="492">
        <v>2179.5203181818192</v>
      </c>
      <c r="AI54" s="492">
        <v>1919.8748863636361</v>
      </c>
      <c r="AJ54" s="492">
        <v>2136.70272727273</v>
      </c>
      <c r="AK54" s="492">
        <v>2255.932792207791</v>
      </c>
      <c r="AL54" s="492">
        <v>2634.2482102272688</v>
      </c>
      <c r="AM54" s="492">
        <v>1880.2941287878789</v>
      </c>
      <c r="AN54" s="492">
        <v>1464.1083238636361</v>
      </c>
      <c r="AO54" s="492">
        <v>1783.837954545455</v>
      </c>
      <c r="AP54" s="492">
        <v>1785.497855113638</v>
      </c>
      <c r="AQ54" s="492">
        <v>1413.835181818182</v>
      </c>
      <c r="AR54" s="492">
        <v>2115.5960330578541</v>
      </c>
      <c r="AS54" s="492">
        <v>3641.6277597402568</v>
      </c>
      <c r="AT54" s="492">
        <v>2337.2548611111142</v>
      </c>
      <c r="AU54" s="492">
        <v>1788.0831818181821</v>
      </c>
      <c r="AV54" s="492">
        <v>629.61957386363656</v>
      </c>
      <c r="AW54" s="492">
        <v>657.16383264462797</v>
      </c>
      <c r="AX54" s="492">
        <v>646.79624999999987</v>
      </c>
      <c r="AY54" s="492">
        <v>289.90868181818189</v>
      </c>
      <c r="AZ54" s="492">
        <v>993.42477272727149</v>
      </c>
      <c r="BA54" s="492">
        <v>1062.7062926136371</v>
      </c>
      <c r="BB54" s="492">
        <v>637.39551136363639</v>
      </c>
      <c r="BC54" s="492">
        <v>874.67777972028023</v>
      </c>
      <c r="BD54" s="492">
        <v>9119.2900000000009</v>
      </c>
      <c r="BE54" s="492">
        <v>948.45606060606076</v>
      </c>
      <c r="BF54" s="492">
        <v>930.82909090909095</v>
      </c>
      <c r="BG54" s="492">
        <v>898.44999999999925</v>
      </c>
      <c r="BH54" s="492">
        <v>1091.5832323232321</v>
      </c>
      <c r="BI54" s="492">
        <v>1576.1127840909089</v>
      </c>
      <c r="BJ54" s="492">
        <v>547.2874363636364</v>
      </c>
      <c r="BK54" s="492">
        <v>1338.154431818182</v>
      </c>
      <c r="BL54" s="492">
        <v>1607.029986631017</v>
      </c>
      <c r="BM54" s="492">
        <v>653.19612603305802</v>
      </c>
      <c r="BN54" s="492">
        <v>899.20980371900839</v>
      </c>
      <c r="BO54" s="492">
        <v>1689.770613636362</v>
      </c>
      <c r="BP54" s="492">
        <v>328.85181818181809</v>
      </c>
      <c r="BQ54" s="492">
        <v>1872.6306818181799</v>
      </c>
      <c r="BR54" s="492">
        <v>2056.4818181818168</v>
      </c>
      <c r="BS54" s="492">
        <v>614.3278030303029</v>
      </c>
      <c r="BT54" s="492">
        <v>636.75000000000011</v>
      </c>
      <c r="BU54" s="492">
        <v>592.32734374999961</v>
      </c>
      <c r="BV54" s="492">
        <v>587.20691558441547</v>
      </c>
      <c r="BW54" s="492">
        <v>1176.2738636363649</v>
      </c>
      <c r="BX54" s="492">
        <v>1038.4937337662341</v>
      </c>
      <c r="BY54" s="492">
        <v>1326.538881118883</v>
      </c>
      <c r="BZ54" s="492">
        <v>898.05212121212094</v>
      </c>
      <c r="CA54" s="492">
        <v>796.66698051948072</v>
      </c>
      <c r="CB54" s="492">
        <v>1152.9659790209801</v>
      </c>
      <c r="CC54" s="492">
        <v>2135.5310671936759</v>
      </c>
      <c r="CD54" s="492">
        <v>4607.8</v>
      </c>
      <c r="CE54" s="492">
        <v>3627.93</v>
      </c>
      <c r="CF54" s="492">
        <v>1438.334412878788</v>
      </c>
      <c r="CG54" s="492">
        <v>1850.1784469696991</v>
      </c>
      <c r="CH54" s="492">
        <v>1798.0622222222221</v>
      </c>
      <c r="CI54" s="492">
        <v>1452.83542929293</v>
      </c>
      <c r="CJ54" s="492">
        <v>1578.8125378787879</v>
      </c>
      <c r="CK54" s="492">
        <v>1278.5674147727259</v>
      </c>
      <c r="CL54" s="492">
        <v>2015.9953409090899</v>
      </c>
      <c r="CM54" s="492">
        <v>730.60803030303055</v>
      </c>
      <c r="CN54" s="492">
        <v>942.18068181818205</v>
      </c>
      <c r="CO54" s="492">
        <v>1347.087824675325</v>
      </c>
      <c r="CP54" s="492">
        <v>1273.3957613636369</v>
      </c>
      <c r="CQ54" s="492">
        <v>1227.2671900826449</v>
      </c>
      <c r="CR54" s="492">
        <v>1101.4269628099171</v>
      </c>
      <c r="CS54" s="492">
        <v>1127.748831168833</v>
      </c>
      <c r="CT54" s="492">
        <v>972.80001420454494</v>
      </c>
      <c r="CU54" s="492">
        <v>908.68594155844221</v>
      </c>
      <c r="CV54" s="492">
        <v>943.15329004328862</v>
      </c>
      <c r="CW54" s="492">
        <v>1149.552405303031</v>
      </c>
      <c r="CX54" s="492">
        <v>1221.8360416666651</v>
      </c>
      <c r="CY54" s="492">
        <v>1678.602134387352</v>
      </c>
      <c r="CZ54" s="493">
        <v>1669.6675000000009</v>
      </c>
    </row>
    <row r="55" spans="2:104" x14ac:dyDescent="0.25">
      <c r="B55" s="401"/>
      <c r="C55" s="401"/>
      <c r="D55" s="401"/>
      <c r="E55" s="401"/>
      <c r="F55" s="489" t="s">
        <v>24</v>
      </c>
      <c r="G55" s="490">
        <v>496.26571022727268</v>
      </c>
      <c r="H55" s="492">
        <v>468.95665509259322</v>
      </c>
      <c r="I55" s="492">
        <v>309.28180555555508</v>
      </c>
      <c r="J55" s="492">
        <v>686.78104166666697</v>
      </c>
      <c r="K55" s="492">
        <v>729.63096117424175</v>
      </c>
      <c r="L55" s="492">
        <v>642.9806448412694</v>
      </c>
      <c r="M55" s="492">
        <v>1685.413449074071</v>
      </c>
      <c r="N55" s="492">
        <v>1556.6039374999989</v>
      </c>
      <c r="O55" s="492">
        <v>3074.62</v>
      </c>
      <c r="P55" s="492">
        <v>448.63402529761868</v>
      </c>
      <c r="Q55" s="492">
        <v>283.43897964015167</v>
      </c>
      <c r="R55" s="491">
        <v>135.68166235775595</v>
      </c>
      <c r="S55" s="492">
        <v>526.20208333333346</v>
      </c>
      <c r="T55" s="492">
        <v>530.22714699074072</v>
      </c>
      <c r="U55" s="492">
        <v>676.38901041666657</v>
      </c>
      <c r="V55" s="492">
        <v>684.80208333333314</v>
      </c>
      <c r="W55" s="492">
        <v>336.71741987179468</v>
      </c>
      <c r="X55" s="492">
        <v>705.44141927083308</v>
      </c>
      <c r="Y55" s="492">
        <v>595.09110733695729</v>
      </c>
      <c r="Z55" s="492">
        <v>522.72095518868025</v>
      </c>
      <c r="AA55" s="492">
        <v>379.72212962962942</v>
      </c>
      <c r="AB55" s="492">
        <v>417.65572916666662</v>
      </c>
      <c r="AC55" s="492">
        <v>368.64175480769188</v>
      </c>
      <c r="AD55" s="492">
        <v>426.96751488095191</v>
      </c>
      <c r="AE55" s="492">
        <v>755.64758333333339</v>
      </c>
      <c r="AF55" s="492">
        <v>307.17653079710078</v>
      </c>
      <c r="AG55" s="492">
        <v>946.13440340909108</v>
      </c>
      <c r="AH55" s="492">
        <v>2008.559291666666</v>
      </c>
      <c r="AI55" s="492">
        <v>1779.9474768518489</v>
      </c>
      <c r="AJ55" s="492">
        <v>2013.4082349537</v>
      </c>
      <c r="AK55" s="492">
        <v>2094.3875595238078</v>
      </c>
      <c r="AL55" s="492">
        <v>2470.4793619791672</v>
      </c>
      <c r="AM55" s="492">
        <v>2102.2248090277772</v>
      </c>
      <c r="AN55" s="492">
        <v>1682.6747135416681</v>
      </c>
      <c r="AO55" s="492">
        <v>1992.807291666667</v>
      </c>
      <c r="AP55" s="492">
        <v>2004.563626302084</v>
      </c>
      <c r="AQ55" s="492">
        <v>1626.764614583336</v>
      </c>
      <c r="AR55" s="492">
        <v>2328.490558712122</v>
      </c>
      <c r="AS55" s="492">
        <v>3854.704285714291</v>
      </c>
      <c r="AT55" s="492">
        <v>2230.5500231481478</v>
      </c>
      <c r="AU55" s="492">
        <v>1681.3779166666659</v>
      </c>
      <c r="AV55" s="492">
        <v>821.05497395833345</v>
      </c>
      <c r="AW55" s="492">
        <v>864.88768939394015</v>
      </c>
      <c r="AX55" s="492">
        <v>803.82661458333325</v>
      </c>
      <c r="AY55" s="492">
        <v>512.22554166666771</v>
      </c>
      <c r="AZ55" s="492">
        <v>1193.859326923078</v>
      </c>
      <c r="BA55" s="492">
        <v>1286.5059244791651</v>
      </c>
      <c r="BB55" s="492">
        <v>859.08613715277738</v>
      </c>
      <c r="BC55" s="492">
        <v>1045.678044871795</v>
      </c>
      <c r="BD55" s="492">
        <v>9335.01</v>
      </c>
      <c r="BE55" s="492">
        <v>793.27539186507897</v>
      </c>
      <c r="BF55" s="492">
        <v>744.92119791666653</v>
      </c>
      <c r="BG55" s="492">
        <v>711.83670138888976</v>
      </c>
      <c r="BH55" s="492">
        <v>905.61440972222113</v>
      </c>
      <c r="BI55" s="492">
        <v>1725.117031250001</v>
      </c>
      <c r="BJ55" s="492">
        <v>644.03612916666521</v>
      </c>
      <c r="BK55" s="492">
        <v>1338.866879340281</v>
      </c>
      <c r="BL55" s="492">
        <v>1648.3654901960781</v>
      </c>
      <c r="BM55" s="492">
        <v>624.6962026515148</v>
      </c>
      <c r="BN55" s="492">
        <v>914.28805397727251</v>
      </c>
      <c r="BO55" s="492">
        <v>1518.80959375</v>
      </c>
      <c r="BP55" s="492">
        <v>496.67718750000012</v>
      </c>
      <c r="BQ55" s="492">
        <v>1701.6699826388881</v>
      </c>
      <c r="BR55" s="492">
        <v>2057.194375</v>
      </c>
      <c r="BS55" s="492">
        <v>702.53265046296269</v>
      </c>
      <c r="BT55" s="492">
        <v>740.70354166666664</v>
      </c>
      <c r="BU55" s="492">
        <v>696.05967447916635</v>
      </c>
      <c r="BV55" s="492">
        <v>691.74630952381062</v>
      </c>
      <c r="BW55" s="492">
        <v>1000.253044871794</v>
      </c>
      <c r="BX55" s="492">
        <v>829.70351190476231</v>
      </c>
      <c r="BY55" s="492">
        <v>1130.364543269231</v>
      </c>
      <c r="BZ55" s="492">
        <v>741.77651909722135</v>
      </c>
      <c r="CA55" s="492">
        <v>621.4021279761904</v>
      </c>
      <c r="CB55" s="492">
        <v>995.54589743589747</v>
      </c>
      <c r="CC55" s="492">
        <v>2357.1682653985499</v>
      </c>
      <c r="CD55" s="492">
        <v>4861.7</v>
      </c>
      <c r="CE55" s="492">
        <v>3838.51</v>
      </c>
      <c r="CF55" s="492">
        <v>1252.4269531250011</v>
      </c>
      <c r="CG55" s="492">
        <v>1654.9576128472249</v>
      </c>
      <c r="CH55" s="492">
        <v>1614.614537037038</v>
      </c>
      <c r="CI55" s="492">
        <v>1276.7675347222209</v>
      </c>
      <c r="CJ55" s="492">
        <v>1472.1071701388889</v>
      </c>
      <c r="CK55" s="492">
        <v>1171.862395833333</v>
      </c>
      <c r="CL55" s="492">
        <v>1909.290434027778</v>
      </c>
      <c r="CM55" s="492">
        <v>582.25769097222224</v>
      </c>
      <c r="CN55" s="492">
        <v>747.31944010416657</v>
      </c>
      <c r="CO55" s="492">
        <v>1496.0923363095239</v>
      </c>
      <c r="CP55" s="492">
        <v>1422.400057291665</v>
      </c>
      <c r="CQ55" s="492">
        <v>1376.2715435606081</v>
      </c>
      <c r="CR55" s="492">
        <v>1250.4314772727271</v>
      </c>
      <c r="CS55" s="492">
        <v>1276.7532291666689</v>
      </c>
      <c r="CT55" s="492">
        <v>1121.804342447916</v>
      </c>
      <c r="CU55" s="492">
        <v>1057.6901984126971</v>
      </c>
      <c r="CV55" s="492">
        <v>1092.1574950396821</v>
      </c>
      <c r="CW55" s="492">
        <v>1298.556597222223</v>
      </c>
      <c r="CX55" s="492">
        <v>1370.8401996527789</v>
      </c>
      <c r="CY55" s="492">
        <v>1827.606598731888</v>
      </c>
      <c r="CZ55" s="493">
        <v>1818.671958333334</v>
      </c>
    </row>
    <row r="56" spans="2:104" x14ac:dyDescent="0.25">
      <c r="B56" s="401"/>
      <c r="C56" s="401"/>
      <c r="D56" s="401"/>
      <c r="E56" s="401"/>
      <c r="F56" s="489" t="s">
        <v>25</v>
      </c>
      <c r="G56" s="490">
        <v>697.54454545454541</v>
      </c>
      <c r="H56" s="492">
        <v>881.548888888889</v>
      </c>
      <c r="I56" s="492">
        <v>732.62266666666676</v>
      </c>
      <c r="J56" s="492">
        <v>775.3</v>
      </c>
      <c r="K56" s="492">
        <v>777.13499999999988</v>
      </c>
      <c r="L56" s="492">
        <v>772.94857142857154</v>
      </c>
      <c r="M56" s="492">
        <v>1879.8172222222231</v>
      </c>
      <c r="N56" s="492">
        <v>1759.2619999999999</v>
      </c>
      <c r="O56" s="492">
        <v>3170.48</v>
      </c>
      <c r="P56" s="492">
        <v>431.95571428571429</v>
      </c>
      <c r="Q56" s="492">
        <v>675.19977272727272</v>
      </c>
      <c r="R56" s="492">
        <v>526.20208333333346</v>
      </c>
      <c r="S56" s="491">
        <v>15.256505643587552</v>
      </c>
      <c r="T56" s="492">
        <v>82.742222222222225</v>
      </c>
      <c r="U56" s="492">
        <v>422.9</v>
      </c>
      <c r="V56" s="492">
        <v>284.29000000000002</v>
      </c>
      <c r="W56" s="492">
        <v>512.21153846153845</v>
      </c>
      <c r="X56" s="492">
        <v>209.17</v>
      </c>
      <c r="Y56" s="492">
        <v>364.89608695652191</v>
      </c>
      <c r="Z56" s="492">
        <v>523.55396226415098</v>
      </c>
      <c r="AA56" s="492">
        <v>651.35805555555567</v>
      </c>
      <c r="AB56" s="492">
        <v>727.38166666666666</v>
      </c>
      <c r="AC56" s="492">
        <v>226.7484615384615</v>
      </c>
      <c r="AD56" s="492">
        <v>176.18571428571431</v>
      </c>
      <c r="AE56" s="492">
        <v>342.54666666666668</v>
      </c>
      <c r="AF56" s="492">
        <v>306.96869565217378</v>
      </c>
      <c r="AG56" s="492">
        <v>494.4436363636363</v>
      </c>
      <c r="AH56" s="492">
        <v>1539.5060000000001</v>
      </c>
      <c r="AI56" s="492">
        <v>1984.199444444444</v>
      </c>
      <c r="AJ56" s="492">
        <v>2246.8416666666672</v>
      </c>
      <c r="AK56" s="492">
        <v>2297.4899999999998</v>
      </c>
      <c r="AL56" s="492">
        <v>2673.5812500000002</v>
      </c>
      <c r="AM56" s="492">
        <v>2417.2183333333328</v>
      </c>
      <c r="AN56" s="492">
        <v>2034.2950000000001</v>
      </c>
      <c r="AO56" s="492">
        <v>2322.73</v>
      </c>
      <c r="AP56" s="492">
        <v>2351.5206250000001</v>
      </c>
      <c r="AQ56" s="492">
        <v>2081.1370000000002</v>
      </c>
      <c r="AR56" s="492">
        <v>2765.0327272727268</v>
      </c>
      <c r="AS56" s="492">
        <v>4251.6728571428566</v>
      </c>
      <c r="AT56" s="492">
        <v>1747.77</v>
      </c>
      <c r="AU56" s="492">
        <v>1198.5999999999999</v>
      </c>
      <c r="AV56" s="492">
        <v>1070.58125</v>
      </c>
      <c r="AW56" s="492">
        <v>1132.623636363636</v>
      </c>
      <c r="AX56" s="492">
        <v>871.04500000000007</v>
      </c>
      <c r="AY56" s="492">
        <v>891.97700000000009</v>
      </c>
      <c r="AZ56" s="492">
        <v>1439.8815384615391</v>
      </c>
      <c r="BA56" s="492">
        <v>1680.1125</v>
      </c>
      <c r="BB56" s="492">
        <v>1304.4533333333341</v>
      </c>
      <c r="BC56" s="492">
        <v>1511.961538461539</v>
      </c>
      <c r="BD56" s="492">
        <v>9780.48</v>
      </c>
      <c r="BE56" s="492">
        <v>1188.29</v>
      </c>
      <c r="BF56" s="492">
        <v>880.39</v>
      </c>
      <c r="BG56" s="492">
        <v>887.10555555555561</v>
      </c>
      <c r="BH56" s="492">
        <v>1023.0533333333329</v>
      </c>
      <c r="BI56" s="492">
        <v>1771.4637499999999</v>
      </c>
      <c r="BJ56" s="492">
        <v>1108.0948000000001</v>
      </c>
      <c r="BK56" s="492">
        <v>1798.2358333333329</v>
      </c>
      <c r="BL56" s="492">
        <v>2119.3547058823528</v>
      </c>
      <c r="BM56" s="492">
        <v>1086.8418181818181</v>
      </c>
      <c r="BN56" s="492">
        <v>1376.4227272727269</v>
      </c>
      <c r="BO56" s="492">
        <v>1049.7550000000001</v>
      </c>
      <c r="BP56" s="492">
        <v>766.56</v>
      </c>
      <c r="BQ56" s="492">
        <v>1232.615</v>
      </c>
      <c r="BR56" s="492">
        <v>2516.56</v>
      </c>
      <c r="BS56" s="492">
        <v>622.04555555555567</v>
      </c>
      <c r="BT56" s="492">
        <v>673.6350000000001</v>
      </c>
      <c r="BU56" s="492">
        <v>653.23</v>
      </c>
      <c r="BV56" s="492">
        <v>645.8271428571428</v>
      </c>
      <c r="BW56" s="492">
        <v>562.36307692307685</v>
      </c>
      <c r="BX56" s="492">
        <v>579.90357142857135</v>
      </c>
      <c r="BY56" s="492">
        <v>753.25538461538463</v>
      </c>
      <c r="BZ56" s="492">
        <v>272.67250000000001</v>
      </c>
      <c r="CA56" s="492">
        <v>350.32285714285717</v>
      </c>
      <c r="CB56" s="492">
        <v>500.45846153846139</v>
      </c>
      <c r="CC56" s="492">
        <v>2675.09</v>
      </c>
      <c r="CD56" s="492">
        <v>5253.15</v>
      </c>
      <c r="CE56" s="492">
        <v>4290.2</v>
      </c>
      <c r="CF56" s="492">
        <v>1387.8975</v>
      </c>
      <c r="CG56" s="492">
        <v>1534.3975</v>
      </c>
      <c r="CH56" s="492">
        <v>1757.5122222222219</v>
      </c>
      <c r="CI56" s="492">
        <v>1431.8811111111111</v>
      </c>
      <c r="CJ56" s="492">
        <v>989.32833333333338</v>
      </c>
      <c r="CK56" s="492">
        <v>689.08375000000012</v>
      </c>
      <c r="CL56" s="492">
        <v>1426.511666666667</v>
      </c>
      <c r="CM56" s="492">
        <v>1018.97</v>
      </c>
      <c r="CN56" s="492">
        <v>736.63625000000002</v>
      </c>
      <c r="CO56" s="492">
        <v>1542.437142857143</v>
      </c>
      <c r="CP56" s="492">
        <v>1468.7465</v>
      </c>
      <c r="CQ56" s="492">
        <v>1422.616363636364</v>
      </c>
      <c r="CR56" s="492">
        <v>1296.7772727272729</v>
      </c>
      <c r="CS56" s="492">
        <v>1323.099285714286</v>
      </c>
      <c r="CT56" s="492">
        <v>1168.1500000000001</v>
      </c>
      <c r="CU56" s="492">
        <v>1104.0366666666671</v>
      </c>
      <c r="CV56" s="492">
        <v>1138.5038095238101</v>
      </c>
      <c r="CW56" s="492">
        <v>1344.9024999999999</v>
      </c>
      <c r="CX56" s="492">
        <v>1417.186666666666</v>
      </c>
      <c r="CY56" s="492">
        <v>1873.95304347826</v>
      </c>
      <c r="CZ56" s="493">
        <v>1865.018</v>
      </c>
    </row>
    <row r="57" spans="2:104" x14ac:dyDescent="0.25">
      <c r="B57" s="401"/>
      <c r="C57" s="401"/>
      <c r="D57" s="401"/>
      <c r="E57" s="401"/>
      <c r="F57" s="489" t="s">
        <v>26</v>
      </c>
      <c r="G57" s="490">
        <v>701.03722222222245</v>
      </c>
      <c r="H57" s="492">
        <v>878.49382716049399</v>
      </c>
      <c r="I57" s="492">
        <v>738.86340740740707</v>
      </c>
      <c r="J57" s="492">
        <v>800.42777777777781</v>
      </c>
      <c r="K57" s="492">
        <v>802.99229797979831</v>
      </c>
      <c r="L57" s="492">
        <v>795.52357142857136</v>
      </c>
      <c r="M57" s="492">
        <v>1888.9325925925939</v>
      </c>
      <c r="N57" s="492">
        <v>1768.379333333334</v>
      </c>
      <c r="O57" s="492">
        <v>3197.21</v>
      </c>
      <c r="P57" s="492">
        <v>435.46246031746051</v>
      </c>
      <c r="Q57" s="492">
        <v>678.10227272727241</v>
      </c>
      <c r="R57" s="492">
        <v>530.22714699074049</v>
      </c>
      <c r="S57" s="492">
        <v>82.742222222222225</v>
      </c>
      <c r="T57" s="491">
        <v>87.965887445815724</v>
      </c>
      <c r="U57" s="492">
        <v>443.09500000000003</v>
      </c>
      <c r="V57" s="492">
        <v>328.38111111111112</v>
      </c>
      <c r="W57" s="492">
        <v>523.27145299145309</v>
      </c>
      <c r="X57" s="492">
        <v>254.0311111111111</v>
      </c>
      <c r="Y57" s="492">
        <v>390.61229468599032</v>
      </c>
      <c r="Z57" s="492">
        <v>549.26320754716983</v>
      </c>
      <c r="AA57" s="492">
        <v>659.67723765432095</v>
      </c>
      <c r="AB57" s="492">
        <v>736.94490740740719</v>
      </c>
      <c r="AC57" s="492">
        <v>229.62149572649571</v>
      </c>
      <c r="AD57" s="492">
        <v>205.5518650793652</v>
      </c>
      <c r="AE57" s="492">
        <v>386.27025925925938</v>
      </c>
      <c r="AF57" s="492">
        <v>322.74797101449269</v>
      </c>
      <c r="AG57" s="492">
        <v>535.54459595959565</v>
      </c>
      <c r="AH57" s="492">
        <v>1546.333000000001</v>
      </c>
      <c r="AI57" s="492">
        <v>1993.317253086419</v>
      </c>
      <c r="AJ57" s="492">
        <v>2255.603734567901</v>
      </c>
      <c r="AK57" s="492">
        <v>2306.6057142857148</v>
      </c>
      <c r="AL57" s="492">
        <v>2682.6975694444432</v>
      </c>
      <c r="AM57" s="492">
        <v>2434.895185185183</v>
      </c>
      <c r="AN57" s="492">
        <v>2048.081319444444</v>
      </c>
      <c r="AO57" s="492">
        <v>2340.415</v>
      </c>
      <c r="AP57" s="492">
        <v>2364.4867708333318</v>
      </c>
      <c r="AQ57" s="492">
        <v>2079.7822222222221</v>
      </c>
      <c r="AR57" s="492">
        <v>2766.0371212121199</v>
      </c>
      <c r="AS57" s="492">
        <v>4262.0123015873014</v>
      </c>
      <c r="AT57" s="492">
        <v>1791.874537037037</v>
      </c>
      <c r="AU57" s="492">
        <v>1242.702222222222</v>
      </c>
      <c r="AV57" s="492">
        <v>1089.833055555556</v>
      </c>
      <c r="AW57" s="492">
        <v>1148.033787878788</v>
      </c>
      <c r="AX57" s="492">
        <v>896.9572222222223</v>
      </c>
      <c r="AY57" s="492">
        <v>893.50588888888842</v>
      </c>
      <c r="AZ57" s="492">
        <v>1459.283119658118</v>
      </c>
      <c r="BA57" s="492">
        <v>1685.7531944444449</v>
      </c>
      <c r="BB57" s="492">
        <v>1301.4583333333339</v>
      </c>
      <c r="BC57" s="492">
        <v>1512.8369658119659</v>
      </c>
      <c r="BD57" s="492">
        <v>9735.91</v>
      </c>
      <c r="BE57" s="492">
        <v>1190.2557142857149</v>
      </c>
      <c r="BF57" s="492">
        <v>889.50861111111101</v>
      </c>
      <c r="BG57" s="492">
        <v>896.92592592592598</v>
      </c>
      <c r="BH57" s="492">
        <v>1023.374382716049</v>
      </c>
      <c r="BI57" s="492">
        <v>1797.375555555556</v>
      </c>
      <c r="BJ57" s="492">
        <v>1113.7003555555559</v>
      </c>
      <c r="BK57" s="492">
        <v>1804.164837962963</v>
      </c>
      <c r="BL57" s="492">
        <v>2125.282745098039</v>
      </c>
      <c r="BM57" s="492">
        <v>1092.77090909091</v>
      </c>
      <c r="BN57" s="492">
        <v>1382.3519696969699</v>
      </c>
      <c r="BO57" s="492">
        <v>1053.7583333333339</v>
      </c>
      <c r="BP57" s="492">
        <v>774.87333333333333</v>
      </c>
      <c r="BQ57" s="492">
        <v>1234.910925925926</v>
      </c>
      <c r="BR57" s="492">
        <v>2522.492777777778</v>
      </c>
      <c r="BS57" s="492">
        <v>649.11111111111097</v>
      </c>
      <c r="BT57" s="492">
        <v>703.84395833333338</v>
      </c>
      <c r="BU57" s="492">
        <v>681.93843749999996</v>
      </c>
      <c r="BV57" s="492">
        <v>675.42738095238099</v>
      </c>
      <c r="BW57" s="492">
        <v>570.23192307692329</v>
      </c>
      <c r="BX57" s="492">
        <v>584.74023809523749</v>
      </c>
      <c r="BY57" s="492">
        <v>758.02196581196586</v>
      </c>
      <c r="BZ57" s="492">
        <v>290.19134259259249</v>
      </c>
      <c r="CA57" s="492">
        <v>354.95111111111089</v>
      </c>
      <c r="CB57" s="492">
        <v>514.48867521367538</v>
      </c>
      <c r="CC57" s="492">
        <v>2692.6407004830921</v>
      </c>
      <c r="CD57" s="492">
        <v>5206.76</v>
      </c>
      <c r="CE57" s="492">
        <v>4246.3</v>
      </c>
      <c r="CF57" s="492">
        <v>1384.781435185185</v>
      </c>
      <c r="CG57" s="492">
        <v>1540.68625</v>
      </c>
      <c r="CH57" s="492">
        <v>1766.6285185185191</v>
      </c>
      <c r="CI57" s="492">
        <v>1440.9973456790119</v>
      </c>
      <c r="CJ57" s="492">
        <v>1033.4320370370369</v>
      </c>
      <c r="CK57" s="492">
        <v>733.18652777777766</v>
      </c>
      <c r="CL57" s="492">
        <v>1470.6147222222221</v>
      </c>
      <c r="CM57" s="492">
        <v>1018.3854166666659</v>
      </c>
      <c r="CN57" s="492">
        <v>742.35791666666694</v>
      </c>
      <c r="CO57" s="492">
        <v>1568.3501587301589</v>
      </c>
      <c r="CP57" s="492">
        <v>1494.6585</v>
      </c>
      <c r="CQ57" s="492">
        <v>1448.529595959596</v>
      </c>
      <c r="CR57" s="492">
        <v>1322.6895959595961</v>
      </c>
      <c r="CS57" s="492">
        <v>1349.011587301587</v>
      </c>
      <c r="CT57" s="492">
        <v>1194.0625694444441</v>
      </c>
      <c r="CU57" s="492">
        <v>1129.9486772486771</v>
      </c>
      <c r="CV57" s="492">
        <v>1164.4159259259261</v>
      </c>
      <c r="CW57" s="492">
        <v>1370.8148611111119</v>
      </c>
      <c r="CX57" s="492">
        <v>1443.0985185185179</v>
      </c>
      <c r="CY57" s="492">
        <v>1899.8647826086949</v>
      </c>
      <c r="CZ57" s="493">
        <v>1890.930222222222</v>
      </c>
    </row>
    <row r="58" spans="2:104" x14ac:dyDescent="0.25">
      <c r="B58" s="401"/>
      <c r="C58" s="401"/>
      <c r="D58" s="401"/>
      <c r="E58" s="401"/>
      <c r="F58" s="489" t="s">
        <v>27</v>
      </c>
      <c r="G58" s="490">
        <v>1003.856818181818</v>
      </c>
      <c r="H58" s="492">
        <v>1088.0122222222219</v>
      </c>
      <c r="I58" s="492">
        <v>917.52866666666671</v>
      </c>
      <c r="J58" s="492">
        <v>506.74</v>
      </c>
      <c r="K58" s="492">
        <v>511.03977272727258</v>
      </c>
      <c r="L58" s="492">
        <v>525.66833333333329</v>
      </c>
      <c r="M58" s="492">
        <v>2187.050277777777</v>
      </c>
      <c r="N58" s="492">
        <v>2066.498</v>
      </c>
      <c r="O58" s="492">
        <v>3681.55</v>
      </c>
      <c r="P58" s="492">
        <v>752.27285714285733</v>
      </c>
      <c r="Q58" s="492">
        <v>677.9567045454545</v>
      </c>
      <c r="R58" s="492">
        <v>676.38901041666668</v>
      </c>
      <c r="S58" s="492">
        <v>422.9</v>
      </c>
      <c r="T58" s="492">
        <v>443.09500000000003</v>
      </c>
      <c r="U58" s="491">
        <v>10.456339083272033</v>
      </c>
      <c r="V58" s="492">
        <v>148.18</v>
      </c>
      <c r="W58" s="492">
        <v>431.99865384615379</v>
      </c>
      <c r="X58" s="492">
        <v>342.33249999999998</v>
      </c>
      <c r="Y58" s="492">
        <v>141.54782608695649</v>
      </c>
      <c r="Z58" s="492">
        <v>288.3831132075473</v>
      </c>
      <c r="AA58" s="492">
        <v>515.17972222222227</v>
      </c>
      <c r="AB58" s="492">
        <v>589.13333333333333</v>
      </c>
      <c r="AC58" s="492">
        <v>486.40923076923087</v>
      </c>
      <c r="AD58" s="492">
        <v>320.22357142857152</v>
      </c>
      <c r="AE58" s="492">
        <v>185.9146666666667</v>
      </c>
      <c r="AF58" s="492">
        <v>409.32499999999987</v>
      </c>
      <c r="AG58" s="492">
        <v>442.7640909090909</v>
      </c>
      <c r="AH58" s="492">
        <v>1734.896</v>
      </c>
      <c r="AI58" s="492">
        <v>2291.4349999999999</v>
      </c>
      <c r="AJ58" s="492">
        <v>2537.6713888888889</v>
      </c>
      <c r="AK58" s="492">
        <v>2604.7235714285721</v>
      </c>
      <c r="AL58" s="492">
        <v>2980.8162499999999</v>
      </c>
      <c r="AM58" s="492">
        <v>2158.5941666666672</v>
      </c>
      <c r="AN58" s="492">
        <v>1777.621875</v>
      </c>
      <c r="AO58" s="492">
        <v>2064.1149999999998</v>
      </c>
      <c r="AP58" s="492">
        <v>2102.4459375000001</v>
      </c>
      <c r="AQ58" s="492">
        <v>1905.3415</v>
      </c>
      <c r="AR58" s="492">
        <v>2533.8449999999989</v>
      </c>
      <c r="AS58" s="492">
        <v>3993.0549999999998</v>
      </c>
      <c r="AT58" s="492">
        <v>1789.268888888889</v>
      </c>
      <c r="AU58" s="492">
        <v>1240.0999999999999</v>
      </c>
      <c r="AV58" s="492">
        <v>812.36625000000004</v>
      </c>
      <c r="AW58" s="492">
        <v>888.34090909090912</v>
      </c>
      <c r="AX58" s="492">
        <v>602.43250000000012</v>
      </c>
      <c r="AY58" s="492">
        <v>757.48450000000014</v>
      </c>
      <c r="AZ58" s="492">
        <v>1181.4538461538459</v>
      </c>
      <c r="BA58" s="492">
        <v>1430.7090625000001</v>
      </c>
      <c r="BB58" s="492">
        <v>1149.6300000000001</v>
      </c>
      <c r="BC58" s="492">
        <v>1422.3876923076921</v>
      </c>
      <c r="BD58" s="492">
        <v>9339.1200000000008</v>
      </c>
      <c r="BE58" s="492">
        <v>1419.2095238095239</v>
      </c>
      <c r="BF58" s="492">
        <v>1187.625</v>
      </c>
      <c r="BG58" s="492">
        <v>1201.383888888889</v>
      </c>
      <c r="BH58" s="492">
        <v>1345.4466666666669</v>
      </c>
      <c r="BI58" s="492">
        <v>1503.5237500000001</v>
      </c>
      <c r="BJ58" s="492">
        <v>1187.6923999999999</v>
      </c>
      <c r="BK58" s="492">
        <v>1957.828125</v>
      </c>
      <c r="BL58" s="492">
        <v>2239.2005882352942</v>
      </c>
      <c r="BM58" s="492">
        <v>1243.6215909090911</v>
      </c>
      <c r="BN58" s="492">
        <v>1523.6193181818171</v>
      </c>
      <c r="BO58" s="492">
        <v>1437.8119999999999</v>
      </c>
      <c r="BP58" s="492">
        <v>542.32500000000005</v>
      </c>
      <c r="BQ58" s="492">
        <v>1620.6724999999999</v>
      </c>
      <c r="BR58" s="492">
        <v>2676.1574999999998</v>
      </c>
      <c r="BS58" s="492">
        <v>310.57055555555559</v>
      </c>
      <c r="BT58" s="492">
        <v>371.04937500000011</v>
      </c>
      <c r="BU58" s="492">
        <v>358.16624999999999</v>
      </c>
      <c r="BV58" s="492">
        <v>352.62857142857149</v>
      </c>
      <c r="BW58" s="492">
        <v>950.42153846153838</v>
      </c>
      <c r="BX58" s="492">
        <v>968.20392857142872</v>
      </c>
      <c r="BY58" s="492">
        <v>1141.388461538462</v>
      </c>
      <c r="BZ58" s="492">
        <v>670.7429166666667</v>
      </c>
      <c r="CA58" s="492">
        <v>738.60571428571438</v>
      </c>
      <c r="CB58" s="492">
        <v>899.4419230769231</v>
      </c>
      <c r="CC58" s="492">
        <v>2416.469347826087</v>
      </c>
      <c r="CD58" s="492">
        <v>4759.26</v>
      </c>
      <c r="CE58" s="492">
        <v>3878.48</v>
      </c>
      <c r="CF58" s="492">
        <v>1695.131666666666</v>
      </c>
      <c r="CG58" s="492">
        <v>1922.8991666666659</v>
      </c>
      <c r="CH58" s="492">
        <v>2064.7472222222218</v>
      </c>
      <c r="CI58" s="492">
        <v>1739.1166666666661</v>
      </c>
      <c r="CJ58" s="492">
        <v>1030.8266666666671</v>
      </c>
      <c r="CK58" s="492">
        <v>730.58249999999987</v>
      </c>
      <c r="CL58" s="492">
        <v>1468.010833333333</v>
      </c>
      <c r="CM58" s="492">
        <v>1219.6400000000001</v>
      </c>
      <c r="CN58" s="492">
        <v>1091.3306250000001</v>
      </c>
      <c r="CO58" s="492">
        <v>1274.4978571428569</v>
      </c>
      <c r="CP58" s="492">
        <v>1200.8064999999999</v>
      </c>
      <c r="CQ58" s="492">
        <v>1154.6768181818179</v>
      </c>
      <c r="CR58" s="492">
        <v>1028.8377272727271</v>
      </c>
      <c r="CS58" s="492">
        <v>1055.1592857142859</v>
      </c>
      <c r="CT58" s="492">
        <v>884.59062499999993</v>
      </c>
      <c r="CU58" s="492">
        <v>836.09714285714267</v>
      </c>
      <c r="CV58" s="492">
        <v>870.5640476190473</v>
      </c>
      <c r="CW58" s="492">
        <v>1076.9625000000001</v>
      </c>
      <c r="CX58" s="492">
        <v>1149.2462499999999</v>
      </c>
      <c r="CY58" s="492">
        <v>1606.012608695652</v>
      </c>
      <c r="CZ58" s="493">
        <v>1597.077</v>
      </c>
    </row>
    <row r="59" spans="2:104" x14ac:dyDescent="0.25">
      <c r="B59" s="401"/>
      <c r="C59" s="401"/>
      <c r="D59" s="401"/>
      <c r="E59" s="401"/>
      <c r="F59" s="489" t="s">
        <v>28</v>
      </c>
      <c r="G59" s="490">
        <v>988.82545454545436</v>
      </c>
      <c r="H59" s="492">
        <v>1096.363333333333</v>
      </c>
      <c r="I59" s="492">
        <v>925.87933333333319</v>
      </c>
      <c r="J59" s="492">
        <v>599.62</v>
      </c>
      <c r="K59" s="492">
        <v>601.7027272727272</v>
      </c>
      <c r="L59" s="492">
        <v>608.35571428571438</v>
      </c>
      <c r="M59" s="492">
        <v>2166.8233333333342</v>
      </c>
      <c r="N59" s="492">
        <v>2046.271</v>
      </c>
      <c r="O59" s="492">
        <v>3590.88</v>
      </c>
      <c r="P59" s="492">
        <v>714.95285714285717</v>
      </c>
      <c r="Q59" s="492">
        <v>696.16863636363632</v>
      </c>
      <c r="R59" s="492">
        <v>684.80208333333314</v>
      </c>
      <c r="S59" s="492">
        <v>284.29000000000002</v>
      </c>
      <c r="T59" s="492">
        <v>328.38111111111112</v>
      </c>
      <c r="U59" s="492">
        <v>148.18</v>
      </c>
      <c r="V59" s="491">
        <v>14.036089301228486</v>
      </c>
      <c r="W59" s="492">
        <v>461.3738461538461</v>
      </c>
      <c r="X59" s="492">
        <v>197.71250000000001</v>
      </c>
      <c r="Y59" s="492">
        <v>175.80478260869569</v>
      </c>
      <c r="Z59" s="492">
        <v>364.31358490566038</v>
      </c>
      <c r="AA59" s="492">
        <v>574.95722222222219</v>
      </c>
      <c r="AB59" s="492">
        <v>660.6</v>
      </c>
      <c r="AC59" s="492">
        <v>469.24461538461537</v>
      </c>
      <c r="AD59" s="492">
        <v>299.20357142857148</v>
      </c>
      <c r="AE59" s="492">
        <v>82.732666666666645</v>
      </c>
      <c r="AF59" s="492">
        <v>417.39695652173918</v>
      </c>
      <c r="AG59" s="492">
        <v>326.0690909090909</v>
      </c>
      <c r="AH59" s="492">
        <v>1605.83</v>
      </c>
      <c r="AI59" s="492">
        <v>2271.2088888888879</v>
      </c>
      <c r="AJ59" s="492">
        <v>2520.619444444445</v>
      </c>
      <c r="AK59" s="492">
        <v>2584.497142857143</v>
      </c>
      <c r="AL59" s="492">
        <v>2960.5887499999999</v>
      </c>
      <c r="AM59" s="492">
        <v>2250.9733333333329</v>
      </c>
      <c r="AN59" s="492">
        <v>1869.99875</v>
      </c>
      <c r="AO59" s="492">
        <v>2156.4899999999998</v>
      </c>
      <c r="AP59" s="492">
        <v>2194.0500000000002</v>
      </c>
      <c r="AQ59" s="492">
        <v>1985.3389999999999</v>
      </c>
      <c r="AR59" s="492">
        <v>2622.8454545454538</v>
      </c>
      <c r="AS59" s="492">
        <v>4085.431428571429</v>
      </c>
      <c r="AT59" s="492">
        <v>1644.9088888888889</v>
      </c>
      <c r="AU59" s="492">
        <v>1095.74</v>
      </c>
      <c r="AV59" s="492">
        <v>904.33624999999995</v>
      </c>
      <c r="AW59" s="492">
        <v>976.49909090909091</v>
      </c>
      <c r="AX59" s="492">
        <v>695.375</v>
      </c>
      <c r="AY59" s="492">
        <v>820.26900000000001</v>
      </c>
      <c r="AZ59" s="492">
        <v>1273.636923076923</v>
      </c>
      <c r="BA59" s="492">
        <v>1522.31125</v>
      </c>
      <c r="BB59" s="492">
        <v>1218.561666666667</v>
      </c>
      <c r="BC59" s="492">
        <v>1476.8269230769231</v>
      </c>
      <c r="BD59" s="492">
        <v>9490.48</v>
      </c>
      <c r="BE59" s="492">
        <v>1420.737142857143</v>
      </c>
      <c r="BF59" s="492">
        <v>1167.4000000000001</v>
      </c>
      <c r="BG59" s="492">
        <v>1184.3322222222221</v>
      </c>
      <c r="BH59" s="492">
        <v>1310.0611111111109</v>
      </c>
      <c r="BI59" s="492">
        <v>1596.9749999999999</v>
      </c>
      <c r="BJ59" s="492">
        <v>1190.9484</v>
      </c>
      <c r="BK59" s="492">
        <v>1966.18</v>
      </c>
      <c r="BL59" s="492">
        <v>2244.3329411764712</v>
      </c>
      <c r="BM59" s="492">
        <v>1251.0409090909091</v>
      </c>
      <c r="BN59" s="492">
        <v>1530.727272727273</v>
      </c>
      <c r="BO59" s="492">
        <v>1291.354</v>
      </c>
      <c r="BP59" s="492">
        <v>622.32000000000005</v>
      </c>
      <c r="BQ59" s="492">
        <v>1448.3383333333329</v>
      </c>
      <c r="BR59" s="492">
        <v>2684.51</v>
      </c>
      <c r="BS59" s="492">
        <v>410.95555555555552</v>
      </c>
      <c r="BT59" s="492">
        <v>472.9375</v>
      </c>
      <c r="BU59" s="492">
        <v>454.22250000000003</v>
      </c>
      <c r="BV59" s="492">
        <v>447.97142857142859</v>
      </c>
      <c r="BW59" s="492">
        <v>844.2930769230768</v>
      </c>
      <c r="BX59" s="492">
        <v>866.91214285714307</v>
      </c>
      <c r="BY59" s="492">
        <v>1036.747692307692</v>
      </c>
      <c r="BZ59" s="492">
        <v>547.92333333333329</v>
      </c>
      <c r="CA59" s="492">
        <v>637.33142857142855</v>
      </c>
      <c r="CB59" s="492">
        <v>771.9923076923078</v>
      </c>
      <c r="CC59" s="492">
        <v>2508.846086956522</v>
      </c>
      <c r="CD59" s="492">
        <v>4915.5600000000004</v>
      </c>
      <c r="CE59" s="492">
        <v>4024.38</v>
      </c>
      <c r="CF59" s="492">
        <v>1674.904166666666</v>
      </c>
      <c r="CG59" s="492">
        <v>1821.406666666667</v>
      </c>
      <c r="CH59" s="492">
        <v>2044.5177777777781</v>
      </c>
      <c r="CI59" s="492">
        <v>1718.887777777778</v>
      </c>
      <c r="CJ59" s="492">
        <v>886.4649999999998</v>
      </c>
      <c r="CK59" s="492">
        <v>586.22125000000005</v>
      </c>
      <c r="CL59" s="492">
        <v>1323.65</v>
      </c>
      <c r="CM59" s="492">
        <v>1227.991666666667</v>
      </c>
      <c r="CN59" s="492">
        <v>1023.6425</v>
      </c>
      <c r="CO59" s="492">
        <v>1367.9485714285711</v>
      </c>
      <c r="CP59" s="492">
        <v>1294.2574999999999</v>
      </c>
      <c r="CQ59" s="492">
        <v>1248.126363636364</v>
      </c>
      <c r="CR59" s="492">
        <v>1122.288181818182</v>
      </c>
      <c r="CS59" s="492">
        <v>1148.6099999999999</v>
      </c>
      <c r="CT59" s="492">
        <v>978.44562500000006</v>
      </c>
      <c r="CU59" s="492">
        <v>929.54666666666662</v>
      </c>
      <c r="CV59" s="492">
        <v>964.01428571428573</v>
      </c>
      <c r="CW59" s="492">
        <v>1170.4124999999999</v>
      </c>
      <c r="CX59" s="492">
        <v>1242.6975</v>
      </c>
      <c r="CY59" s="492">
        <v>1699.4630434782609</v>
      </c>
      <c r="CZ59" s="493">
        <v>1690.528</v>
      </c>
    </row>
    <row r="60" spans="2:104" x14ac:dyDescent="0.25">
      <c r="B60" s="401"/>
      <c r="C60" s="401"/>
      <c r="D60" s="401"/>
      <c r="E60" s="401"/>
      <c r="F60" s="489" t="s">
        <v>29</v>
      </c>
      <c r="G60" s="490">
        <v>751.7327272727274</v>
      </c>
      <c r="H60" s="492">
        <v>735.214658119658</v>
      </c>
      <c r="I60" s="492">
        <v>558.51217948717931</v>
      </c>
      <c r="J60" s="492">
        <v>413.38</v>
      </c>
      <c r="K60" s="492">
        <v>445.29515734265772</v>
      </c>
      <c r="L60" s="492">
        <v>387.87869963370002</v>
      </c>
      <c r="M60" s="492">
        <v>1957.931239316239</v>
      </c>
      <c r="N60" s="492">
        <v>1832.3440000000001</v>
      </c>
      <c r="O60" s="492">
        <v>3504.82</v>
      </c>
      <c r="P60" s="492">
        <v>608.3211263736265</v>
      </c>
      <c r="Q60" s="492">
        <v>271.69450174825192</v>
      </c>
      <c r="R60" s="492">
        <v>336.71741987179468</v>
      </c>
      <c r="S60" s="492">
        <v>512.21153846153845</v>
      </c>
      <c r="T60" s="492">
        <v>523.2714529914532</v>
      </c>
      <c r="U60" s="492">
        <v>431.99865384615367</v>
      </c>
      <c r="V60" s="492">
        <v>461.3738461538461</v>
      </c>
      <c r="W60" s="491">
        <v>74.228073602823457</v>
      </c>
      <c r="X60" s="492">
        <v>623.77096153846117</v>
      </c>
      <c r="Y60" s="492">
        <v>359.68533444816052</v>
      </c>
      <c r="Z60" s="492">
        <v>235.41936865021739</v>
      </c>
      <c r="AA60" s="494">
        <v>169.05872863247859</v>
      </c>
      <c r="AB60" s="492">
        <v>234.25166666666661</v>
      </c>
      <c r="AC60" s="492">
        <v>405.38665680473372</v>
      </c>
      <c r="AD60" s="492">
        <v>360.9000824175825</v>
      </c>
      <c r="AE60" s="492">
        <v>543.26635897435858</v>
      </c>
      <c r="AF60" s="492">
        <v>241.47177257525101</v>
      </c>
      <c r="AG60" s="492">
        <v>786.00482517482556</v>
      </c>
      <c r="AH60" s="492">
        <v>2016.7093846153839</v>
      </c>
      <c r="AI60" s="492">
        <v>2055.3561965811969</v>
      </c>
      <c r="AJ60" s="492">
        <v>2284.7489529914542</v>
      </c>
      <c r="AK60" s="492">
        <v>2370.1272527472511</v>
      </c>
      <c r="AL60" s="492">
        <v>2746.2194711538482</v>
      </c>
      <c r="AM60" s="492">
        <v>1972.0192307692321</v>
      </c>
      <c r="AN60" s="492">
        <v>1587.409038461539</v>
      </c>
      <c r="AO60" s="492">
        <v>1877.5376923076919</v>
      </c>
      <c r="AP60" s="492">
        <v>1897.875</v>
      </c>
      <c r="AQ60" s="492">
        <v>1590.889115384615</v>
      </c>
      <c r="AR60" s="492">
        <v>2286.9245104895099</v>
      </c>
      <c r="AS60" s="492">
        <v>3805.1983516483501</v>
      </c>
      <c r="AT60" s="492">
        <v>2102.4600854700848</v>
      </c>
      <c r="AU60" s="492">
        <v>1553.288461538461</v>
      </c>
      <c r="AV60" s="492">
        <v>631.0256250000001</v>
      </c>
      <c r="AW60" s="492">
        <v>690.30143356643282</v>
      </c>
      <c r="AX60" s="492">
        <v>532.5226923076923</v>
      </c>
      <c r="AY60" s="492">
        <v>401.49707692307692</v>
      </c>
      <c r="AZ60" s="492">
        <v>1003.971213017752</v>
      </c>
      <c r="BA60" s="492">
        <v>1214.6357932692299</v>
      </c>
      <c r="BB60" s="492">
        <v>808.87977564102528</v>
      </c>
      <c r="BC60" s="492">
        <v>1070.6111242603549</v>
      </c>
      <c r="BD60" s="492">
        <v>9145.65</v>
      </c>
      <c r="BE60" s="492">
        <v>1072.2144505494509</v>
      </c>
      <c r="BF60" s="492">
        <v>997.94769230769214</v>
      </c>
      <c r="BG60" s="492">
        <v>967.0732905982901</v>
      </c>
      <c r="BH60" s="492">
        <v>1158.5891025641031</v>
      </c>
      <c r="BI60" s="492">
        <v>1444.254519230768</v>
      </c>
      <c r="BJ60" s="492">
        <v>780.44327692307661</v>
      </c>
      <c r="BK60" s="492">
        <v>1572.160048076923</v>
      </c>
      <c r="BL60" s="492">
        <v>1841.507918552036</v>
      </c>
      <c r="BM60" s="492">
        <v>872.27737762237768</v>
      </c>
      <c r="BN60" s="492">
        <v>1133.3982692307691</v>
      </c>
      <c r="BO60" s="492">
        <v>1526.9595769230771</v>
      </c>
      <c r="BP60" s="492">
        <v>276.64192307692298</v>
      </c>
      <c r="BQ60" s="492">
        <v>1709.819999999999</v>
      </c>
      <c r="BR60" s="492">
        <v>2290.4876923076922</v>
      </c>
      <c r="BS60" s="492">
        <v>404.86786324786311</v>
      </c>
      <c r="BT60" s="492">
        <v>440.06721153846132</v>
      </c>
      <c r="BU60" s="492">
        <v>398.19766826923058</v>
      </c>
      <c r="BV60" s="492">
        <v>392.70571428571418</v>
      </c>
      <c r="BW60" s="492">
        <v>1024.584644970414</v>
      </c>
      <c r="BX60" s="492">
        <v>931.66923076923024</v>
      </c>
      <c r="BY60" s="492">
        <v>1183.63372781065</v>
      </c>
      <c r="BZ60" s="492">
        <v>747.34073717948763</v>
      </c>
      <c r="CA60" s="492">
        <v>697.86379120879144</v>
      </c>
      <c r="CB60" s="492">
        <v>990.49650887573989</v>
      </c>
      <c r="CC60" s="492">
        <v>2229.892625418061</v>
      </c>
      <c r="CD60" s="492">
        <v>4606.4399999999996</v>
      </c>
      <c r="CE60" s="492">
        <v>3662.97</v>
      </c>
      <c r="CF60" s="492">
        <v>1505.4528846153851</v>
      </c>
      <c r="CG60" s="492">
        <v>1876.3039743589741</v>
      </c>
      <c r="CH60" s="492">
        <v>1870.1642307692309</v>
      </c>
      <c r="CI60" s="492">
        <v>1539.331153846153</v>
      </c>
      <c r="CJ60" s="492">
        <v>1344.0173076923079</v>
      </c>
      <c r="CK60" s="492">
        <v>1043.7725</v>
      </c>
      <c r="CL60" s="492">
        <v>1781.200512820513</v>
      </c>
      <c r="CM60" s="492">
        <v>865.33987179487178</v>
      </c>
      <c r="CN60" s="492">
        <v>966.19682692307697</v>
      </c>
      <c r="CO60" s="492">
        <v>1215.229340659341</v>
      </c>
      <c r="CP60" s="492">
        <v>1141.537365384615</v>
      </c>
      <c r="CQ60" s="492">
        <v>1095.4090559440569</v>
      </c>
      <c r="CR60" s="492">
        <v>969.56863636363619</v>
      </c>
      <c r="CS60" s="492">
        <v>995.89030219780238</v>
      </c>
      <c r="CT60" s="492">
        <v>840.94165865384628</v>
      </c>
      <c r="CU60" s="492">
        <v>776.82754578754589</v>
      </c>
      <c r="CV60" s="492">
        <v>811.29494505494574</v>
      </c>
      <c r="CW60" s="492">
        <v>1017.693910256411</v>
      </c>
      <c r="CX60" s="492">
        <v>1089.97762820513</v>
      </c>
      <c r="CY60" s="492">
        <v>1546.7438461538461</v>
      </c>
      <c r="CZ60" s="493">
        <v>1537.8096153846161</v>
      </c>
    </row>
    <row r="61" spans="2:104" x14ac:dyDescent="0.25">
      <c r="B61" s="401"/>
      <c r="C61" s="401"/>
      <c r="D61" s="401"/>
      <c r="E61" s="401"/>
      <c r="F61" s="489" t="s">
        <v>30</v>
      </c>
      <c r="G61" s="490">
        <v>908.58352272727291</v>
      </c>
      <c r="H61" s="492">
        <v>1064.052916666667</v>
      </c>
      <c r="I61" s="492">
        <v>929.28274999999996</v>
      </c>
      <c r="J61" s="492">
        <v>793.77250000000004</v>
      </c>
      <c r="K61" s="492">
        <v>795.85431818181792</v>
      </c>
      <c r="L61" s="492">
        <v>803.84720238095269</v>
      </c>
      <c r="M61" s="492">
        <v>2093.6534722222241</v>
      </c>
      <c r="N61" s="492">
        <v>1973.0998750000001</v>
      </c>
      <c r="O61" s="492">
        <v>3411.81</v>
      </c>
      <c r="P61" s="492">
        <v>644.31124999999986</v>
      </c>
      <c r="Q61" s="492">
        <v>829.73312499999997</v>
      </c>
      <c r="R61" s="492">
        <v>705.44141927083353</v>
      </c>
      <c r="S61" s="492">
        <v>209.17</v>
      </c>
      <c r="T61" s="492">
        <v>254.03111111111119</v>
      </c>
      <c r="U61" s="492">
        <v>342.33249999999998</v>
      </c>
      <c r="V61" s="492">
        <v>197.71250000000001</v>
      </c>
      <c r="W61" s="492">
        <v>623.77096153846117</v>
      </c>
      <c r="X61" s="491">
        <v>77.828432299923463</v>
      </c>
      <c r="Y61" s="492">
        <v>349.56130434782608</v>
      </c>
      <c r="Z61" s="492">
        <v>558.17785377358484</v>
      </c>
      <c r="AA61" s="492">
        <v>748.03625000000045</v>
      </c>
      <c r="AB61" s="492">
        <v>831.67083333333358</v>
      </c>
      <c r="AC61" s="492">
        <v>426.11471153846168</v>
      </c>
      <c r="AD61" s="492">
        <v>316.90258928571433</v>
      </c>
      <c r="AE61" s="492">
        <v>230.64066666666659</v>
      </c>
      <c r="AF61" s="492">
        <v>483.71130434782589</v>
      </c>
      <c r="AG61" s="492">
        <v>347.28113636363628</v>
      </c>
      <c r="AH61" s="492">
        <v>1515.3857499999999</v>
      </c>
      <c r="AI61" s="492">
        <v>2198.0377777777771</v>
      </c>
      <c r="AJ61" s="492">
        <v>2457.227708333332</v>
      </c>
      <c r="AK61" s="492">
        <v>2511.3258928571431</v>
      </c>
      <c r="AL61" s="492">
        <v>2887.4178125000012</v>
      </c>
      <c r="AM61" s="492">
        <v>2447.3560416666669</v>
      </c>
      <c r="AN61" s="492">
        <v>2066.382187499999</v>
      </c>
      <c r="AO61" s="492">
        <v>2352.875</v>
      </c>
      <c r="AP61" s="492">
        <v>2389.364843750001</v>
      </c>
      <c r="AQ61" s="492">
        <v>2174.6078749999988</v>
      </c>
      <c r="AR61" s="492">
        <v>2817.0376136363639</v>
      </c>
      <c r="AS61" s="492">
        <v>4281.8148214285711</v>
      </c>
      <c r="AT61" s="492">
        <v>1601.1931944444459</v>
      </c>
      <c r="AU61" s="492">
        <v>1052.02125</v>
      </c>
      <c r="AV61" s="492">
        <v>1100.7196875</v>
      </c>
      <c r="AW61" s="492">
        <v>1171.7023863636371</v>
      </c>
      <c r="AX61" s="492">
        <v>889.5256250000001</v>
      </c>
      <c r="AY61" s="492">
        <v>992.92887499999995</v>
      </c>
      <c r="AZ61" s="492">
        <v>1470.02125</v>
      </c>
      <c r="BA61" s="492">
        <v>1717.956796875</v>
      </c>
      <c r="BB61" s="492">
        <v>1399.4533333333329</v>
      </c>
      <c r="BC61" s="492">
        <v>1635.507596153846</v>
      </c>
      <c r="BD61" s="492">
        <v>9744.36</v>
      </c>
      <c r="BE61" s="492">
        <v>1379.5835119047611</v>
      </c>
      <c r="BF61" s="492">
        <v>1094.2293749999999</v>
      </c>
      <c r="BG61" s="492">
        <v>1100.942361111111</v>
      </c>
      <c r="BH61" s="492">
        <v>1236.8905555555559</v>
      </c>
      <c r="BI61" s="492">
        <v>1791.1260937500001</v>
      </c>
      <c r="BJ61" s="492">
        <v>1287.9925499999999</v>
      </c>
      <c r="BK61" s="492">
        <v>1981.0157812500011</v>
      </c>
      <c r="BL61" s="492">
        <v>2302.1336764705879</v>
      </c>
      <c r="BM61" s="492">
        <v>1269.622045454546</v>
      </c>
      <c r="BN61" s="492">
        <v>1559.202954545455</v>
      </c>
      <c r="BO61" s="492">
        <v>1138.705375</v>
      </c>
      <c r="BP61" s="492">
        <v>817.64374999999995</v>
      </c>
      <c r="BQ61" s="492">
        <v>1315.048125</v>
      </c>
      <c r="BR61" s="492">
        <v>2699.3431249999999</v>
      </c>
      <c r="BS61" s="492">
        <v>605.10708333333332</v>
      </c>
      <c r="BT61" s="492">
        <v>667.08859375000009</v>
      </c>
      <c r="BU61" s="492">
        <v>648.37429687500025</v>
      </c>
      <c r="BV61" s="492">
        <v>642.12267857142831</v>
      </c>
      <c r="BW61" s="492">
        <v>746.85980769230821</v>
      </c>
      <c r="BX61" s="492">
        <v>793.51937500000008</v>
      </c>
      <c r="BY61" s="492">
        <v>942.26048076923087</v>
      </c>
      <c r="BZ61" s="492">
        <v>418.25614583333339</v>
      </c>
      <c r="CA61" s="492">
        <v>564.16196428571459</v>
      </c>
      <c r="CB61" s="492">
        <v>625.66673076923075</v>
      </c>
      <c r="CC61" s="492">
        <v>2705.229836956521</v>
      </c>
      <c r="CD61" s="492">
        <v>5182.76</v>
      </c>
      <c r="CE61" s="492">
        <v>4267.68</v>
      </c>
      <c r="CF61" s="492">
        <v>1601.7340625000011</v>
      </c>
      <c r="CG61" s="492">
        <v>1748.2362499999999</v>
      </c>
      <c r="CH61" s="492">
        <v>1971.349166666666</v>
      </c>
      <c r="CI61" s="492">
        <v>1645.7172222222209</v>
      </c>
      <c r="CJ61" s="492">
        <v>842.75062500000001</v>
      </c>
      <c r="CK61" s="492">
        <v>533.79812500000014</v>
      </c>
      <c r="CL61" s="492">
        <v>1279.9333333333329</v>
      </c>
      <c r="CM61" s="492">
        <v>1201.8926041666671</v>
      </c>
      <c r="CN61" s="492">
        <v>950.47296875000018</v>
      </c>
      <c r="CO61" s="492">
        <v>1562.1001785714279</v>
      </c>
      <c r="CP61" s="492">
        <v>1488.4087500000001</v>
      </c>
      <c r="CQ61" s="492">
        <v>1442.2788636363639</v>
      </c>
      <c r="CR61" s="492">
        <v>1316.4395454545449</v>
      </c>
      <c r="CS61" s="492">
        <v>1342.761607142857</v>
      </c>
      <c r="CT61" s="492">
        <v>1172.5970312500001</v>
      </c>
      <c r="CU61" s="492">
        <v>1123.698928571429</v>
      </c>
      <c r="CV61" s="492">
        <v>1158.1661309523811</v>
      </c>
      <c r="CW61" s="492">
        <v>1364.5648958333329</v>
      </c>
      <c r="CX61" s="492">
        <v>1436.848750000001</v>
      </c>
      <c r="CY61" s="492">
        <v>1893.6147282608699</v>
      </c>
      <c r="CZ61" s="493">
        <v>1884.67975</v>
      </c>
    </row>
    <row r="62" spans="2:104" x14ac:dyDescent="0.25">
      <c r="B62" s="401"/>
      <c r="C62" s="401"/>
      <c r="D62" s="401"/>
      <c r="E62" s="401"/>
      <c r="F62" s="489" t="s">
        <v>31</v>
      </c>
      <c r="G62" s="490">
        <v>940.97903162055309</v>
      </c>
      <c r="H62" s="492">
        <v>996.84149758454066</v>
      </c>
      <c r="I62" s="492">
        <v>831.80042028985531</v>
      </c>
      <c r="J62" s="492">
        <v>499.63913043478249</v>
      </c>
      <c r="K62" s="492">
        <v>503.67015810276712</v>
      </c>
      <c r="L62" s="492">
        <v>509.34541407867539</v>
      </c>
      <c r="M62" s="492">
        <v>2128.0796980676359</v>
      </c>
      <c r="N62" s="492">
        <v>2007.9566739130439</v>
      </c>
      <c r="O62" s="492">
        <v>3535.91</v>
      </c>
      <c r="P62" s="492">
        <v>690.65124223602504</v>
      </c>
      <c r="Q62" s="492">
        <v>598.97783102766869</v>
      </c>
      <c r="R62" s="492">
        <v>595.09110733695729</v>
      </c>
      <c r="S62" s="492">
        <v>364.89608695652191</v>
      </c>
      <c r="T62" s="492">
        <v>390.61229468598998</v>
      </c>
      <c r="U62" s="492">
        <v>141.54782608695649</v>
      </c>
      <c r="V62" s="492">
        <v>175.80478260869569</v>
      </c>
      <c r="W62" s="492">
        <v>359.68533444816069</v>
      </c>
      <c r="X62" s="492">
        <v>349.56130434782591</v>
      </c>
      <c r="Y62" s="491">
        <v>111.46654529589979</v>
      </c>
      <c r="Z62" s="492">
        <v>271.25195652173949</v>
      </c>
      <c r="AA62" s="492">
        <v>463.06245169082109</v>
      </c>
      <c r="AB62" s="492">
        <v>539.05300724637721</v>
      </c>
      <c r="AC62" s="492">
        <v>425.2724247491642</v>
      </c>
      <c r="AD62" s="492">
        <v>264.46465838509289</v>
      </c>
      <c r="AE62" s="492">
        <v>249.44100000000009</v>
      </c>
      <c r="AF62" s="492">
        <v>343.81489603024562</v>
      </c>
      <c r="AG62" s="492">
        <v>494.91233201581042</v>
      </c>
      <c r="AH62" s="492">
        <v>1747.4996086956519</v>
      </c>
      <c r="AI62" s="492">
        <v>2232.8269323671502</v>
      </c>
      <c r="AJ62" s="492">
        <v>2477.0424758454119</v>
      </c>
      <c r="AK62" s="492">
        <v>2546.1059937888208</v>
      </c>
      <c r="AL62" s="492">
        <v>2922.1980978260881</v>
      </c>
      <c r="AM62" s="492">
        <v>2147.5508695652188</v>
      </c>
      <c r="AN62" s="492">
        <v>1766.951766304348</v>
      </c>
      <c r="AO62" s="492">
        <v>2053.0693478260869</v>
      </c>
      <c r="AP62" s="492">
        <v>2088.463654891304</v>
      </c>
      <c r="AQ62" s="492">
        <v>1872.585956521737</v>
      </c>
      <c r="AR62" s="492">
        <v>2514.9800592885381</v>
      </c>
      <c r="AS62" s="492">
        <v>3982.009316770188</v>
      </c>
      <c r="AT62" s="492">
        <v>1816.146086956523</v>
      </c>
      <c r="AU62" s="492">
        <v>1266.9741304347831</v>
      </c>
      <c r="AV62" s="492">
        <v>801.14149456521784</v>
      </c>
      <c r="AW62" s="492">
        <v>873.05836956521762</v>
      </c>
      <c r="AX62" s="492">
        <v>596.20000000000005</v>
      </c>
      <c r="AY62" s="492">
        <v>705.91830434782594</v>
      </c>
      <c r="AZ62" s="492">
        <v>1170.328829431438</v>
      </c>
      <c r="BA62" s="492">
        <v>1417.1603124999999</v>
      </c>
      <c r="BB62" s="492">
        <v>1105.114057971012</v>
      </c>
      <c r="BC62" s="492">
        <v>1369.3792642140461</v>
      </c>
      <c r="BD62" s="492">
        <v>9392.52</v>
      </c>
      <c r="BE62" s="492">
        <v>1329.015269151141</v>
      </c>
      <c r="BF62" s="492">
        <v>1125.0667391304339</v>
      </c>
      <c r="BG62" s="492">
        <v>1135.7896618357479</v>
      </c>
      <c r="BH62" s="492">
        <v>1282.136376811595</v>
      </c>
      <c r="BI62" s="492">
        <v>1497.018097826088</v>
      </c>
      <c r="BJ62" s="492">
        <v>1101.142182608696</v>
      </c>
      <c r="BK62" s="492">
        <v>1881.108686594202</v>
      </c>
      <c r="BL62" s="492">
        <v>2157.2755754475688</v>
      </c>
      <c r="BM62" s="492">
        <v>1164.162500000001</v>
      </c>
      <c r="BN62" s="492">
        <v>1444.941086956524</v>
      </c>
      <c r="BO62" s="492">
        <v>1379.396978260871</v>
      </c>
      <c r="BP62" s="492">
        <v>519.11195652173922</v>
      </c>
      <c r="BQ62" s="492">
        <v>1562.3335144927551</v>
      </c>
      <c r="BR62" s="492">
        <v>2599.435326086958</v>
      </c>
      <c r="BS62" s="492">
        <v>330.20183574879212</v>
      </c>
      <c r="BT62" s="492">
        <v>385.95070652173922</v>
      </c>
      <c r="BU62" s="492">
        <v>367.56131793478238</v>
      </c>
      <c r="BV62" s="492">
        <v>359.91239130434792</v>
      </c>
      <c r="BW62" s="492">
        <v>896.2957357859525</v>
      </c>
      <c r="BX62" s="492">
        <v>909.83161490683324</v>
      </c>
      <c r="BY62" s="492">
        <v>1086.310635451506</v>
      </c>
      <c r="BZ62" s="492">
        <v>617.53567028985469</v>
      </c>
      <c r="CA62" s="492">
        <v>679.64776397515516</v>
      </c>
      <c r="CB62" s="492">
        <v>843.82951505016763</v>
      </c>
      <c r="CC62" s="492">
        <v>2405.424669187144</v>
      </c>
      <c r="CD62" s="492">
        <v>4830.59</v>
      </c>
      <c r="CE62" s="492">
        <v>3918.98</v>
      </c>
      <c r="CF62" s="492">
        <v>1632.5724818840581</v>
      </c>
      <c r="CG62" s="492">
        <v>1864.6524999999999</v>
      </c>
      <c r="CH62" s="492">
        <v>2002.6407246376809</v>
      </c>
      <c r="CI62" s="492">
        <v>1678.668888888888</v>
      </c>
      <c r="CJ62" s="492">
        <v>1057.7030797101449</v>
      </c>
      <c r="CK62" s="492">
        <v>757.45836956521737</v>
      </c>
      <c r="CL62" s="492">
        <v>1494.8864492753621</v>
      </c>
      <c r="CM62" s="492">
        <v>1130.1813043478251</v>
      </c>
      <c r="CN62" s="492">
        <v>1029.4436956521729</v>
      </c>
      <c r="CO62" s="492">
        <v>1267.9938819875781</v>
      </c>
      <c r="CP62" s="492">
        <v>1194.3016195652181</v>
      </c>
      <c r="CQ62" s="492">
        <v>1148.173201581028</v>
      </c>
      <c r="CR62" s="492">
        <v>1022.3331620553359</v>
      </c>
      <c r="CS62" s="492">
        <v>1048.6546894409939</v>
      </c>
      <c r="CT62" s="492">
        <v>885.21654891304377</v>
      </c>
      <c r="CU62" s="492">
        <v>829.59168737060077</v>
      </c>
      <c r="CV62" s="492">
        <v>864.05895445134547</v>
      </c>
      <c r="CW62" s="492">
        <v>1070.4581521739119</v>
      </c>
      <c r="CX62" s="492">
        <v>1142.741684782608</v>
      </c>
      <c r="CY62" s="492">
        <v>1599.5079395085061</v>
      </c>
      <c r="CZ62" s="493">
        <v>1590.573434782609</v>
      </c>
    </row>
    <row r="63" spans="2:104" x14ac:dyDescent="0.25">
      <c r="B63" s="401"/>
      <c r="C63" s="401"/>
      <c r="D63" s="401"/>
      <c r="E63" s="401"/>
      <c r="F63" s="489" t="s">
        <v>32</v>
      </c>
      <c r="G63" s="490">
        <v>938.05152658662018</v>
      </c>
      <c r="H63" s="492">
        <v>922.15735849056557</v>
      </c>
      <c r="I63" s="492">
        <v>745.41444025157273</v>
      </c>
      <c r="J63" s="492">
        <v>272.01396226415102</v>
      </c>
      <c r="K63" s="492">
        <v>288.86334476843899</v>
      </c>
      <c r="L63" s="492">
        <v>274.38930817610049</v>
      </c>
      <c r="M63" s="492">
        <v>2144.534392033544</v>
      </c>
      <c r="N63" s="492">
        <v>2018.944132075472</v>
      </c>
      <c r="O63" s="492">
        <v>3740.26</v>
      </c>
      <c r="P63" s="492">
        <v>768.76513477088884</v>
      </c>
      <c r="Q63" s="492">
        <v>447.33965265866158</v>
      </c>
      <c r="R63" s="492">
        <v>522.7209551886798</v>
      </c>
      <c r="S63" s="492">
        <v>523.55396226415098</v>
      </c>
      <c r="T63" s="492">
        <v>549.26320754716971</v>
      </c>
      <c r="U63" s="492">
        <v>288.38311320754718</v>
      </c>
      <c r="V63" s="492">
        <v>364.31358490566038</v>
      </c>
      <c r="W63" s="492">
        <v>235.41936865021779</v>
      </c>
      <c r="X63" s="492">
        <v>558.17785377358462</v>
      </c>
      <c r="Y63" s="492">
        <v>271.25195652173949</v>
      </c>
      <c r="Z63" s="491">
        <v>94.343830774741022</v>
      </c>
      <c r="AA63" s="492">
        <v>265.78354821802952</v>
      </c>
      <c r="AB63" s="492">
        <v>329.42864779874202</v>
      </c>
      <c r="AC63" s="492">
        <v>516.61963715529748</v>
      </c>
      <c r="AD63" s="492">
        <v>403.8253504043123</v>
      </c>
      <c r="AE63" s="492">
        <v>439.84021383647848</v>
      </c>
      <c r="AF63" s="492">
        <v>364.24849056603767</v>
      </c>
      <c r="AG63" s="492">
        <v>684.84226415094315</v>
      </c>
      <c r="AH63" s="492">
        <v>1905.297320754717</v>
      </c>
      <c r="AI63" s="492">
        <v>2243.4938679245302</v>
      </c>
      <c r="AJ63" s="492">
        <v>2471.2817400419299</v>
      </c>
      <c r="AK63" s="492">
        <v>2556.7278436657689</v>
      </c>
      <c r="AL63" s="492">
        <v>2932.819811320755</v>
      </c>
      <c r="AM63" s="492">
        <v>1916.326226415094</v>
      </c>
      <c r="AN63" s="492">
        <v>1535.352735849056</v>
      </c>
      <c r="AO63" s="492">
        <v>1821.8450943396231</v>
      </c>
      <c r="AP63" s="492">
        <v>1859.0525353773619</v>
      </c>
      <c r="AQ63" s="492">
        <v>1650.5861132075479</v>
      </c>
      <c r="AR63" s="492">
        <v>2288.165437392794</v>
      </c>
      <c r="AS63" s="492">
        <v>3750.785309973046</v>
      </c>
      <c r="AT63" s="492">
        <v>2005.399150943397</v>
      </c>
      <c r="AU63" s="492">
        <v>1456.2273584905661</v>
      </c>
      <c r="AV63" s="492">
        <v>569.74747641509396</v>
      </c>
      <c r="AW63" s="492">
        <v>641.75622641509369</v>
      </c>
      <c r="AX63" s="492">
        <v>381.22981132075478</v>
      </c>
      <c r="AY63" s="492">
        <v>504.7709999999999</v>
      </c>
      <c r="AZ63" s="492">
        <v>939.01808417997188</v>
      </c>
      <c r="BA63" s="492">
        <v>1187.496698113207</v>
      </c>
      <c r="BB63" s="492">
        <v>895.59232704402507</v>
      </c>
      <c r="BC63" s="492">
        <v>1167.722757619739</v>
      </c>
      <c r="BD63" s="492">
        <v>9015.59</v>
      </c>
      <c r="BE63" s="492">
        <v>1260.0768373764611</v>
      </c>
      <c r="BF63" s="492">
        <v>1184.5715094339621</v>
      </c>
      <c r="BG63" s="492">
        <v>1153.5776519916139</v>
      </c>
      <c r="BH63" s="492">
        <v>1344.9276100628911</v>
      </c>
      <c r="BI63" s="492">
        <v>1285.5989622641509</v>
      </c>
      <c r="BJ63" s="492">
        <v>953.10719245283042</v>
      </c>
      <c r="BK63" s="492">
        <v>1744.2891745283</v>
      </c>
      <c r="BL63" s="492">
        <v>2013.3718645948909</v>
      </c>
      <c r="BM63" s="492">
        <v>1053.7716295025721</v>
      </c>
      <c r="BN63" s="492">
        <v>1305.4298370497411</v>
      </c>
      <c r="BO63" s="492">
        <v>1538.4619811320781</v>
      </c>
      <c r="BP63" s="492">
        <v>287.4930188679246</v>
      </c>
      <c r="BQ63" s="492">
        <v>1721.3222012578619</v>
      </c>
      <c r="BR63" s="492">
        <v>2462.6165094339622</v>
      </c>
      <c r="BS63" s="492">
        <v>226.76542976939211</v>
      </c>
      <c r="BT63" s="492">
        <v>254.56945754716989</v>
      </c>
      <c r="BU63" s="492">
        <v>221.41011792452841</v>
      </c>
      <c r="BV63" s="492">
        <v>210.31479784366579</v>
      </c>
      <c r="BW63" s="492">
        <v>1050.5821625544279</v>
      </c>
      <c r="BX63" s="492">
        <v>1040.9364555256061</v>
      </c>
      <c r="BY63" s="492">
        <v>1236.3182873730059</v>
      </c>
      <c r="BZ63" s="492">
        <v>778.15649371069219</v>
      </c>
      <c r="CA63" s="492">
        <v>807.61404312668412</v>
      </c>
      <c r="CB63" s="492">
        <v>1003.526487663282</v>
      </c>
      <c r="CC63" s="492">
        <v>2174.200295324034</v>
      </c>
      <c r="CD63" s="492">
        <v>4447.09</v>
      </c>
      <c r="CE63" s="492">
        <v>3550.44</v>
      </c>
      <c r="CF63" s="492">
        <v>1692.0773899371061</v>
      </c>
      <c r="CG63" s="492">
        <v>2014.54169811321</v>
      </c>
      <c r="CH63" s="492">
        <v>2056.7860167714889</v>
      </c>
      <c r="CI63" s="492">
        <v>1726.225157232702</v>
      </c>
      <c r="CJ63" s="492">
        <v>1246.956446540881</v>
      </c>
      <c r="CK63" s="492">
        <v>946.71148584905632</v>
      </c>
      <c r="CL63" s="492">
        <v>1684.1395283018869</v>
      </c>
      <c r="CM63" s="492">
        <v>1053.221902515724</v>
      </c>
      <c r="CN63" s="492">
        <v>1128.7536556603779</v>
      </c>
      <c r="CO63" s="492">
        <v>1056.574312668464</v>
      </c>
      <c r="CP63" s="492">
        <v>982.88192452830333</v>
      </c>
      <c r="CQ63" s="492">
        <v>936.75344768439106</v>
      </c>
      <c r="CR63" s="492">
        <v>810.91334476843952</v>
      </c>
      <c r="CS63" s="492">
        <v>837.23516172506754</v>
      </c>
      <c r="CT63" s="492">
        <v>681.70515330188596</v>
      </c>
      <c r="CU63" s="492">
        <v>618.17205750224593</v>
      </c>
      <c r="CV63" s="492">
        <v>652.63938903863459</v>
      </c>
      <c r="CW63" s="492">
        <v>859.03863207547147</v>
      </c>
      <c r="CX63" s="492">
        <v>931.32204402515754</v>
      </c>
      <c r="CY63" s="492">
        <v>1388.0884085315849</v>
      </c>
      <c r="CZ63" s="493">
        <v>1379.1537735849049</v>
      </c>
    </row>
    <row r="64" spans="2:104" x14ac:dyDescent="0.25">
      <c r="B64" s="401"/>
      <c r="C64" s="401"/>
      <c r="D64" s="401"/>
      <c r="E64" s="401"/>
      <c r="F64" s="489" t="s">
        <v>33</v>
      </c>
      <c r="G64" s="490">
        <v>805.11204545454541</v>
      </c>
      <c r="H64" s="492">
        <v>777.78663580246848</v>
      </c>
      <c r="I64" s="492">
        <v>570.9347222222226</v>
      </c>
      <c r="J64" s="492">
        <v>348.35777777777781</v>
      </c>
      <c r="K64" s="492">
        <v>390.74260101010123</v>
      </c>
      <c r="L64" s="492">
        <v>304.70247354497371</v>
      </c>
      <c r="M64" s="492">
        <v>2002.211944444444</v>
      </c>
      <c r="N64" s="492">
        <v>1874.772333333332</v>
      </c>
      <c r="O64" s="492">
        <v>3542.49</v>
      </c>
      <c r="P64" s="492">
        <v>698.53696428571425</v>
      </c>
      <c r="Q64" s="492">
        <v>239.50886994949491</v>
      </c>
      <c r="R64" s="492">
        <v>379.7221296296301</v>
      </c>
      <c r="S64" s="492">
        <v>651.35805555555567</v>
      </c>
      <c r="T64" s="492">
        <v>659.6772376543214</v>
      </c>
      <c r="U64" s="492">
        <v>515.17972222222238</v>
      </c>
      <c r="V64" s="492">
        <v>574.95722222222219</v>
      </c>
      <c r="W64" s="494">
        <v>169.0587286324787</v>
      </c>
      <c r="X64" s="492">
        <v>748.03625000000022</v>
      </c>
      <c r="Y64" s="492">
        <v>463.06245169082138</v>
      </c>
      <c r="Z64" s="492">
        <v>265.78354821802941</v>
      </c>
      <c r="AA64" s="491">
        <v>71.966606157720676</v>
      </c>
      <c r="AB64" s="492">
        <v>125.47134259259271</v>
      </c>
      <c r="AC64" s="492">
        <v>532.01123931623954</v>
      </c>
      <c r="AD64" s="492">
        <v>500.82859126984101</v>
      </c>
      <c r="AE64" s="492">
        <v>654.00824074074126</v>
      </c>
      <c r="AF64" s="492">
        <v>371.1762681159417</v>
      </c>
      <c r="AG64" s="492">
        <v>897.74724747474784</v>
      </c>
      <c r="AH64" s="492">
        <v>2121.9940555555559</v>
      </c>
      <c r="AI64" s="492">
        <v>2082.7700308641979</v>
      </c>
      <c r="AJ64" s="492">
        <v>2297.213456790123</v>
      </c>
      <c r="AK64" s="492">
        <v>2412.555992063491</v>
      </c>
      <c r="AL64" s="492">
        <v>2788.647604166666</v>
      </c>
      <c r="AM64" s="492">
        <v>1853.623333333333</v>
      </c>
      <c r="AN64" s="492">
        <v>1468.8197222222209</v>
      </c>
      <c r="AO64" s="492">
        <v>1759.1411111111111</v>
      </c>
      <c r="AP64" s="492">
        <v>1779.1453124999989</v>
      </c>
      <c r="AQ64" s="492">
        <v>1472.2595555555561</v>
      </c>
      <c r="AR64" s="492">
        <v>2167.3434848484831</v>
      </c>
      <c r="AS64" s="492">
        <v>3681.3742857142838</v>
      </c>
      <c r="AT64" s="492">
        <v>2216.0435648148159</v>
      </c>
      <c r="AU64" s="492">
        <v>1666.8711111111111</v>
      </c>
      <c r="AV64" s="492">
        <v>512.95979166666632</v>
      </c>
      <c r="AW64" s="492">
        <v>574.50217171717134</v>
      </c>
      <c r="AX64" s="492">
        <v>463.47194444444449</v>
      </c>
      <c r="AY64" s="492">
        <v>300.71322222222233</v>
      </c>
      <c r="AZ64" s="492">
        <v>886.79455128205109</v>
      </c>
      <c r="BA64" s="492">
        <v>1098.9757638888891</v>
      </c>
      <c r="BB64" s="492">
        <v>706.546550925926</v>
      </c>
      <c r="BC64" s="492">
        <v>971.31369658119718</v>
      </c>
      <c r="BD64" s="492">
        <v>9097.15</v>
      </c>
      <c r="BE64" s="492">
        <v>1102.738148148148</v>
      </c>
      <c r="BF64" s="492">
        <v>1054.199861111111</v>
      </c>
      <c r="BG64" s="492">
        <v>1021.6444753086409</v>
      </c>
      <c r="BH64" s="492">
        <v>1214.953888888889</v>
      </c>
      <c r="BI64" s="492">
        <v>1386.2321527777781</v>
      </c>
      <c r="BJ64" s="492">
        <v>720.72088888888834</v>
      </c>
      <c r="BK64" s="492">
        <v>1513.8346759259271</v>
      </c>
      <c r="BL64" s="492">
        <v>1781.0860130718929</v>
      </c>
      <c r="BM64" s="492">
        <v>840.30267676767846</v>
      </c>
      <c r="BN64" s="492">
        <v>1074.285025252525</v>
      </c>
      <c r="BO64" s="492">
        <v>1666.0689722222221</v>
      </c>
      <c r="BP64" s="492">
        <v>167.31305555555559</v>
      </c>
      <c r="BQ64" s="492">
        <v>1848.9291203703699</v>
      </c>
      <c r="BR64" s="492">
        <v>2232.1623611111108</v>
      </c>
      <c r="BS64" s="492">
        <v>412.24265432098781</v>
      </c>
      <c r="BT64" s="492">
        <v>429.4183680555559</v>
      </c>
      <c r="BU64" s="492">
        <v>385.85579861111091</v>
      </c>
      <c r="BV64" s="492">
        <v>381.78146825396828</v>
      </c>
      <c r="BW64" s="492">
        <v>1160.3955769230761</v>
      </c>
      <c r="BX64" s="492">
        <v>1054.6710714285721</v>
      </c>
      <c r="BY64" s="492">
        <v>1316.681410256409</v>
      </c>
      <c r="BZ64" s="492">
        <v>882.82620370370284</v>
      </c>
      <c r="CA64" s="492">
        <v>818.4651190476194</v>
      </c>
      <c r="CB64" s="492">
        <v>1129.434038461538</v>
      </c>
      <c r="CC64" s="492">
        <v>2111.361654589371</v>
      </c>
      <c r="CD64" s="492">
        <v>4555.4399999999996</v>
      </c>
      <c r="CE64" s="492">
        <v>3615.93</v>
      </c>
      <c r="CF64" s="492">
        <v>1561.7052546296311</v>
      </c>
      <c r="CG64" s="492">
        <v>1960.7652314814809</v>
      </c>
      <c r="CH64" s="492">
        <v>1924.8805246913589</v>
      </c>
      <c r="CI64" s="492">
        <v>1589.997037037037</v>
      </c>
      <c r="CJ64" s="492">
        <v>1457.600787037037</v>
      </c>
      <c r="CK64" s="492">
        <v>1157.3559722222219</v>
      </c>
      <c r="CL64" s="492">
        <v>1894.7841203703699</v>
      </c>
      <c r="CM64" s="492">
        <v>887.33363425925984</v>
      </c>
      <c r="CN64" s="492">
        <v>1048.529583333333</v>
      </c>
      <c r="CO64" s="492">
        <v>1157.207222222223</v>
      </c>
      <c r="CP64" s="492">
        <v>1083.515111111112</v>
      </c>
      <c r="CQ64" s="492">
        <v>1037.386742424243</v>
      </c>
      <c r="CR64" s="492">
        <v>911.54654040404012</v>
      </c>
      <c r="CS64" s="492">
        <v>937.86823412698482</v>
      </c>
      <c r="CT64" s="492">
        <v>782.91954861111083</v>
      </c>
      <c r="CU64" s="492">
        <v>718.8054232804235</v>
      </c>
      <c r="CV64" s="492">
        <v>753.27269841269845</v>
      </c>
      <c r="CW64" s="492">
        <v>959.67185185185213</v>
      </c>
      <c r="CX64" s="492">
        <v>1031.95537037037</v>
      </c>
      <c r="CY64" s="492">
        <v>1488.7216908212581</v>
      </c>
      <c r="CZ64" s="493">
        <v>1479.787333333333</v>
      </c>
    </row>
    <row r="65" spans="2:104" x14ac:dyDescent="0.25">
      <c r="B65" s="401"/>
      <c r="C65" s="401"/>
      <c r="D65" s="401"/>
      <c r="E65" s="401"/>
      <c r="F65" s="489" t="s">
        <v>34</v>
      </c>
      <c r="G65" s="490">
        <v>853.892424242424</v>
      </c>
      <c r="H65" s="492">
        <v>814.53259259259266</v>
      </c>
      <c r="I65" s="492">
        <v>581.91611111111115</v>
      </c>
      <c r="J65" s="492">
        <v>313.66666666666669</v>
      </c>
      <c r="K65" s="492">
        <v>370.46227272727259</v>
      </c>
      <c r="L65" s="492">
        <v>260.85579365079371</v>
      </c>
      <c r="M65" s="492">
        <v>2020.540648148148</v>
      </c>
      <c r="N65" s="492">
        <v>1889.6498333333329</v>
      </c>
      <c r="O65" s="492">
        <v>3635.15</v>
      </c>
      <c r="P65" s="492">
        <v>753.74178571428547</v>
      </c>
      <c r="Q65" s="492">
        <v>244.84617424242421</v>
      </c>
      <c r="R65" s="492">
        <v>417.65572916666622</v>
      </c>
      <c r="S65" s="492">
        <v>727.38166666666666</v>
      </c>
      <c r="T65" s="492">
        <v>736.94490740740741</v>
      </c>
      <c r="U65" s="492">
        <v>589.13333333333333</v>
      </c>
      <c r="V65" s="492">
        <v>660.6</v>
      </c>
      <c r="W65" s="492">
        <v>234.25166666666681</v>
      </c>
      <c r="X65" s="492">
        <v>831.67083333333346</v>
      </c>
      <c r="Y65" s="492">
        <v>539.05300724637686</v>
      </c>
      <c r="Z65" s="492">
        <v>329.42864779874208</v>
      </c>
      <c r="AA65" s="492">
        <v>125.47134259259261</v>
      </c>
      <c r="AB65" s="491">
        <v>25.891350203022022</v>
      </c>
      <c r="AC65" s="492">
        <v>611.83128205128196</v>
      </c>
      <c r="AD65" s="492">
        <v>576.41904761904743</v>
      </c>
      <c r="AE65" s="492">
        <v>737.57322222222263</v>
      </c>
      <c r="AF65" s="492">
        <v>443.91710144927538</v>
      </c>
      <c r="AG65" s="492">
        <v>982.05878787878794</v>
      </c>
      <c r="AH65" s="492">
        <v>2231.8330000000001</v>
      </c>
      <c r="AI65" s="492">
        <v>2089.29925925926</v>
      </c>
      <c r="AJ65" s="492">
        <v>2278.0947222222221</v>
      </c>
      <c r="AK65" s="492">
        <v>2427.4335714285721</v>
      </c>
      <c r="AL65" s="492">
        <v>2803.5252083333339</v>
      </c>
      <c r="AM65" s="492">
        <v>1760.2802777777781</v>
      </c>
      <c r="AN65" s="492">
        <v>1378.997291666667</v>
      </c>
      <c r="AO65" s="492">
        <v>1665.7966666666659</v>
      </c>
      <c r="AP65" s="492">
        <v>1687.5744791666659</v>
      </c>
      <c r="AQ65" s="492">
        <v>1386.815333333333</v>
      </c>
      <c r="AR65" s="492">
        <v>2080.907424242424</v>
      </c>
      <c r="AS65" s="492">
        <v>3594.737380952381</v>
      </c>
      <c r="AT65" s="492">
        <v>2301.684537037037</v>
      </c>
      <c r="AU65" s="492">
        <v>1752.5133333333331</v>
      </c>
      <c r="AV65" s="492">
        <v>419.95020833333342</v>
      </c>
      <c r="AW65" s="492">
        <v>488.34128787878791</v>
      </c>
      <c r="AX65" s="492">
        <v>420.06666666666661</v>
      </c>
      <c r="AY65" s="492">
        <v>229.845</v>
      </c>
      <c r="AZ65" s="492">
        <v>795.00435897435898</v>
      </c>
      <c r="BA65" s="492">
        <v>1015.205208333333</v>
      </c>
      <c r="BB65" s="492">
        <v>628.02472222222195</v>
      </c>
      <c r="BC65" s="492">
        <v>898.58448717948727</v>
      </c>
      <c r="BD65" s="492">
        <v>8918.93</v>
      </c>
      <c r="BE65" s="492">
        <v>1118.818888888889</v>
      </c>
      <c r="BF65" s="492">
        <v>1102.9808333333331</v>
      </c>
      <c r="BG65" s="492">
        <v>1070.4244444444439</v>
      </c>
      <c r="BH65" s="492">
        <v>1263.734074074074</v>
      </c>
      <c r="BI65" s="492">
        <v>1356.6404166666659</v>
      </c>
      <c r="BJ65" s="492">
        <v>669.21266666666679</v>
      </c>
      <c r="BK65" s="492">
        <v>1461.159861111111</v>
      </c>
      <c r="BL65" s="492">
        <v>1728.411078431373</v>
      </c>
      <c r="BM65" s="492">
        <v>813.38098484848445</v>
      </c>
      <c r="BN65" s="492">
        <v>1021.61</v>
      </c>
      <c r="BO65" s="492">
        <v>1742.083166666667</v>
      </c>
      <c r="BP65" s="492">
        <v>99.279999999999987</v>
      </c>
      <c r="BQ65" s="492">
        <v>1924.9427777777771</v>
      </c>
      <c r="BR65" s="492">
        <v>2179.4866666666671</v>
      </c>
      <c r="BS65" s="492">
        <v>454.87129629629641</v>
      </c>
      <c r="BT65" s="492">
        <v>459.75229166666651</v>
      </c>
      <c r="BU65" s="492">
        <v>419.13322916666669</v>
      </c>
      <c r="BV65" s="492">
        <v>423.15000000000009</v>
      </c>
      <c r="BW65" s="492">
        <v>1236.9670512820519</v>
      </c>
      <c r="BX65" s="492">
        <v>1133.665595238095</v>
      </c>
      <c r="BY65" s="492">
        <v>1394.456538461538</v>
      </c>
      <c r="BZ65" s="492">
        <v>959.34791666666626</v>
      </c>
      <c r="CA65" s="492">
        <v>903.66952380952375</v>
      </c>
      <c r="CB65" s="492">
        <v>1205.2585897435899</v>
      </c>
      <c r="CC65" s="492">
        <v>2018.1527536231879</v>
      </c>
      <c r="CD65" s="492">
        <v>4376.8999999999996</v>
      </c>
      <c r="CE65" s="492">
        <v>3439.45</v>
      </c>
      <c r="CF65" s="492">
        <v>1610.4844444444441</v>
      </c>
      <c r="CG65" s="492">
        <v>2023.2773611111111</v>
      </c>
      <c r="CH65" s="492">
        <v>1969.892592592593</v>
      </c>
      <c r="CI65" s="492">
        <v>1623.709444444444</v>
      </c>
      <c r="CJ65" s="492">
        <v>1543.2413888888891</v>
      </c>
      <c r="CK65" s="492">
        <v>1242.9966666666669</v>
      </c>
      <c r="CL65" s="492">
        <v>1980.424722222222</v>
      </c>
      <c r="CM65" s="492">
        <v>902.53166666666709</v>
      </c>
      <c r="CN65" s="492">
        <v>1097.799791666667</v>
      </c>
      <c r="CO65" s="492">
        <v>1127.6145238095239</v>
      </c>
      <c r="CP65" s="492">
        <v>1053.923</v>
      </c>
      <c r="CQ65" s="492">
        <v>1007.794545454546</v>
      </c>
      <c r="CR65" s="492">
        <v>881.9546969696969</v>
      </c>
      <c r="CS65" s="492">
        <v>908.27654761904796</v>
      </c>
      <c r="CT65" s="492">
        <v>753.3273958333333</v>
      </c>
      <c r="CU65" s="492">
        <v>689.21333333333348</v>
      </c>
      <c r="CV65" s="492">
        <v>723.68063492063482</v>
      </c>
      <c r="CW65" s="492">
        <v>930.07944444444388</v>
      </c>
      <c r="CX65" s="492">
        <v>1002.363055555555</v>
      </c>
      <c r="CY65" s="492">
        <v>1459.129782608695</v>
      </c>
      <c r="CZ65" s="493">
        <v>1450.1949999999999</v>
      </c>
    </row>
    <row r="66" spans="2:104" x14ac:dyDescent="0.25">
      <c r="B66" s="401"/>
      <c r="C66" s="401"/>
      <c r="D66" s="401"/>
      <c r="E66" s="401"/>
      <c r="F66" s="489" t="s">
        <v>35</v>
      </c>
      <c r="G66" s="490">
        <v>542.98573426573466</v>
      </c>
      <c r="H66" s="492">
        <v>685.20017094017101</v>
      </c>
      <c r="I66" s="492">
        <v>570.6345128205129</v>
      </c>
      <c r="J66" s="492">
        <v>755.8407692307693</v>
      </c>
      <c r="K66" s="492">
        <v>766.1323076923079</v>
      </c>
      <c r="L66" s="492">
        <v>737.87336996336978</v>
      </c>
      <c r="M66" s="492">
        <v>1728.5993162393161</v>
      </c>
      <c r="N66" s="492">
        <v>1608.361692307692</v>
      </c>
      <c r="O66" s="492">
        <v>3196.59</v>
      </c>
      <c r="P66" s="492">
        <v>298.93434065934082</v>
      </c>
      <c r="Q66" s="492">
        <v>525.56986013986022</v>
      </c>
      <c r="R66" s="492">
        <v>368.64175480769268</v>
      </c>
      <c r="S66" s="492">
        <v>226.7484615384615</v>
      </c>
      <c r="T66" s="492">
        <v>229.62149572649571</v>
      </c>
      <c r="U66" s="492">
        <v>486.40923076923082</v>
      </c>
      <c r="V66" s="492">
        <v>469.24461538461537</v>
      </c>
      <c r="W66" s="492">
        <v>405.38665680473378</v>
      </c>
      <c r="X66" s="492">
        <v>426.11471153846168</v>
      </c>
      <c r="Y66" s="492">
        <v>425.27242474916409</v>
      </c>
      <c r="Z66" s="492">
        <v>516.61963715529703</v>
      </c>
      <c r="AA66" s="492">
        <v>532.0112393162392</v>
      </c>
      <c r="AB66" s="492">
        <v>611.83128205128207</v>
      </c>
      <c r="AC66" s="491">
        <v>69.329402885844615</v>
      </c>
      <c r="AD66" s="492">
        <v>196.3877472527472</v>
      </c>
      <c r="AE66" s="492">
        <v>524.82871794871812</v>
      </c>
      <c r="AF66" s="492">
        <v>200.8264882943144</v>
      </c>
      <c r="AG66" s="492">
        <v>689.93412587412593</v>
      </c>
      <c r="AH66" s="492">
        <v>1666.0361538461541</v>
      </c>
      <c r="AI66" s="492">
        <v>1833.2696581196581</v>
      </c>
      <c r="AJ66" s="492">
        <v>2095.3646153846139</v>
      </c>
      <c r="AK66" s="492">
        <v>2146.5541758241761</v>
      </c>
      <c r="AL66" s="492">
        <v>2522.6462499999998</v>
      </c>
      <c r="AM66" s="492">
        <v>2353.4498717948709</v>
      </c>
      <c r="AN66" s="492">
        <v>1953.1440384615389</v>
      </c>
      <c r="AO66" s="492">
        <v>2258.9699999999998</v>
      </c>
      <c r="AP66" s="492">
        <v>2269.7569711538458</v>
      </c>
      <c r="AQ66" s="492">
        <v>1929.2563846153839</v>
      </c>
      <c r="AR66" s="492">
        <v>2630.3883216783211</v>
      </c>
      <c r="AS66" s="492">
        <v>4155.810989010989</v>
      </c>
      <c r="AT66" s="492">
        <v>1956.4467521367519</v>
      </c>
      <c r="AU66" s="492">
        <v>1407.2746153846149</v>
      </c>
      <c r="AV66" s="492">
        <v>1012.91423076923</v>
      </c>
      <c r="AW66" s="492">
        <v>1057.9357342657349</v>
      </c>
      <c r="AX66" s="492">
        <v>862.92192307692289</v>
      </c>
      <c r="AY66" s="492">
        <v>748.20553846153837</v>
      </c>
      <c r="AZ66" s="492">
        <v>1384.7450295857991</v>
      </c>
      <c r="BA66" s="492">
        <v>1562.4037980769219</v>
      </c>
      <c r="BB66" s="492">
        <v>1145.5780769230771</v>
      </c>
      <c r="BC66" s="492">
        <v>1359.476094674556</v>
      </c>
      <c r="BD66" s="492">
        <v>9598.5400000000009</v>
      </c>
      <c r="BE66" s="492">
        <v>994.76871794871772</v>
      </c>
      <c r="BF66" s="492">
        <v>726.57999999999993</v>
      </c>
      <c r="BG66" s="492">
        <v>735.11213675213673</v>
      </c>
      <c r="BH66" s="492">
        <v>882.6787179487178</v>
      </c>
      <c r="BI66" s="492">
        <v>1760.9899038461531</v>
      </c>
      <c r="BJ66" s="492">
        <v>955.32581538461523</v>
      </c>
      <c r="BK66" s="492">
        <v>1642.4198717948709</v>
      </c>
      <c r="BL66" s="492">
        <v>1963.537601809955</v>
      </c>
      <c r="BM66" s="492">
        <v>929.16611888111913</v>
      </c>
      <c r="BN66" s="492">
        <v>1220.736503496503</v>
      </c>
      <c r="BO66" s="492">
        <v>1176.2863846153839</v>
      </c>
      <c r="BP66" s="492">
        <v>651.19076923076921</v>
      </c>
      <c r="BQ66" s="492">
        <v>1359.1465384615381</v>
      </c>
      <c r="BR66" s="492">
        <v>2360.748076923077</v>
      </c>
      <c r="BS66" s="492">
        <v>658.70162393162411</v>
      </c>
      <c r="BT66" s="492">
        <v>720.19067307692296</v>
      </c>
      <c r="BU66" s="492">
        <v>684.08389423076915</v>
      </c>
      <c r="BV66" s="492">
        <v>680.96659340659369</v>
      </c>
      <c r="BW66" s="492">
        <v>658.74745562130158</v>
      </c>
      <c r="BX66" s="492">
        <v>555.68005494505451</v>
      </c>
      <c r="BY66" s="492">
        <v>817.82366863905315</v>
      </c>
      <c r="BZ66" s="492">
        <v>417.22269230769223</v>
      </c>
      <c r="CA66" s="492">
        <v>321.64527472527482</v>
      </c>
      <c r="CB66" s="492">
        <v>657.2023076923075</v>
      </c>
      <c r="CC66" s="492">
        <v>2610.5884615384612</v>
      </c>
      <c r="CD66" s="492">
        <v>5078.04</v>
      </c>
      <c r="CE66" s="492">
        <v>4107.26</v>
      </c>
      <c r="CF66" s="492">
        <v>1234.086025641026</v>
      </c>
      <c r="CG66" s="492">
        <v>1516.2228846153839</v>
      </c>
      <c r="CH66" s="492">
        <v>1604.0274358974359</v>
      </c>
      <c r="CI66" s="492">
        <v>1280.1492307692311</v>
      </c>
      <c r="CJ66" s="492">
        <v>1198.004615384616</v>
      </c>
      <c r="CK66" s="492">
        <v>897.75923076923095</v>
      </c>
      <c r="CL66" s="492">
        <v>1635.187179487179</v>
      </c>
      <c r="CM66" s="492">
        <v>833.24339743589701</v>
      </c>
      <c r="CN66" s="492">
        <v>642.93288461538452</v>
      </c>
      <c r="CO66" s="492">
        <v>1531.9646153846161</v>
      </c>
      <c r="CP66" s="492">
        <v>1458.2728461538461</v>
      </c>
      <c r="CQ66" s="492">
        <v>1412.144195804196</v>
      </c>
      <c r="CR66" s="492">
        <v>1286.3040559440551</v>
      </c>
      <c r="CS66" s="492">
        <v>1312.6259890109891</v>
      </c>
      <c r="CT66" s="492">
        <v>1157.6770673076919</v>
      </c>
      <c r="CU66" s="492">
        <v>1093.563040293041</v>
      </c>
      <c r="CV66" s="492">
        <v>1128.0304395604389</v>
      </c>
      <c r="CW66" s="492">
        <v>1334.4294230769231</v>
      </c>
      <c r="CX66" s="492">
        <v>1406.7131410256411</v>
      </c>
      <c r="CY66" s="492">
        <v>1863.4793311036781</v>
      </c>
      <c r="CZ66" s="493">
        <v>1854.545076923077</v>
      </c>
    </row>
    <row r="67" spans="2:104" x14ac:dyDescent="0.25">
      <c r="B67" s="401"/>
      <c r="C67" s="401"/>
      <c r="D67" s="401"/>
      <c r="E67" s="401"/>
      <c r="F67" s="489" t="s">
        <v>36</v>
      </c>
      <c r="G67" s="490">
        <v>713.67227272727303</v>
      </c>
      <c r="H67" s="492">
        <v>790.9024603174604</v>
      </c>
      <c r="I67" s="492">
        <v>657.51747619047615</v>
      </c>
      <c r="J67" s="492">
        <v>652.61071428571438</v>
      </c>
      <c r="K67" s="492">
        <v>656.44405844155824</v>
      </c>
      <c r="L67" s="492">
        <v>648.07683673469398</v>
      </c>
      <c r="M67" s="492">
        <v>1891.03369047619</v>
      </c>
      <c r="N67" s="492">
        <v>1770.480428571429</v>
      </c>
      <c r="O67" s="492">
        <v>3243.36</v>
      </c>
      <c r="P67" s="492">
        <v>460.36331632653048</v>
      </c>
      <c r="Q67" s="492">
        <v>542.91756493506512</v>
      </c>
      <c r="R67" s="492">
        <v>426.96751488095259</v>
      </c>
      <c r="S67" s="492">
        <v>176.18571428571431</v>
      </c>
      <c r="T67" s="492">
        <v>205.55186507936509</v>
      </c>
      <c r="U67" s="492">
        <v>320.22357142857152</v>
      </c>
      <c r="V67" s="492">
        <v>299.20357142857148</v>
      </c>
      <c r="W67" s="492">
        <v>360.90008241758233</v>
      </c>
      <c r="X67" s="492">
        <v>316.90258928571433</v>
      </c>
      <c r="Y67" s="492">
        <v>264.4646583850934</v>
      </c>
      <c r="Z67" s="492">
        <v>403.82535040431208</v>
      </c>
      <c r="AA67" s="492">
        <v>500.82859126984118</v>
      </c>
      <c r="AB67" s="492">
        <v>576.41904761904743</v>
      </c>
      <c r="AC67" s="492">
        <v>196.3877472527472</v>
      </c>
      <c r="AD67" s="491">
        <v>73.053417744539018</v>
      </c>
      <c r="AE67" s="492">
        <v>366.2174761904763</v>
      </c>
      <c r="AF67" s="492">
        <v>182.97046583850931</v>
      </c>
      <c r="AG67" s="492">
        <v>567.69740259740274</v>
      </c>
      <c r="AH67" s="492">
        <v>1678.991</v>
      </c>
      <c r="AI67" s="492">
        <v>1995.4184920634909</v>
      </c>
      <c r="AJ67" s="492">
        <v>2246.661111111111</v>
      </c>
      <c r="AK67" s="492">
        <v>2308.7067346938779</v>
      </c>
      <c r="AL67" s="492">
        <v>2684.7990178571431</v>
      </c>
      <c r="AM67" s="492">
        <v>2295.0336904761898</v>
      </c>
      <c r="AN67" s="492">
        <v>1911.213928571427</v>
      </c>
      <c r="AO67" s="492">
        <v>2200.5521428571428</v>
      </c>
      <c r="AP67" s="492">
        <v>2223.695669642857</v>
      </c>
      <c r="AQ67" s="492">
        <v>1933.551071428571</v>
      </c>
      <c r="AR67" s="492">
        <v>2623.4380519480519</v>
      </c>
      <c r="AS67" s="492">
        <v>4129.4915306122448</v>
      </c>
      <c r="AT67" s="492">
        <v>1862.303134920634</v>
      </c>
      <c r="AU67" s="492">
        <v>1313.1314285714279</v>
      </c>
      <c r="AV67" s="492">
        <v>946.87473214285706</v>
      </c>
      <c r="AW67" s="492">
        <v>1000.38512987013</v>
      </c>
      <c r="AX67" s="492">
        <v>750.57142857142856</v>
      </c>
      <c r="AY67" s="492">
        <v>742.66878571428606</v>
      </c>
      <c r="AZ67" s="492">
        <v>1318.29010989011</v>
      </c>
      <c r="BA67" s="492">
        <v>1545.3337053571429</v>
      </c>
      <c r="BB67" s="492">
        <v>1151.896428571428</v>
      </c>
      <c r="BC67" s="492">
        <v>1379.623956043956</v>
      </c>
      <c r="BD67" s="492">
        <v>9570.49</v>
      </c>
      <c r="BE67" s="492">
        <v>1119.4334013605439</v>
      </c>
      <c r="BF67" s="492">
        <v>891.61</v>
      </c>
      <c r="BG67" s="492">
        <v>907.61563492063499</v>
      </c>
      <c r="BH67" s="492">
        <v>1047.665714285715</v>
      </c>
      <c r="BI67" s="492">
        <v>1650.9881250000001</v>
      </c>
      <c r="BJ67" s="492">
        <v>1004.825371428572</v>
      </c>
      <c r="BK67" s="492">
        <v>1706.869821428571</v>
      </c>
      <c r="BL67" s="492">
        <v>2023.25630252101</v>
      </c>
      <c r="BM67" s="492">
        <v>994.862142857143</v>
      </c>
      <c r="BN67" s="492">
        <v>1284.1118181818181</v>
      </c>
      <c r="BO67" s="492">
        <v>1194.209928571428</v>
      </c>
      <c r="BP67" s="492">
        <v>614.05642857142846</v>
      </c>
      <c r="BQ67" s="492">
        <v>1377.070238095238</v>
      </c>
      <c r="BR67" s="492">
        <v>2425.198214285715</v>
      </c>
      <c r="BS67" s="492">
        <v>515.60126984126987</v>
      </c>
      <c r="BT67" s="492">
        <v>570.63848214285713</v>
      </c>
      <c r="BU67" s="492">
        <v>545.50125000000003</v>
      </c>
      <c r="BV67" s="492">
        <v>539.24551020408137</v>
      </c>
      <c r="BW67" s="492">
        <v>705.87835164835201</v>
      </c>
      <c r="BX67" s="492">
        <v>689.25362244897974</v>
      </c>
      <c r="BY67" s="492">
        <v>887.1431868131865</v>
      </c>
      <c r="BZ67" s="492">
        <v>427.81244047619032</v>
      </c>
      <c r="CA67" s="492">
        <v>457.860306122449</v>
      </c>
      <c r="CB67" s="492">
        <v>656.7523076923078</v>
      </c>
      <c r="CC67" s="492">
        <v>2552.907204968943</v>
      </c>
      <c r="CD67" s="492">
        <v>5043.95</v>
      </c>
      <c r="CE67" s="492">
        <v>4080.88</v>
      </c>
      <c r="CF67" s="492">
        <v>1399.1152976190469</v>
      </c>
      <c r="CG67" s="492">
        <v>1650.036607142858</v>
      </c>
      <c r="CH67" s="492">
        <v>1768.73007936508</v>
      </c>
      <c r="CI67" s="492">
        <v>1443.0987301587299</v>
      </c>
      <c r="CJ67" s="492">
        <v>1103.859761904763</v>
      </c>
      <c r="CK67" s="492">
        <v>803.61544642857177</v>
      </c>
      <c r="CL67" s="492">
        <v>1541.0435714285711</v>
      </c>
      <c r="CM67" s="492">
        <v>928.06607142857115</v>
      </c>
      <c r="CN67" s="492">
        <v>798.66098214285751</v>
      </c>
      <c r="CO67" s="492">
        <v>1421.963775510204</v>
      </c>
      <c r="CP67" s="492">
        <v>1348.2716071428581</v>
      </c>
      <c r="CQ67" s="492">
        <v>1302.1429870129871</v>
      </c>
      <c r="CR67" s="492">
        <v>1176.302987012986</v>
      </c>
      <c r="CS67" s="492">
        <v>1202.624642857143</v>
      </c>
      <c r="CT67" s="492">
        <v>1047.675758928571</v>
      </c>
      <c r="CU67" s="492">
        <v>983.56176870748311</v>
      </c>
      <c r="CV67" s="492">
        <v>1018.0290136054419</v>
      </c>
      <c r="CW67" s="492">
        <v>1224.428095238095</v>
      </c>
      <c r="CX67" s="492">
        <v>1296.7116071428579</v>
      </c>
      <c r="CY67" s="492">
        <v>1753.4777018633531</v>
      </c>
      <c r="CZ67" s="493">
        <v>1744.5428571428581</v>
      </c>
    </row>
    <row r="68" spans="2:104" x14ac:dyDescent="0.25">
      <c r="B68" s="401"/>
      <c r="C68" s="401"/>
      <c r="D68" s="401"/>
      <c r="E68" s="401"/>
      <c r="F68" s="489" t="s">
        <v>37</v>
      </c>
      <c r="G68" s="490">
        <v>1044.863333333333</v>
      </c>
      <c r="H68" s="492">
        <v>1167.3214074074069</v>
      </c>
      <c r="I68" s="492">
        <v>1001.716222222222</v>
      </c>
      <c r="J68" s="492">
        <v>673.9513333333332</v>
      </c>
      <c r="K68" s="492">
        <v>676.03172727272749</v>
      </c>
      <c r="L68" s="492">
        <v>682.68466666666666</v>
      </c>
      <c r="M68" s="492">
        <v>2225.0801111111132</v>
      </c>
      <c r="N68" s="492">
        <v>2104.5275333333338</v>
      </c>
      <c r="O68" s="492">
        <v>3630.5</v>
      </c>
      <c r="P68" s="492">
        <v>770.81976190476246</v>
      </c>
      <c r="Q68" s="492">
        <v>778.43572727272704</v>
      </c>
      <c r="R68" s="492">
        <v>755.64758333333282</v>
      </c>
      <c r="S68" s="492">
        <v>342.54666666666668</v>
      </c>
      <c r="T68" s="492">
        <v>386.27025925925932</v>
      </c>
      <c r="U68" s="492">
        <v>185.91466666666659</v>
      </c>
      <c r="V68" s="492">
        <v>82.732666666666645</v>
      </c>
      <c r="W68" s="492">
        <v>543.26635897435881</v>
      </c>
      <c r="X68" s="492">
        <v>230.6406666666667</v>
      </c>
      <c r="Y68" s="492">
        <v>249.44099999999989</v>
      </c>
      <c r="Z68" s="492">
        <v>439.84021383647831</v>
      </c>
      <c r="AA68" s="492">
        <v>654.0082407407408</v>
      </c>
      <c r="AB68" s="492">
        <v>737.57322222222263</v>
      </c>
      <c r="AC68" s="492">
        <v>524.82871794871812</v>
      </c>
      <c r="AD68" s="492">
        <v>366.21747619047648</v>
      </c>
      <c r="AE68" s="491">
        <v>64.21384502344057</v>
      </c>
      <c r="AF68" s="492">
        <v>490.38521739130408</v>
      </c>
      <c r="AG68" s="492">
        <v>299.18751515151519</v>
      </c>
      <c r="AH68" s="492">
        <v>1574.166933333333</v>
      </c>
      <c r="AI68" s="492">
        <v>2329.4649259259249</v>
      </c>
      <c r="AJ68" s="492">
        <v>2581.2398148148141</v>
      </c>
      <c r="AK68" s="492">
        <v>2642.753523809522</v>
      </c>
      <c r="AL68" s="492">
        <v>3018.8449999999989</v>
      </c>
      <c r="AM68" s="492">
        <v>2325.3017777777791</v>
      </c>
      <c r="AN68" s="492">
        <v>1944.3280833333331</v>
      </c>
      <c r="AO68" s="492">
        <v>2230.8200000000002</v>
      </c>
      <c r="AP68" s="492">
        <v>2268.378791666667</v>
      </c>
      <c r="AQ68" s="492">
        <v>2059.668133333334</v>
      </c>
      <c r="AR68" s="492">
        <v>2697.1754545454551</v>
      </c>
      <c r="AS68" s="492">
        <v>4159.760571428571</v>
      </c>
      <c r="AT68" s="492">
        <v>1631.0727407407401</v>
      </c>
      <c r="AU68" s="492">
        <v>1081.901333333333</v>
      </c>
      <c r="AV68" s="492">
        <v>978.6654166666674</v>
      </c>
      <c r="AW68" s="492">
        <v>1050.8276060606061</v>
      </c>
      <c r="AX68" s="492">
        <v>769.702</v>
      </c>
      <c r="AY68" s="492">
        <v>898.25966666666659</v>
      </c>
      <c r="AZ68" s="492">
        <v>1347.9669743589741</v>
      </c>
      <c r="BA68" s="492">
        <v>1596.6408750000001</v>
      </c>
      <c r="BB68" s="492">
        <v>1294.8745555555561</v>
      </c>
      <c r="BC68" s="492">
        <v>1554.20882051282</v>
      </c>
      <c r="BD68" s="492">
        <v>9552.98</v>
      </c>
      <c r="BE68" s="492">
        <v>1489.851777777777</v>
      </c>
      <c r="BF68" s="492">
        <v>1225.6559999999999</v>
      </c>
      <c r="BG68" s="492">
        <v>1237.538222222222</v>
      </c>
      <c r="BH68" s="492">
        <v>1368.317629629629</v>
      </c>
      <c r="BI68" s="492">
        <v>1671.303333333334</v>
      </c>
      <c r="BJ68" s="492">
        <v>1273.1059999999991</v>
      </c>
      <c r="BK68" s="492">
        <v>2045.710388888888</v>
      </c>
      <c r="BL68" s="492">
        <v>2325.1510196078439</v>
      </c>
      <c r="BM68" s="492">
        <v>1330.410090909091</v>
      </c>
      <c r="BN68" s="492">
        <v>1610.7556363636361</v>
      </c>
      <c r="BO68" s="492">
        <v>1296.2045999999989</v>
      </c>
      <c r="BP68" s="492">
        <v>696.64933333333329</v>
      </c>
      <c r="BQ68" s="492">
        <v>1473.2107777777769</v>
      </c>
      <c r="BR68" s="492">
        <v>2764.038333333333</v>
      </c>
      <c r="BS68" s="492">
        <v>485.28451851851872</v>
      </c>
      <c r="BT68" s="492">
        <v>547.26550000000054</v>
      </c>
      <c r="BU68" s="492">
        <v>528.55179166666687</v>
      </c>
      <c r="BV68" s="492">
        <v>522.29980952380924</v>
      </c>
      <c r="BW68" s="492">
        <v>902.54943589743584</v>
      </c>
      <c r="BX68" s="492">
        <v>925.16795238095176</v>
      </c>
      <c r="BY68" s="492">
        <v>1095.004512820512</v>
      </c>
      <c r="BZ68" s="492">
        <v>598.66494444444413</v>
      </c>
      <c r="CA68" s="492">
        <v>695.58885714285725</v>
      </c>
      <c r="CB68" s="492">
        <v>818.46533333333389</v>
      </c>
      <c r="CC68" s="492">
        <v>2583.175507246377</v>
      </c>
      <c r="CD68" s="492">
        <v>4970.13</v>
      </c>
      <c r="CE68" s="492">
        <v>4092.25</v>
      </c>
      <c r="CF68" s="492">
        <v>1733.1605555555559</v>
      </c>
      <c r="CG68" s="492">
        <v>1879.663499999999</v>
      </c>
      <c r="CH68" s="492">
        <v>2102.7755555555559</v>
      </c>
      <c r="CI68" s="492">
        <v>1777.1446666666659</v>
      </c>
      <c r="CJ68" s="492">
        <v>872.62988888888913</v>
      </c>
      <c r="CK68" s="492">
        <v>568.11033333333296</v>
      </c>
      <c r="CL68" s="492">
        <v>1309.8131111111111</v>
      </c>
      <c r="CM68" s="492">
        <v>1300.863111111111</v>
      </c>
      <c r="CN68" s="492">
        <v>1081.899083333333</v>
      </c>
      <c r="CO68" s="492">
        <v>1442.277714285714</v>
      </c>
      <c r="CP68" s="492">
        <v>1368.5860000000009</v>
      </c>
      <c r="CQ68" s="492">
        <v>1322.45703030303</v>
      </c>
      <c r="CR68" s="492">
        <v>1196.617030303031</v>
      </c>
      <c r="CS68" s="492">
        <v>1222.939142857143</v>
      </c>
      <c r="CT68" s="492">
        <v>1052.774625</v>
      </c>
      <c r="CU68" s="492">
        <v>1003.876158730159</v>
      </c>
      <c r="CV68" s="492">
        <v>1038.3434285714291</v>
      </c>
      <c r="CW68" s="492">
        <v>1244.7422222222219</v>
      </c>
      <c r="CX68" s="492">
        <v>1317.026166666667</v>
      </c>
      <c r="CY68" s="492">
        <v>1773.7923768115929</v>
      </c>
      <c r="CZ68" s="493">
        <v>1764.8574666666671</v>
      </c>
    </row>
    <row r="69" spans="2:104" x14ac:dyDescent="0.25">
      <c r="B69" s="401"/>
      <c r="C69" s="401"/>
      <c r="D69" s="401"/>
      <c r="E69" s="401"/>
      <c r="F69" s="489" t="s">
        <v>38</v>
      </c>
      <c r="G69" s="490">
        <v>672.56652173913039</v>
      </c>
      <c r="H69" s="492">
        <v>683.13246376811549</v>
      </c>
      <c r="I69" s="492">
        <v>540.09695652173946</v>
      </c>
      <c r="J69" s="492">
        <v>596.29391304347826</v>
      </c>
      <c r="K69" s="492">
        <v>611.33466403162004</v>
      </c>
      <c r="L69" s="492">
        <v>576.34157349896498</v>
      </c>
      <c r="M69" s="492">
        <v>1854.293405797102</v>
      </c>
      <c r="N69" s="492">
        <v>1733.503130434782</v>
      </c>
      <c r="O69" s="492">
        <v>3309.3</v>
      </c>
      <c r="P69" s="492">
        <v>431.67164596273318</v>
      </c>
      <c r="Q69" s="492">
        <v>402.77492094861589</v>
      </c>
      <c r="R69" s="492">
        <v>307.17653079710112</v>
      </c>
      <c r="S69" s="492">
        <v>306.96869565217378</v>
      </c>
      <c r="T69" s="492">
        <v>322.74797101449258</v>
      </c>
      <c r="U69" s="492">
        <v>409.32499999999999</v>
      </c>
      <c r="V69" s="492">
        <v>417.39695652173918</v>
      </c>
      <c r="W69" s="492">
        <v>241.47177257525081</v>
      </c>
      <c r="X69" s="492">
        <v>483.71130434782617</v>
      </c>
      <c r="Y69" s="492">
        <v>343.81489603024528</v>
      </c>
      <c r="Z69" s="492">
        <v>364.24849056603779</v>
      </c>
      <c r="AA69" s="492">
        <v>371.17626811594249</v>
      </c>
      <c r="AB69" s="492">
        <v>443.91710144927538</v>
      </c>
      <c r="AC69" s="492">
        <v>200.8264882943144</v>
      </c>
      <c r="AD69" s="492">
        <v>182.9704658385094</v>
      </c>
      <c r="AE69" s="492">
        <v>490.38521739130431</v>
      </c>
      <c r="AF69" s="491">
        <v>65.021496497687949</v>
      </c>
      <c r="AG69" s="492">
        <v>700.87703557312238</v>
      </c>
      <c r="AH69" s="492">
        <v>1810.734260869566</v>
      </c>
      <c r="AI69" s="492">
        <v>1958.238357487922</v>
      </c>
      <c r="AJ69" s="492">
        <v>2200.6176328502411</v>
      </c>
      <c r="AK69" s="492">
        <v>2271.4985093167702</v>
      </c>
      <c r="AL69" s="492">
        <v>2647.59027173913</v>
      </c>
      <c r="AM69" s="492">
        <v>2184.0699999999988</v>
      </c>
      <c r="AN69" s="492">
        <v>1795.1689130434779</v>
      </c>
      <c r="AO69" s="492">
        <v>2089.5882608695661</v>
      </c>
      <c r="AP69" s="492">
        <v>2107.30114130435</v>
      </c>
      <c r="AQ69" s="492">
        <v>1790.290086956521</v>
      </c>
      <c r="AR69" s="492">
        <v>2488.6198023715419</v>
      </c>
      <c r="AS69" s="492">
        <v>4010.62645962733</v>
      </c>
      <c r="AT69" s="492">
        <v>2000.9629227053149</v>
      </c>
      <c r="AU69" s="492">
        <v>1451.791739130435</v>
      </c>
      <c r="AV69" s="492">
        <v>843.4291847826089</v>
      </c>
      <c r="AW69" s="492">
        <v>895.85733201581047</v>
      </c>
      <c r="AX69" s="492">
        <v>708.49717391304353</v>
      </c>
      <c r="AY69" s="492">
        <v>601.70134782608716</v>
      </c>
      <c r="AZ69" s="492">
        <v>1215.973010033445</v>
      </c>
      <c r="BA69" s="492">
        <v>1416.588885869566</v>
      </c>
      <c r="BB69" s="492">
        <v>1006.61152173913</v>
      </c>
      <c r="BC69" s="492">
        <v>1238.8707692307689</v>
      </c>
      <c r="BD69" s="492">
        <v>9442.7800000000007</v>
      </c>
      <c r="BE69" s="492">
        <v>1017.078219461698</v>
      </c>
      <c r="BF69" s="492">
        <v>856.32891304347822</v>
      </c>
      <c r="BG69" s="492">
        <v>861.86850241545881</v>
      </c>
      <c r="BH69" s="492">
        <v>1014.914541062802</v>
      </c>
      <c r="BI69" s="492">
        <v>1606.8571739130441</v>
      </c>
      <c r="BJ69" s="492">
        <v>867.6268695652177</v>
      </c>
      <c r="BK69" s="492">
        <v>1590.147391304349</v>
      </c>
      <c r="BL69" s="492">
        <v>1895.3433503836311</v>
      </c>
      <c r="BM69" s="492">
        <v>876.43782608695642</v>
      </c>
      <c r="BN69" s="492">
        <v>1163.9909090909091</v>
      </c>
      <c r="BO69" s="492">
        <v>1320.9844782608691</v>
      </c>
      <c r="BP69" s="492">
        <v>486.158695652174</v>
      </c>
      <c r="BQ69" s="492">
        <v>1503.8445652173921</v>
      </c>
      <c r="BR69" s="492">
        <v>2308.474782608695</v>
      </c>
      <c r="BS69" s="492">
        <v>526.67202898550715</v>
      </c>
      <c r="BT69" s="492">
        <v>574.52445652173901</v>
      </c>
      <c r="BU69" s="492">
        <v>538.74008152173951</v>
      </c>
      <c r="BV69" s="492">
        <v>532.52565217391327</v>
      </c>
      <c r="BW69" s="492">
        <v>818.39287625418046</v>
      </c>
      <c r="BX69" s="492">
        <v>725.57167701863386</v>
      </c>
      <c r="BY69" s="492">
        <v>977.30558528428071</v>
      </c>
      <c r="BZ69" s="492">
        <v>540.4726811594204</v>
      </c>
      <c r="CA69" s="492">
        <v>491.55614906832301</v>
      </c>
      <c r="CB69" s="492">
        <v>784.31632107023415</v>
      </c>
      <c r="CC69" s="492">
        <v>2441.9099243856358</v>
      </c>
      <c r="CD69" s="492">
        <v>4914.0200000000004</v>
      </c>
      <c r="CE69" s="492">
        <v>3954.44</v>
      </c>
      <c r="CF69" s="492">
        <v>1363.833913043479</v>
      </c>
      <c r="CG69" s="492">
        <v>1689.422898550725</v>
      </c>
      <c r="CH69" s="492">
        <v>1733.280241545893</v>
      </c>
      <c r="CI69" s="492">
        <v>1409.7159903381639</v>
      </c>
      <c r="CJ69" s="492">
        <v>1242.520144927536</v>
      </c>
      <c r="CK69" s="492">
        <v>942.27559782608705</v>
      </c>
      <c r="CL69" s="492">
        <v>1679.70384057971</v>
      </c>
      <c r="CM69" s="492">
        <v>817.63702898550741</v>
      </c>
      <c r="CN69" s="492">
        <v>793.56755434782576</v>
      </c>
      <c r="CO69" s="492">
        <v>1377.832919254658</v>
      </c>
      <c r="CP69" s="492">
        <v>1304.1405869565219</v>
      </c>
      <c r="CQ69" s="492">
        <v>1258.01185770751</v>
      </c>
      <c r="CR69" s="492">
        <v>1132.1719762845851</v>
      </c>
      <c r="CS69" s="492">
        <v>1158.4935403726711</v>
      </c>
      <c r="CT69" s="492">
        <v>1003.544673913044</v>
      </c>
      <c r="CU69" s="492">
        <v>939.43057971014446</v>
      </c>
      <c r="CV69" s="492">
        <v>973.89778467908923</v>
      </c>
      <c r="CW69" s="492">
        <v>1180.296992753624</v>
      </c>
      <c r="CX69" s="492">
        <v>1252.5803985507241</v>
      </c>
      <c r="CY69" s="492">
        <v>1709.3468241965979</v>
      </c>
      <c r="CZ69" s="493">
        <v>1700.412260869565</v>
      </c>
    </row>
    <row r="70" spans="2:104" x14ac:dyDescent="0.25">
      <c r="B70" s="401"/>
      <c r="C70" s="401"/>
      <c r="D70" s="401"/>
      <c r="E70" s="401"/>
      <c r="F70" s="489" t="s">
        <v>39</v>
      </c>
      <c r="G70" s="490">
        <v>1196.9566942148761</v>
      </c>
      <c r="H70" s="492">
        <v>1333.119191919192</v>
      </c>
      <c r="I70" s="492">
        <v>1183.5423636363639</v>
      </c>
      <c r="J70" s="492">
        <v>919.38181818181829</v>
      </c>
      <c r="K70" s="492">
        <v>921.46082644628098</v>
      </c>
      <c r="L70" s="492">
        <v>928.11445887445893</v>
      </c>
      <c r="M70" s="492">
        <v>2377.9819191919191</v>
      </c>
      <c r="N70" s="492">
        <v>2257.428454545453</v>
      </c>
      <c r="O70" s="492">
        <v>3487.24</v>
      </c>
      <c r="P70" s="492">
        <v>925.66090909090929</v>
      </c>
      <c r="Q70" s="492">
        <v>1017.463305785124</v>
      </c>
      <c r="R70" s="492">
        <v>946.13440340909005</v>
      </c>
      <c r="S70" s="492">
        <v>494.4436363636363</v>
      </c>
      <c r="T70" s="492">
        <v>535.54459595959599</v>
      </c>
      <c r="U70" s="492">
        <v>442.76409090909101</v>
      </c>
      <c r="V70" s="492">
        <v>326.0690909090909</v>
      </c>
      <c r="W70" s="492">
        <v>786.00482517482544</v>
      </c>
      <c r="X70" s="492">
        <v>347.28113636363628</v>
      </c>
      <c r="Y70" s="492">
        <v>494.91233201581059</v>
      </c>
      <c r="Z70" s="492">
        <v>684.84226415094486</v>
      </c>
      <c r="AA70" s="492">
        <v>897.74724747474727</v>
      </c>
      <c r="AB70" s="492">
        <v>982.05878787878817</v>
      </c>
      <c r="AC70" s="492">
        <v>689.93412587412627</v>
      </c>
      <c r="AD70" s="492">
        <v>567.69740259740286</v>
      </c>
      <c r="AE70" s="492">
        <v>299.18751515151507</v>
      </c>
      <c r="AF70" s="492">
        <v>700.87703557312238</v>
      </c>
      <c r="AG70" s="491">
        <v>105.83216510947054</v>
      </c>
      <c r="AH70" s="492">
        <v>1309.2623636363639</v>
      </c>
      <c r="AI70" s="492">
        <v>2482.36590909091</v>
      </c>
      <c r="AJ70" s="492">
        <v>2737.4640909090899</v>
      </c>
      <c r="AK70" s="492">
        <v>2795.6544155844149</v>
      </c>
      <c r="AL70" s="492">
        <v>3171.7464772727271</v>
      </c>
      <c r="AM70" s="492">
        <v>2570.732575757575</v>
      </c>
      <c r="AN70" s="492">
        <v>2189.758295454546</v>
      </c>
      <c r="AO70" s="492">
        <v>2476.2509090909089</v>
      </c>
      <c r="AP70" s="492">
        <v>2513.808636363638</v>
      </c>
      <c r="AQ70" s="492">
        <v>2305.0980909090908</v>
      </c>
      <c r="AR70" s="492">
        <v>2942.6063636363619</v>
      </c>
      <c r="AS70" s="492">
        <v>4405.1903896103904</v>
      </c>
      <c r="AT70" s="492">
        <v>1415.13393939394</v>
      </c>
      <c r="AU70" s="492">
        <v>865.96090909090924</v>
      </c>
      <c r="AV70" s="492">
        <v>1224.095340909091</v>
      </c>
      <c r="AW70" s="492">
        <v>1296.2576859504129</v>
      </c>
      <c r="AX70" s="492">
        <v>1015.130454545455</v>
      </c>
      <c r="AY70" s="492">
        <v>1142.339545454545</v>
      </c>
      <c r="AZ70" s="492">
        <v>1593.3976223776219</v>
      </c>
      <c r="BA70" s="492">
        <v>1842.070681818182</v>
      </c>
      <c r="BB70" s="492">
        <v>1539.595227272727</v>
      </c>
      <c r="BC70" s="492">
        <v>1793.6097202797221</v>
      </c>
      <c r="BD70" s="492">
        <v>9889.6299999999992</v>
      </c>
      <c r="BE70" s="492">
        <v>1652.9161038961031</v>
      </c>
      <c r="BF70" s="492">
        <v>1378.5572727272729</v>
      </c>
      <c r="BG70" s="492">
        <v>1390.5973737373729</v>
      </c>
      <c r="BH70" s="492">
        <v>1521.2188888888891</v>
      </c>
      <c r="BI70" s="492">
        <v>1916.7328409090919</v>
      </c>
      <c r="BJ70" s="492">
        <v>1501.270181818182</v>
      </c>
      <c r="BK70" s="492">
        <v>2228.5140530303029</v>
      </c>
      <c r="BL70" s="492">
        <v>2526.4590909090898</v>
      </c>
      <c r="BM70" s="492">
        <v>1515.626446280992</v>
      </c>
      <c r="BN70" s="492">
        <v>1801.048016528925</v>
      </c>
      <c r="BO70" s="492">
        <v>1052.5038181818179</v>
      </c>
      <c r="BP70" s="492">
        <v>942.07818181818186</v>
      </c>
      <c r="BQ70" s="492">
        <v>1085.9846969696971</v>
      </c>
      <c r="BR70" s="492">
        <v>2946.840909090909</v>
      </c>
      <c r="BS70" s="492">
        <v>730.71333333333325</v>
      </c>
      <c r="BT70" s="492">
        <v>792.69590909090914</v>
      </c>
      <c r="BU70" s="492">
        <v>773.98170454545402</v>
      </c>
      <c r="BV70" s="492">
        <v>767.73025974025973</v>
      </c>
      <c r="BW70" s="492">
        <v>1035.535664335664</v>
      </c>
      <c r="BX70" s="492">
        <v>1077.2659740259739</v>
      </c>
      <c r="BY70" s="492">
        <v>1232.444475524476</v>
      </c>
      <c r="BZ70" s="492">
        <v>703.44916666666677</v>
      </c>
      <c r="CA70" s="492">
        <v>848.49103896103929</v>
      </c>
      <c r="CB70" s="492">
        <v>908.35391608391546</v>
      </c>
      <c r="CC70" s="492">
        <v>2828.6058893280651</v>
      </c>
      <c r="CD70" s="492">
        <v>5313.05</v>
      </c>
      <c r="CE70" s="492">
        <v>4420.8999999999996</v>
      </c>
      <c r="CF70" s="492">
        <v>1886.062803030303</v>
      </c>
      <c r="CG70" s="492">
        <v>2032.5649242424249</v>
      </c>
      <c r="CH70" s="492">
        <v>2255.6778787878789</v>
      </c>
      <c r="CI70" s="492">
        <v>1930.0462626262629</v>
      </c>
      <c r="CJ70" s="492">
        <v>651.33530303030307</v>
      </c>
      <c r="CK70" s="492">
        <v>384.58693181818182</v>
      </c>
      <c r="CL70" s="492">
        <v>1087.2325757575759</v>
      </c>
      <c r="CM70" s="492">
        <v>1467.911515151515</v>
      </c>
      <c r="CN70" s="492">
        <v>1234.800909090909</v>
      </c>
      <c r="CO70" s="492">
        <v>1687.7083116883121</v>
      </c>
      <c r="CP70" s="492">
        <v>1614.0157272727261</v>
      </c>
      <c r="CQ70" s="492">
        <v>1567.8874380165289</v>
      </c>
      <c r="CR70" s="492">
        <v>1442.0472727272729</v>
      </c>
      <c r="CS70" s="492">
        <v>1468.3688961038961</v>
      </c>
      <c r="CT70" s="492">
        <v>1298.2049999999999</v>
      </c>
      <c r="CU70" s="492">
        <v>1249.306060606061</v>
      </c>
      <c r="CV70" s="492">
        <v>1283.7735064935059</v>
      </c>
      <c r="CW70" s="492">
        <v>1490.172727272728</v>
      </c>
      <c r="CX70" s="492">
        <v>1562.4560606060611</v>
      </c>
      <c r="CY70" s="492">
        <v>2019.222173913045</v>
      </c>
      <c r="CZ70" s="493">
        <v>2010.287636363636</v>
      </c>
    </row>
    <row r="71" spans="2:104" x14ac:dyDescent="0.25">
      <c r="B71" s="401"/>
      <c r="C71" s="401"/>
      <c r="D71" s="401"/>
      <c r="E71" s="401"/>
      <c r="F71" s="489" t="s">
        <v>40</v>
      </c>
      <c r="G71" s="490">
        <v>1700.8045454545461</v>
      </c>
      <c r="H71" s="492">
        <v>1889.637999999999</v>
      </c>
      <c r="I71" s="492">
        <v>2050.9665333333328</v>
      </c>
      <c r="J71" s="492">
        <v>2146.7199999999998</v>
      </c>
      <c r="K71" s="492">
        <v>2148.7040000000011</v>
      </c>
      <c r="L71" s="492">
        <v>2151.0180952380961</v>
      </c>
      <c r="M71" s="492">
        <v>2343.5796666666679</v>
      </c>
      <c r="N71" s="492">
        <v>2643.405600000001</v>
      </c>
      <c r="O71" s="492">
        <v>2766.49</v>
      </c>
      <c r="P71" s="492">
        <v>1576.7521428571431</v>
      </c>
      <c r="Q71" s="492">
        <v>2179.5203181818179</v>
      </c>
      <c r="R71" s="492">
        <v>2008.559291666666</v>
      </c>
      <c r="S71" s="492">
        <v>1539.5060000000001</v>
      </c>
      <c r="T71" s="492">
        <v>1546.3330000000001</v>
      </c>
      <c r="U71" s="492">
        <v>1734.896</v>
      </c>
      <c r="V71" s="492">
        <v>1605.83</v>
      </c>
      <c r="W71" s="492">
        <v>2016.7093846153839</v>
      </c>
      <c r="X71" s="492">
        <v>1515.3857499999999</v>
      </c>
      <c r="Y71" s="492">
        <v>1747.4996086956519</v>
      </c>
      <c r="Z71" s="492">
        <v>1905.2973207547179</v>
      </c>
      <c r="AA71" s="492">
        <v>2121.994055555555</v>
      </c>
      <c r="AB71" s="492">
        <v>2231.8330000000001</v>
      </c>
      <c r="AC71" s="492">
        <v>1666.036153846153</v>
      </c>
      <c r="AD71" s="492">
        <v>1678.991</v>
      </c>
      <c r="AE71" s="492">
        <v>1574.166933333333</v>
      </c>
      <c r="AF71" s="492">
        <v>1810.734260869566</v>
      </c>
      <c r="AG71" s="492">
        <v>1309.2623636363639</v>
      </c>
      <c r="AH71" s="491">
        <v>108.63544241636609</v>
      </c>
      <c r="AI71" s="492">
        <v>2921.8504444444429</v>
      </c>
      <c r="AJ71" s="492">
        <v>3235.242777777778</v>
      </c>
      <c r="AK71" s="492">
        <v>3261.1888571428572</v>
      </c>
      <c r="AL71" s="492">
        <v>3637.280749999999</v>
      </c>
      <c r="AM71" s="492">
        <v>3794.2993333333329</v>
      </c>
      <c r="AN71" s="492">
        <v>3412.5277500000002</v>
      </c>
      <c r="AO71" s="492">
        <v>3699.8180000000002</v>
      </c>
      <c r="AP71" s="492">
        <v>3740.2142500000018</v>
      </c>
      <c r="AQ71" s="492">
        <v>3585.4416000000001</v>
      </c>
      <c r="AR71" s="492">
        <v>4179.6549090909093</v>
      </c>
      <c r="AS71" s="492">
        <v>5628.757428571429</v>
      </c>
      <c r="AT71" s="492">
        <v>538.0633333333335</v>
      </c>
      <c r="AU71" s="492">
        <v>541.99199999999996</v>
      </c>
      <c r="AV71" s="492">
        <v>2447.6619999999998</v>
      </c>
      <c r="AW71" s="492">
        <v>2524.5997272727259</v>
      </c>
      <c r="AX71" s="492">
        <v>2242.471</v>
      </c>
      <c r="AY71" s="492">
        <v>2368.2356</v>
      </c>
      <c r="AZ71" s="492">
        <v>2816.964307692308</v>
      </c>
      <c r="BA71" s="492">
        <v>3067.552624999998</v>
      </c>
      <c r="BB71" s="492">
        <v>2798.1561666666671</v>
      </c>
      <c r="BC71" s="492">
        <v>2978.270769230769</v>
      </c>
      <c r="BD71" s="492">
        <v>11347.48</v>
      </c>
      <c r="BE71" s="492">
        <v>2131.2577142857149</v>
      </c>
      <c r="BF71" s="492">
        <v>1844.09</v>
      </c>
      <c r="BG71" s="492">
        <v>1851.8362222222229</v>
      </c>
      <c r="BH71" s="492">
        <v>1825.5822222222221</v>
      </c>
      <c r="BI71" s="492">
        <v>3143.5994999999998</v>
      </c>
      <c r="BJ71" s="492">
        <v>2583.0477599999999</v>
      </c>
      <c r="BK71" s="492">
        <v>3042.0615833333331</v>
      </c>
      <c r="BL71" s="492">
        <v>3376.6867058823532</v>
      </c>
      <c r="BM71" s="492">
        <v>2331.5474545454549</v>
      </c>
      <c r="BN71" s="492">
        <v>2630.252727272727</v>
      </c>
      <c r="BO71" s="492">
        <v>553.42699999999979</v>
      </c>
      <c r="BP71" s="492">
        <v>2156.7600000000002</v>
      </c>
      <c r="BQ71" s="492">
        <v>396.76</v>
      </c>
      <c r="BR71" s="492">
        <v>3773.8969999999999</v>
      </c>
      <c r="BS71" s="492">
        <v>1972.2202222222229</v>
      </c>
      <c r="BT71" s="492">
        <v>2030.0455000000011</v>
      </c>
      <c r="BU71" s="492">
        <v>2010.654375000001</v>
      </c>
      <c r="BV71" s="492">
        <v>2003.9422857142861</v>
      </c>
      <c r="BW71" s="492">
        <v>1027.2524615384621</v>
      </c>
      <c r="BX71" s="492">
        <v>1299.8648571428571</v>
      </c>
      <c r="BY71" s="492">
        <v>1094.110923076923</v>
      </c>
      <c r="BZ71" s="492">
        <v>1289.4245000000001</v>
      </c>
      <c r="CA71" s="492">
        <v>1353.384857142858</v>
      </c>
      <c r="CB71" s="492">
        <v>1012.884461538462</v>
      </c>
      <c r="CC71" s="492">
        <v>4052.1726956521752</v>
      </c>
      <c r="CD71" s="492">
        <v>6855.75</v>
      </c>
      <c r="CE71" s="492">
        <v>5850.93</v>
      </c>
      <c r="CF71" s="492">
        <v>1918.842333333333</v>
      </c>
      <c r="CG71" s="492">
        <v>1865.150166666667</v>
      </c>
      <c r="CH71" s="492">
        <v>2122.6137777777781</v>
      </c>
      <c r="CI71" s="492">
        <v>2279.393333333333</v>
      </c>
      <c r="CJ71" s="492">
        <v>720.00733333333312</v>
      </c>
      <c r="CK71" s="492">
        <v>1039.0047500000001</v>
      </c>
      <c r="CL71" s="492">
        <v>928.09766666666678</v>
      </c>
      <c r="CM71" s="492">
        <v>2005.818166666666</v>
      </c>
      <c r="CN71" s="492">
        <v>1545.3834999999999</v>
      </c>
      <c r="CO71" s="492">
        <v>2914.5725714285718</v>
      </c>
      <c r="CP71" s="492">
        <v>2840.8815</v>
      </c>
      <c r="CQ71" s="492">
        <v>2794.7518181818182</v>
      </c>
      <c r="CR71" s="492">
        <v>2668.9119999999989</v>
      </c>
      <c r="CS71" s="492">
        <v>2695.2342857142849</v>
      </c>
      <c r="CT71" s="492">
        <v>2531.1559999999999</v>
      </c>
      <c r="CU71" s="492">
        <v>2476.1719047619049</v>
      </c>
      <c r="CV71" s="492">
        <v>2510.6393333333331</v>
      </c>
      <c r="CW71" s="492">
        <v>2717.038</v>
      </c>
      <c r="CX71" s="492">
        <v>2789.3216666666658</v>
      </c>
      <c r="CY71" s="492">
        <v>3246.0873043478268</v>
      </c>
      <c r="CZ71" s="493">
        <v>3237.1527999999998</v>
      </c>
    </row>
    <row r="72" spans="2:104" x14ac:dyDescent="0.25">
      <c r="B72" s="401"/>
      <c r="C72" s="401"/>
      <c r="D72" s="401"/>
      <c r="E72" s="401"/>
      <c r="F72" s="489" t="s">
        <v>41</v>
      </c>
      <c r="G72" s="490">
        <v>1385.1039393939391</v>
      </c>
      <c r="H72" s="492">
        <v>1368.3803703703711</v>
      </c>
      <c r="I72" s="492">
        <v>1606.365</v>
      </c>
      <c r="J72" s="492">
        <v>2395.0033333333331</v>
      </c>
      <c r="K72" s="492">
        <v>2433.8703030303041</v>
      </c>
      <c r="L72" s="492">
        <v>2344.3837301587309</v>
      </c>
      <c r="M72" s="492">
        <v>627.62935185185188</v>
      </c>
      <c r="N72" s="492">
        <v>407.28455555555558</v>
      </c>
      <c r="O72" s="492">
        <v>1213.56</v>
      </c>
      <c r="P72" s="492">
        <v>1602.2093253968239</v>
      </c>
      <c r="Q72" s="492">
        <v>1919.874886363637</v>
      </c>
      <c r="R72" s="492">
        <v>1779.9474768518551</v>
      </c>
      <c r="S72" s="492">
        <v>1984.199444444444</v>
      </c>
      <c r="T72" s="492">
        <v>1993.317253086419</v>
      </c>
      <c r="U72" s="492">
        <v>2291.4349999999999</v>
      </c>
      <c r="V72" s="492">
        <v>2271.2088888888879</v>
      </c>
      <c r="W72" s="492">
        <v>2055.3561965811982</v>
      </c>
      <c r="X72" s="492">
        <v>2198.037777777778</v>
      </c>
      <c r="Y72" s="492">
        <v>2232.826932367152</v>
      </c>
      <c r="Z72" s="492">
        <v>2243.4938679245302</v>
      </c>
      <c r="AA72" s="492">
        <v>2082.770030864197</v>
      </c>
      <c r="AB72" s="492">
        <v>2089.2992592592591</v>
      </c>
      <c r="AC72" s="492">
        <v>1833.2696581196581</v>
      </c>
      <c r="AD72" s="492">
        <v>1995.4184920634909</v>
      </c>
      <c r="AE72" s="492">
        <v>2329.4649259259272</v>
      </c>
      <c r="AF72" s="492">
        <v>1958.2383574879209</v>
      </c>
      <c r="AG72" s="492">
        <v>2482.36590909091</v>
      </c>
      <c r="AH72" s="492">
        <v>2921.8504444444438</v>
      </c>
      <c r="AI72" s="491">
        <v>121.73521536738309</v>
      </c>
      <c r="AJ72" s="492">
        <v>512.35540000000003</v>
      </c>
      <c r="AK72" s="492">
        <v>234.89135802469141</v>
      </c>
      <c r="AL72" s="492">
        <v>512.35540123456758</v>
      </c>
      <c r="AM72" s="492">
        <v>3380.9720370370378</v>
      </c>
      <c r="AN72" s="492">
        <v>2929.5902083333349</v>
      </c>
      <c r="AO72" s="492">
        <v>3191.351111111112</v>
      </c>
      <c r="AP72" s="492">
        <v>3248.6080902777771</v>
      </c>
      <c r="AQ72" s="492">
        <v>2815.4316666666682</v>
      </c>
      <c r="AR72" s="492">
        <v>3517.3985858585838</v>
      </c>
      <c r="AS72" s="492">
        <v>5043.6023809523813</v>
      </c>
      <c r="AT72" s="492">
        <v>3388.5583950617279</v>
      </c>
      <c r="AU72" s="492">
        <v>3186.3327777777772</v>
      </c>
      <c r="AV72" s="492">
        <v>2437.0415277777788</v>
      </c>
      <c r="AW72" s="492">
        <v>2429.1261868686861</v>
      </c>
      <c r="AX72" s="492">
        <v>2494.0819444444451</v>
      </c>
      <c r="AY72" s="492">
        <v>2088.8882777777771</v>
      </c>
      <c r="AZ72" s="492">
        <v>2734.5206410256392</v>
      </c>
      <c r="BA72" s="492">
        <v>2542.1021180555549</v>
      </c>
      <c r="BB72" s="492">
        <v>2143.5396759259261</v>
      </c>
      <c r="BC72" s="492">
        <v>2122.126410256411</v>
      </c>
      <c r="BD72" s="492">
        <v>10128.280000000001</v>
      </c>
      <c r="BE72" s="492">
        <v>1110.86216931217</v>
      </c>
      <c r="BF72" s="492">
        <v>1112.2349999999999</v>
      </c>
      <c r="BG72" s="492">
        <v>1173.924938271605</v>
      </c>
      <c r="BH72" s="492">
        <v>1159.4478395061731</v>
      </c>
      <c r="BI72" s="492">
        <v>3430.7870833333309</v>
      </c>
      <c r="BJ72" s="492">
        <v>1710.631488888888</v>
      </c>
      <c r="BK72" s="492">
        <v>896.93532407407338</v>
      </c>
      <c r="BL72" s="492">
        <v>1443.124869281047</v>
      </c>
      <c r="BM72" s="492">
        <v>1478.348181818181</v>
      </c>
      <c r="BN72" s="492">
        <v>1325.542954545454</v>
      </c>
      <c r="BO72" s="492">
        <v>2458.1501111111102</v>
      </c>
      <c r="BP72" s="492">
        <v>2177.7688888888888</v>
      </c>
      <c r="BQ72" s="492">
        <v>2641.0105555555551</v>
      </c>
      <c r="BR72" s="492">
        <v>1452.1636111111111</v>
      </c>
      <c r="BS72" s="492">
        <v>2418.4359259259259</v>
      </c>
      <c r="BT72" s="492">
        <v>2462.469722222223</v>
      </c>
      <c r="BU72" s="492">
        <v>2414.377395833335</v>
      </c>
      <c r="BV72" s="492">
        <v>2412.089206349207</v>
      </c>
      <c r="BW72" s="492">
        <v>1961.556923076924</v>
      </c>
      <c r="BX72" s="492">
        <v>1601.901984126984</v>
      </c>
      <c r="BY72" s="492">
        <v>1865.6356837606841</v>
      </c>
      <c r="BZ72" s="492">
        <v>2008.635972222221</v>
      </c>
      <c r="CA72" s="492">
        <v>1733.3684126984119</v>
      </c>
      <c r="CB72" s="492">
        <v>2162.6759829059829</v>
      </c>
      <c r="CC72" s="492">
        <v>3627.8752657004852</v>
      </c>
      <c r="CD72" s="492">
        <v>6053.72</v>
      </c>
      <c r="CE72" s="492">
        <v>4810.33</v>
      </c>
      <c r="CF72" s="492">
        <v>1126.7148611111111</v>
      </c>
      <c r="CG72" s="492">
        <v>1004.7708333333341</v>
      </c>
      <c r="CH72" s="492">
        <v>759.03481481481504</v>
      </c>
      <c r="CI72" s="492">
        <v>829.06611111111147</v>
      </c>
      <c r="CJ72" s="492">
        <v>2977.0619444444428</v>
      </c>
      <c r="CK72" s="492">
        <v>2676.8174305555549</v>
      </c>
      <c r="CL72" s="492">
        <v>3414.245648148149</v>
      </c>
      <c r="CM72" s="492">
        <v>1277.161898148149</v>
      </c>
      <c r="CN72" s="492">
        <v>1338.391388888889</v>
      </c>
      <c r="CO72" s="492">
        <v>3201.762142857141</v>
      </c>
      <c r="CP72" s="492">
        <v>3128.0694722222202</v>
      </c>
      <c r="CQ72" s="492">
        <v>3081.9415656565639</v>
      </c>
      <c r="CR72" s="492">
        <v>2956.1012121212152</v>
      </c>
      <c r="CS72" s="492">
        <v>2982.4229761904749</v>
      </c>
      <c r="CT72" s="492">
        <v>2827.4743749999998</v>
      </c>
      <c r="CU72" s="492">
        <v>2763.3597619047632</v>
      </c>
      <c r="CV72" s="492">
        <v>2797.8272486772489</v>
      </c>
      <c r="CW72" s="492">
        <v>3004.2265740740741</v>
      </c>
      <c r="CX72" s="492">
        <v>3076.5099537037022</v>
      </c>
      <c r="CY72" s="492">
        <v>3533.2765700483119</v>
      </c>
      <c r="CZ72" s="493">
        <v>3524.3422222222221</v>
      </c>
    </row>
    <row r="73" spans="2:104" x14ac:dyDescent="0.25">
      <c r="B73" s="401"/>
      <c r="C73" s="401"/>
      <c r="D73" s="401"/>
      <c r="E73" s="401"/>
      <c r="F73" s="489" t="s">
        <v>42</v>
      </c>
      <c r="G73" s="490">
        <v>1668.3541414141421</v>
      </c>
      <c r="H73" s="492">
        <v>1629.3245679012341</v>
      </c>
      <c r="I73" s="492">
        <v>1837.42062962963</v>
      </c>
      <c r="J73" s="492">
        <v>2580.9177777777768</v>
      </c>
      <c r="K73" s="492">
        <v>2627.83287878788</v>
      </c>
      <c r="L73" s="492">
        <v>2533.3219047619041</v>
      </c>
      <c r="M73" s="492">
        <v>974.24925925925982</v>
      </c>
      <c r="N73" s="492">
        <v>738.81105555555587</v>
      </c>
      <c r="O73" s="492">
        <v>981.32</v>
      </c>
      <c r="P73" s="492">
        <v>1884.8541666666681</v>
      </c>
      <c r="Q73" s="492">
        <v>2136.702727272726</v>
      </c>
      <c r="R73" s="492">
        <v>2013.408234953703</v>
      </c>
      <c r="S73" s="492">
        <v>2246.8416666666672</v>
      </c>
      <c r="T73" s="492">
        <v>2255.6037345678992</v>
      </c>
      <c r="U73" s="492">
        <v>2537.6713888888889</v>
      </c>
      <c r="V73" s="492">
        <v>2520.619444444445</v>
      </c>
      <c r="W73" s="492">
        <v>2284.7489529914542</v>
      </c>
      <c r="X73" s="492">
        <v>2457.227708333332</v>
      </c>
      <c r="Y73" s="492">
        <v>2477.0424758454101</v>
      </c>
      <c r="Z73" s="492">
        <v>2471.2817400419299</v>
      </c>
      <c r="AA73" s="492">
        <v>2297.2134567901239</v>
      </c>
      <c r="AB73" s="492">
        <v>2278.094722222223</v>
      </c>
      <c r="AC73" s="492">
        <v>2095.3646153846148</v>
      </c>
      <c r="AD73" s="492">
        <v>2246.6611111111119</v>
      </c>
      <c r="AE73" s="492">
        <v>2581.2398148148141</v>
      </c>
      <c r="AF73" s="492">
        <v>2200.617632850242</v>
      </c>
      <c r="AG73" s="492">
        <v>2737.4640909090922</v>
      </c>
      <c r="AH73" s="492">
        <v>3235.242777777778</v>
      </c>
      <c r="AI73" s="492">
        <v>512.35540000000003</v>
      </c>
      <c r="AJ73" s="491">
        <v>118.5940773512027</v>
      </c>
      <c r="AK73" s="492">
        <v>512.35540123456792</v>
      </c>
      <c r="AL73" s="492">
        <v>609.21802469135866</v>
      </c>
      <c r="AM73" s="492">
        <v>3486.110185185184</v>
      </c>
      <c r="AN73" s="492">
        <v>3034.7286111111111</v>
      </c>
      <c r="AO73" s="492">
        <v>3296.489444444444</v>
      </c>
      <c r="AP73" s="492">
        <v>3353.746874999998</v>
      </c>
      <c r="AQ73" s="492">
        <v>2920.5703888888902</v>
      </c>
      <c r="AR73" s="492">
        <v>3622.5372727272729</v>
      </c>
      <c r="AS73" s="492">
        <v>5148.7411111111114</v>
      </c>
      <c r="AT73" s="492">
        <v>3689.3949382716041</v>
      </c>
      <c r="AU73" s="492">
        <v>3444.1572222222221</v>
      </c>
      <c r="AV73" s="492">
        <v>2653.5614583333331</v>
      </c>
      <c r="AW73" s="492">
        <v>2631.903888888889</v>
      </c>
      <c r="AX73" s="492">
        <v>2696.447222222223</v>
      </c>
      <c r="AY73" s="492">
        <v>2293.5959444444438</v>
      </c>
      <c r="AZ73" s="492">
        <v>2906.8668376068381</v>
      </c>
      <c r="BA73" s="492">
        <v>2653.1855555555571</v>
      </c>
      <c r="BB73" s="492">
        <v>2276.3057870370362</v>
      </c>
      <c r="BC73" s="492">
        <v>2207.7711111111121</v>
      </c>
      <c r="BD73" s="492">
        <v>10177.31</v>
      </c>
      <c r="BE73" s="492">
        <v>1377.3502116402119</v>
      </c>
      <c r="BF73" s="492">
        <v>1436.7811111111109</v>
      </c>
      <c r="BG73" s="492">
        <v>1468.829753086419</v>
      </c>
      <c r="BH73" s="492">
        <v>1480.3835185185189</v>
      </c>
      <c r="BI73" s="492">
        <v>3615.2529166666668</v>
      </c>
      <c r="BJ73" s="492">
        <v>1863.4506888888891</v>
      </c>
      <c r="BK73" s="492">
        <v>972.01766203703744</v>
      </c>
      <c r="BL73" s="492">
        <v>1516.258790849673</v>
      </c>
      <c r="BM73" s="492">
        <v>1629.089949494951</v>
      </c>
      <c r="BN73" s="492">
        <v>1365.499267676769</v>
      </c>
      <c r="BO73" s="492">
        <v>2751.3288333333348</v>
      </c>
      <c r="BP73" s="492">
        <v>2364.0572222222231</v>
      </c>
      <c r="BQ73" s="492">
        <v>2934.188796296296</v>
      </c>
      <c r="BR73" s="492">
        <v>1522.7850000000001</v>
      </c>
      <c r="BS73" s="492">
        <v>2644.3540123456792</v>
      </c>
      <c r="BT73" s="492">
        <v>2683.838472222224</v>
      </c>
      <c r="BU73" s="492">
        <v>2634.6888541666649</v>
      </c>
      <c r="BV73" s="492">
        <v>2635.3601587301591</v>
      </c>
      <c r="BW73" s="492">
        <v>2254.7352564102562</v>
      </c>
      <c r="BX73" s="492">
        <v>1908.8019047619041</v>
      </c>
      <c r="BY73" s="492">
        <v>2178.6265384615381</v>
      </c>
      <c r="BZ73" s="492">
        <v>2293.2469907407408</v>
      </c>
      <c r="CA73" s="492">
        <v>2030.412857142858</v>
      </c>
      <c r="CB73" s="492">
        <v>2453.175683760684</v>
      </c>
      <c r="CC73" s="492">
        <v>3733.0137922705312</v>
      </c>
      <c r="CD73" s="492">
        <v>6197.86</v>
      </c>
      <c r="CE73" s="492">
        <v>4928.9399999999996</v>
      </c>
      <c r="CF73" s="492">
        <v>1468.534814814815</v>
      </c>
      <c r="CG73" s="492">
        <v>1348.4261111111109</v>
      </c>
      <c r="CH73" s="492">
        <v>1097.528888888889</v>
      </c>
      <c r="CI73" s="492">
        <v>1142.626049382716</v>
      </c>
      <c r="CJ73" s="492">
        <v>3234.8862962962949</v>
      </c>
      <c r="CK73" s="492">
        <v>2934.641597222223</v>
      </c>
      <c r="CL73" s="492">
        <v>3672.0697222222229</v>
      </c>
      <c r="CM73" s="492">
        <v>1537.357638888888</v>
      </c>
      <c r="CN73" s="492">
        <v>1653.375763888889</v>
      </c>
      <c r="CO73" s="492">
        <v>3386.2283333333339</v>
      </c>
      <c r="CP73" s="492">
        <v>3312.5361944444439</v>
      </c>
      <c r="CQ73" s="492">
        <v>3266.40803030303</v>
      </c>
      <c r="CR73" s="492">
        <v>3140.567626262628</v>
      </c>
      <c r="CS73" s="492">
        <v>3166.8893253968272</v>
      </c>
      <c r="CT73" s="492">
        <v>3011.9406250000011</v>
      </c>
      <c r="CU73" s="492">
        <v>2947.8263492063502</v>
      </c>
      <c r="CV73" s="492">
        <v>2982.2936243386239</v>
      </c>
      <c r="CW73" s="492">
        <v>3188.692731481482</v>
      </c>
      <c r="CX73" s="492">
        <v>3260.9762962962959</v>
      </c>
      <c r="CY73" s="492">
        <v>3717.7425120773</v>
      </c>
      <c r="CZ73" s="493">
        <v>3708.8076666666661</v>
      </c>
    </row>
    <row r="74" spans="2:104" x14ac:dyDescent="0.25">
      <c r="B74" s="401"/>
      <c r="C74" s="401"/>
      <c r="D74" s="401"/>
      <c r="E74" s="401"/>
      <c r="F74" s="489" t="s">
        <v>43</v>
      </c>
      <c r="G74" s="490">
        <v>1698.3872727272731</v>
      </c>
      <c r="H74" s="492">
        <v>1681.6138095238091</v>
      </c>
      <c r="I74" s="492">
        <v>1931.1519999999989</v>
      </c>
      <c r="J74" s="492">
        <v>2734.0971428571429</v>
      </c>
      <c r="K74" s="492">
        <v>2770.781948051947</v>
      </c>
      <c r="L74" s="492">
        <v>2685.62551020408</v>
      </c>
      <c r="M74" s="492">
        <v>1020.352142857143</v>
      </c>
      <c r="N74" s="492">
        <v>774.58814285714334</v>
      </c>
      <c r="O74" s="492">
        <v>1416.79</v>
      </c>
      <c r="P74" s="492">
        <v>1915.498061224489</v>
      </c>
      <c r="Q74" s="492">
        <v>2255.9327922077941</v>
      </c>
      <c r="R74" s="492">
        <v>2094.3875595238078</v>
      </c>
      <c r="S74" s="492">
        <v>2297.4899999999998</v>
      </c>
      <c r="T74" s="492">
        <v>2306.605714285713</v>
      </c>
      <c r="U74" s="492">
        <v>2604.7235714285712</v>
      </c>
      <c r="V74" s="492">
        <v>2584.497142857143</v>
      </c>
      <c r="W74" s="492">
        <v>2370.1272527472529</v>
      </c>
      <c r="X74" s="492">
        <v>2511.325892857144</v>
      </c>
      <c r="Y74" s="492">
        <v>2546.1059937888208</v>
      </c>
      <c r="Z74" s="492">
        <v>2556.7278436657698</v>
      </c>
      <c r="AA74" s="492">
        <v>2412.555992063491</v>
      </c>
      <c r="AB74" s="492">
        <v>2427.4335714285721</v>
      </c>
      <c r="AC74" s="492">
        <v>2146.5541758241761</v>
      </c>
      <c r="AD74" s="492">
        <v>2308.706734693877</v>
      </c>
      <c r="AE74" s="492">
        <v>2642.7535238095238</v>
      </c>
      <c r="AF74" s="492">
        <v>2271.4985093167702</v>
      </c>
      <c r="AG74" s="492">
        <v>2795.6544155844149</v>
      </c>
      <c r="AH74" s="492">
        <v>3261.1888571428558</v>
      </c>
      <c r="AI74" s="492">
        <v>234.89135802469141</v>
      </c>
      <c r="AJ74" s="492">
        <v>512.35540123456758</v>
      </c>
      <c r="AK74" s="491">
        <v>31.522533627135957</v>
      </c>
      <c r="AL74" s="492">
        <v>497.47750000000002</v>
      </c>
      <c r="AM74" s="492">
        <v>3743.6840476190459</v>
      </c>
      <c r="AN74" s="492">
        <v>3292.3024999999998</v>
      </c>
      <c r="AO74" s="492">
        <v>3554.0642857142861</v>
      </c>
      <c r="AP74" s="492">
        <v>3611.3208035714279</v>
      </c>
      <c r="AQ74" s="492">
        <v>3178.144142857142</v>
      </c>
      <c r="AR74" s="492">
        <v>3880.1105194805159</v>
      </c>
      <c r="AS74" s="492">
        <v>5406.3146938775499</v>
      </c>
      <c r="AT74" s="492">
        <v>3706.8679365079361</v>
      </c>
      <c r="AU74" s="492">
        <v>3499.6214285714282</v>
      </c>
      <c r="AV74" s="492">
        <v>2837.0028571428579</v>
      </c>
      <c r="AW74" s="492">
        <v>2807.8966883116868</v>
      </c>
      <c r="AX74" s="492">
        <v>2856.090714285715</v>
      </c>
      <c r="AY74" s="492">
        <v>2463.5981428571422</v>
      </c>
      <c r="AZ74" s="492">
        <v>3117.0706593406599</v>
      </c>
      <c r="BA74" s="492">
        <v>2904.1776785714278</v>
      </c>
      <c r="BB74" s="492">
        <v>2504.4594047619048</v>
      </c>
      <c r="BC74" s="492">
        <v>2417.2363736263728</v>
      </c>
      <c r="BD74" s="492">
        <v>10156.27</v>
      </c>
      <c r="BE74" s="492">
        <v>1440.872653061225</v>
      </c>
      <c r="BF74" s="492">
        <v>1425.523571428572</v>
      </c>
      <c r="BG74" s="492">
        <v>1487.2033333333341</v>
      </c>
      <c r="BH74" s="492">
        <v>1472.737142857143</v>
      </c>
      <c r="BI74" s="492">
        <v>3770.364464285713</v>
      </c>
      <c r="BJ74" s="492">
        <v>2062.6246285714269</v>
      </c>
      <c r="BK74" s="492">
        <v>1036.022261904762</v>
      </c>
      <c r="BL74" s="492">
        <v>1580.2631932773099</v>
      </c>
      <c r="BM74" s="492">
        <v>1739.4835064935071</v>
      </c>
      <c r="BN74" s="492">
        <v>1404.1505194805191</v>
      </c>
      <c r="BO74" s="492">
        <v>2771.439142857143</v>
      </c>
      <c r="BP74" s="492">
        <v>2516.7399999999998</v>
      </c>
      <c r="BQ74" s="492">
        <v>2954.2995238095241</v>
      </c>
      <c r="BR74" s="492">
        <v>1586.79</v>
      </c>
      <c r="BS74" s="492">
        <v>2734.2403174603169</v>
      </c>
      <c r="BT74" s="492">
        <v>2778.3067857142851</v>
      </c>
      <c r="BU74" s="492">
        <v>2733.047410714285</v>
      </c>
      <c r="BV74" s="492">
        <v>2728.3283673469391</v>
      </c>
      <c r="BW74" s="492">
        <v>2274.8459340659342</v>
      </c>
      <c r="BX74" s="492">
        <v>1915.1906122448979</v>
      </c>
      <c r="BY74" s="492">
        <v>2178.9246153846152</v>
      </c>
      <c r="BZ74" s="492">
        <v>2321.9247619047619</v>
      </c>
      <c r="CA74" s="492">
        <v>2046.657142857144</v>
      </c>
      <c r="CB74" s="492">
        <v>2475.9648351648352</v>
      </c>
      <c r="CC74" s="492">
        <v>3990.5878881987569</v>
      </c>
      <c r="CD74" s="492">
        <v>5998.37</v>
      </c>
      <c r="CE74" s="492">
        <v>4783.74</v>
      </c>
      <c r="CF74" s="492">
        <v>1500.6028571428569</v>
      </c>
      <c r="CG74" s="492">
        <v>1386.2396428571431</v>
      </c>
      <c r="CH74" s="492">
        <v>1131.111587301587</v>
      </c>
      <c r="CI74" s="492">
        <v>1175.523333333334</v>
      </c>
      <c r="CJ74" s="492">
        <v>3290.3511904761899</v>
      </c>
      <c r="CK74" s="492">
        <v>2990.1064285714292</v>
      </c>
      <c r="CL74" s="492">
        <v>3727.5342857142869</v>
      </c>
      <c r="CM74" s="492">
        <v>1590.392142857143</v>
      </c>
      <c r="CN74" s="492">
        <v>1651.680714285714</v>
      </c>
      <c r="CO74" s="492">
        <v>3541.3395918367351</v>
      </c>
      <c r="CP74" s="492">
        <v>3467.6472142857119</v>
      </c>
      <c r="CQ74" s="492">
        <v>3421.5190909090911</v>
      </c>
      <c r="CR74" s="492">
        <v>3295.678701298702</v>
      </c>
      <c r="CS74" s="492">
        <v>3322.0006122448972</v>
      </c>
      <c r="CT74" s="492">
        <v>3167.051785714285</v>
      </c>
      <c r="CU74" s="492">
        <v>3102.937687074832</v>
      </c>
      <c r="CV74" s="492">
        <v>3137.404965986394</v>
      </c>
      <c r="CW74" s="492">
        <v>3343.804404761906</v>
      </c>
      <c r="CX74" s="492">
        <v>3416.0876190476201</v>
      </c>
      <c r="CY74" s="492">
        <v>3872.8537888198771</v>
      </c>
      <c r="CZ74" s="493">
        <v>3863.9188571428558</v>
      </c>
    </row>
    <row r="75" spans="2:104" x14ac:dyDescent="0.25">
      <c r="B75" s="401"/>
      <c r="C75" s="401"/>
      <c r="D75" s="401"/>
      <c r="E75" s="401"/>
      <c r="F75" s="489" t="s">
        <v>44</v>
      </c>
      <c r="G75" s="490">
        <v>2074.4795454545451</v>
      </c>
      <c r="H75" s="492">
        <v>2057.705694444443</v>
      </c>
      <c r="I75" s="492">
        <v>2307.2435833333329</v>
      </c>
      <c r="J75" s="492">
        <v>3110.1887499999998</v>
      </c>
      <c r="K75" s="492">
        <v>3146.874090909093</v>
      </c>
      <c r="L75" s="492">
        <v>3061.717619047618</v>
      </c>
      <c r="M75" s="492">
        <v>1384.7459722222211</v>
      </c>
      <c r="N75" s="492">
        <v>1138.866125</v>
      </c>
      <c r="O75" s="492">
        <v>1453.95</v>
      </c>
      <c r="P75" s="492">
        <v>2291.59</v>
      </c>
      <c r="Q75" s="492">
        <v>2634.248210227272</v>
      </c>
      <c r="R75" s="492">
        <v>2470.4793619791672</v>
      </c>
      <c r="S75" s="492">
        <v>2673.5812500000002</v>
      </c>
      <c r="T75" s="492">
        <v>2682.6975694444432</v>
      </c>
      <c r="U75" s="492">
        <v>2980.8162499999999</v>
      </c>
      <c r="V75" s="492">
        <v>2960.5887499999999</v>
      </c>
      <c r="W75" s="492">
        <v>2746.219471153845</v>
      </c>
      <c r="X75" s="492">
        <v>2887.4178125000012</v>
      </c>
      <c r="Y75" s="492">
        <v>2922.1980978260849</v>
      </c>
      <c r="Z75" s="492">
        <v>2932.819811320755</v>
      </c>
      <c r="AA75" s="492">
        <v>2788.647604166666</v>
      </c>
      <c r="AB75" s="492">
        <v>2803.525208333333</v>
      </c>
      <c r="AC75" s="492">
        <v>2522.6462499999998</v>
      </c>
      <c r="AD75" s="492">
        <v>2684.7990178571422</v>
      </c>
      <c r="AE75" s="492">
        <v>3018.844999999998</v>
      </c>
      <c r="AF75" s="492">
        <v>2647.5902717391309</v>
      </c>
      <c r="AG75" s="492">
        <v>3171.746477272728</v>
      </c>
      <c r="AH75" s="492">
        <v>3637.280749999999</v>
      </c>
      <c r="AI75" s="492">
        <v>512.35540123456792</v>
      </c>
      <c r="AJ75" s="492">
        <v>609.21802469135866</v>
      </c>
      <c r="AK75" s="492">
        <v>497.47749999999991</v>
      </c>
      <c r="AL75" s="491">
        <v>67.494734202652225</v>
      </c>
      <c r="AM75" s="492">
        <v>4184.8952083333324</v>
      </c>
      <c r="AN75" s="492">
        <v>3733.5132812499992</v>
      </c>
      <c r="AO75" s="492">
        <v>3995.2750000000001</v>
      </c>
      <c r="AP75" s="492">
        <v>4052.5310937499999</v>
      </c>
      <c r="AQ75" s="492">
        <v>3619.3543749999999</v>
      </c>
      <c r="AR75" s="492">
        <v>4321.3212499999991</v>
      </c>
      <c r="AS75" s="492">
        <v>5847.5253571428557</v>
      </c>
      <c r="AT75" s="492">
        <v>4082.9598611111101</v>
      </c>
      <c r="AU75" s="492">
        <v>3875.7137499999999</v>
      </c>
      <c r="AV75" s="492">
        <v>3213.0943750000001</v>
      </c>
      <c r="AW75" s="492">
        <v>3205.26784090909</v>
      </c>
      <c r="AX75" s="492">
        <v>3232.1824999999999</v>
      </c>
      <c r="AY75" s="492">
        <v>2864.5613750000002</v>
      </c>
      <c r="AZ75" s="492">
        <v>3525.742980769232</v>
      </c>
      <c r="BA75" s="492">
        <v>3341.566328124999</v>
      </c>
      <c r="BB75" s="492">
        <v>2934.9102083333341</v>
      </c>
      <c r="BC75" s="492">
        <v>2882.0719230769232</v>
      </c>
      <c r="BD75" s="492">
        <v>9925.81</v>
      </c>
      <c r="BE75" s="492">
        <v>1824.037380952381</v>
      </c>
      <c r="BF75" s="492">
        <v>1801.615</v>
      </c>
      <c r="BG75" s="492">
        <v>1863.2950000000001</v>
      </c>
      <c r="BH75" s="492">
        <v>1848.8283333333341</v>
      </c>
      <c r="BI75" s="492">
        <v>4146.45609375</v>
      </c>
      <c r="BJ75" s="492">
        <v>2490.8341499999979</v>
      </c>
      <c r="BK75" s="492">
        <v>1526.0972916666649</v>
      </c>
      <c r="BL75" s="492">
        <v>2070.3386029411758</v>
      </c>
      <c r="BM75" s="492">
        <v>2182.635795454546</v>
      </c>
      <c r="BN75" s="492">
        <v>1924.71659090909</v>
      </c>
      <c r="BO75" s="492">
        <v>3147.5310000000009</v>
      </c>
      <c r="BP75" s="492">
        <v>2892.8312500000002</v>
      </c>
      <c r="BQ75" s="492">
        <v>3330.3910416666681</v>
      </c>
      <c r="BR75" s="492">
        <v>2076.8649999999998</v>
      </c>
      <c r="BS75" s="492">
        <v>3110.3325</v>
      </c>
      <c r="BT75" s="492">
        <v>3154.3979687499991</v>
      </c>
      <c r="BU75" s="492">
        <v>3109.139218750001</v>
      </c>
      <c r="BV75" s="492">
        <v>3104.4201785714281</v>
      </c>
      <c r="BW75" s="492">
        <v>2650.9377884615378</v>
      </c>
      <c r="BX75" s="492">
        <v>2291.282589285714</v>
      </c>
      <c r="BY75" s="492">
        <v>2555.0157692307689</v>
      </c>
      <c r="BZ75" s="492">
        <v>2698.0166666666669</v>
      </c>
      <c r="CA75" s="492">
        <v>2422.7489285714291</v>
      </c>
      <c r="CB75" s="492">
        <v>2852.0565384615379</v>
      </c>
      <c r="CC75" s="492">
        <v>4431.7979891304349</v>
      </c>
      <c r="CD75" s="492">
        <v>5821.2</v>
      </c>
      <c r="CE75" s="492">
        <v>4585.5200000000004</v>
      </c>
      <c r="CF75" s="492">
        <v>1872.4964583333331</v>
      </c>
      <c r="CG75" s="492">
        <v>1752.2544791666669</v>
      </c>
      <c r="CH75" s="492">
        <v>1497.1265277777779</v>
      </c>
      <c r="CI75" s="492">
        <v>1545.0911111111111</v>
      </c>
      <c r="CJ75" s="492">
        <v>3666.4425000000001</v>
      </c>
      <c r="CK75" s="492">
        <v>3366.1979687500011</v>
      </c>
      <c r="CL75" s="492">
        <v>4103.6262500000003</v>
      </c>
      <c r="CM75" s="492">
        <v>1966.483749999999</v>
      </c>
      <c r="CN75" s="492">
        <v>2027.7721875</v>
      </c>
      <c r="CO75" s="492">
        <v>3917.431964285714</v>
      </c>
      <c r="CP75" s="492">
        <v>3843.739375000001</v>
      </c>
      <c r="CQ75" s="492">
        <v>3797.6109090909099</v>
      </c>
      <c r="CR75" s="492">
        <v>3671.7707954545458</v>
      </c>
      <c r="CS75" s="492">
        <v>3698.0924999999988</v>
      </c>
      <c r="CT75" s="492">
        <v>3543.1438281249998</v>
      </c>
      <c r="CU75" s="492">
        <v>3479.0293452380961</v>
      </c>
      <c r="CV75" s="492">
        <v>3513.496726190474</v>
      </c>
      <c r="CW75" s="492">
        <v>3719.8960416666669</v>
      </c>
      <c r="CX75" s="492">
        <v>3792.179583333334</v>
      </c>
      <c r="CY75" s="492">
        <v>4248.9459239130438</v>
      </c>
      <c r="CZ75" s="493">
        <v>4240.0112499999996</v>
      </c>
    </row>
    <row r="76" spans="2:104" x14ac:dyDescent="0.25">
      <c r="B76" s="401"/>
      <c r="C76" s="401"/>
      <c r="D76" s="401"/>
      <c r="E76" s="401"/>
      <c r="F76" s="489" t="s">
        <v>45</v>
      </c>
      <c r="G76" s="490">
        <v>2487.7653030303031</v>
      </c>
      <c r="H76" s="492">
        <v>2367.3485185185191</v>
      </c>
      <c r="I76" s="492">
        <v>2147.9281111111109</v>
      </c>
      <c r="J76" s="492">
        <v>1664.758333333333</v>
      </c>
      <c r="K76" s="492">
        <v>1678.8469696969701</v>
      </c>
      <c r="L76" s="492">
        <v>1669.874682539682</v>
      </c>
      <c r="M76" s="492">
        <v>3409.5455555555559</v>
      </c>
      <c r="N76" s="492">
        <v>3271.02</v>
      </c>
      <c r="O76" s="492">
        <v>4803.72</v>
      </c>
      <c r="P76" s="492">
        <v>2490.5465476190479</v>
      </c>
      <c r="Q76" s="492">
        <v>1880.2941287878789</v>
      </c>
      <c r="R76" s="492">
        <v>2102.2248090277808</v>
      </c>
      <c r="S76" s="492">
        <v>2417.2183333333328</v>
      </c>
      <c r="T76" s="492">
        <v>2434.8951851851848</v>
      </c>
      <c r="U76" s="492">
        <v>2158.5941666666672</v>
      </c>
      <c r="V76" s="492">
        <v>2250.9733333333329</v>
      </c>
      <c r="W76" s="492">
        <v>1972.0192307692309</v>
      </c>
      <c r="X76" s="492">
        <v>2447.3560416666669</v>
      </c>
      <c r="Y76" s="492">
        <v>2147.550869565217</v>
      </c>
      <c r="Z76" s="492">
        <v>1916.326226415094</v>
      </c>
      <c r="AA76" s="492">
        <v>1853.6233333333321</v>
      </c>
      <c r="AB76" s="492">
        <v>1760.2802777777781</v>
      </c>
      <c r="AC76" s="492">
        <v>2353.4498717948718</v>
      </c>
      <c r="AD76" s="492">
        <v>2295.0336904761898</v>
      </c>
      <c r="AE76" s="492">
        <v>2325.30177777778</v>
      </c>
      <c r="AF76" s="492">
        <v>2184.0700000000011</v>
      </c>
      <c r="AG76" s="492">
        <v>2570.732575757575</v>
      </c>
      <c r="AH76" s="492">
        <v>3794.2993333333329</v>
      </c>
      <c r="AI76" s="492">
        <v>3380.9720370370378</v>
      </c>
      <c r="AJ76" s="492">
        <v>3486.1101851851849</v>
      </c>
      <c r="AK76" s="492">
        <v>3743.6840476190459</v>
      </c>
      <c r="AL76" s="492">
        <v>4184.8952083333343</v>
      </c>
      <c r="AM76" s="491">
        <v>108.96880949749865</v>
      </c>
      <c r="AN76" s="492">
        <v>592.50062500000001</v>
      </c>
      <c r="AO76" s="492">
        <v>515.27833333333331</v>
      </c>
      <c r="AP76" s="492">
        <v>503.90822916666662</v>
      </c>
      <c r="AQ76" s="492">
        <v>998.68283333333295</v>
      </c>
      <c r="AR76" s="492">
        <v>954.90333333333353</v>
      </c>
      <c r="AS76" s="492">
        <v>2277.490952380952</v>
      </c>
      <c r="AT76" s="492">
        <v>3892.0590740740731</v>
      </c>
      <c r="AU76" s="492">
        <v>3342.8883333333338</v>
      </c>
      <c r="AV76" s="492">
        <v>1362.83125</v>
      </c>
      <c r="AW76" s="492">
        <v>1371.089015151515</v>
      </c>
      <c r="AX76" s="492">
        <v>1568.9408333333331</v>
      </c>
      <c r="AY76" s="492">
        <v>1640.4643333333329</v>
      </c>
      <c r="AZ76" s="492">
        <v>1136.6894871794871</v>
      </c>
      <c r="BA76" s="492">
        <v>888.46708333333333</v>
      </c>
      <c r="BB76" s="492">
        <v>1302.5819444444451</v>
      </c>
      <c r="BC76" s="492">
        <v>1306.440897435898</v>
      </c>
      <c r="BD76" s="492">
        <v>7251.72</v>
      </c>
      <c r="BE76" s="492">
        <v>2459.6086507936502</v>
      </c>
      <c r="BF76" s="492">
        <v>2692.7791666666672</v>
      </c>
      <c r="BG76" s="492">
        <v>2604.0277777777778</v>
      </c>
      <c r="BH76" s="492">
        <v>2857.7638888888878</v>
      </c>
      <c r="BI76" s="492">
        <v>2333.9918750000002</v>
      </c>
      <c r="BJ76" s="492">
        <v>1734.761</v>
      </c>
      <c r="BK76" s="492">
        <v>2478.5511111111118</v>
      </c>
      <c r="BL76" s="492">
        <v>2522.1342156862752</v>
      </c>
      <c r="BM76" s="492">
        <v>1980.6578030303031</v>
      </c>
      <c r="BN76" s="492">
        <v>2003.992424242424</v>
      </c>
      <c r="BO76" s="492">
        <v>3432.128499999998</v>
      </c>
      <c r="BP76" s="492">
        <v>1725.188333333333</v>
      </c>
      <c r="BQ76" s="492">
        <v>3614.9894444444449</v>
      </c>
      <c r="BR76" s="492">
        <v>3146.8983333333331</v>
      </c>
      <c r="BS76" s="492">
        <v>1887.595185185186</v>
      </c>
      <c r="BT76" s="492">
        <v>1840.9908333333331</v>
      </c>
      <c r="BU76" s="492">
        <v>1840.949895833332</v>
      </c>
      <c r="BV76" s="492">
        <v>1833.0630952380959</v>
      </c>
      <c r="BW76" s="492">
        <v>2942.5348717948718</v>
      </c>
      <c r="BX76" s="492">
        <v>2875.284642857142</v>
      </c>
      <c r="BY76" s="492">
        <v>3108.3010256410262</v>
      </c>
      <c r="BZ76" s="492">
        <v>2667.0887499999999</v>
      </c>
      <c r="CA76" s="492">
        <v>2645.280238095238</v>
      </c>
      <c r="CB76" s="492">
        <v>2897.1778205128212</v>
      </c>
      <c r="CC76" s="492">
        <v>492.18507246376811</v>
      </c>
      <c r="CD76" s="492">
        <v>2691.14</v>
      </c>
      <c r="CE76" s="492">
        <v>1827.99</v>
      </c>
      <c r="CF76" s="492">
        <v>3184.163333333333</v>
      </c>
      <c r="CG76" s="492">
        <v>3559.0162499999992</v>
      </c>
      <c r="CH76" s="492">
        <v>3444.3290740740749</v>
      </c>
      <c r="CI76" s="492">
        <v>3072.1362962962971</v>
      </c>
      <c r="CJ76" s="492">
        <v>3133.6172222222208</v>
      </c>
      <c r="CK76" s="492">
        <v>2833.371458333334</v>
      </c>
      <c r="CL76" s="492">
        <v>3570.799722222223</v>
      </c>
      <c r="CM76" s="492">
        <v>2279.0230555555549</v>
      </c>
      <c r="CN76" s="492">
        <v>2762.0083333333341</v>
      </c>
      <c r="CO76" s="492">
        <v>2250.8673809523821</v>
      </c>
      <c r="CP76" s="492">
        <v>2177.1761666666662</v>
      </c>
      <c r="CQ76" s="492">
        <v>2131.0475757575759</v>
      </c>
      <c r="CR76" s="492">
        <v>2005.207272727273</v>
      </c>
      <c r="CS76" s="492">
        <v>2031.529166666666</v>
      </c>
      <c r="CT76" s="492">
        <v>1876.5806250000001</v>
      </c>
      <c r="CU76" s="492">
        <v>1812.4665079365079</v>
      </c>
      <c r="CV76" s="492">
        <v>1740.908253968254</v>
      </c>
      <c r="CW76" s="492">
        <v>1710.020416666667</v>
      </c>
      <c r="CX76" s="492">
        <v>1958.030972222223</v>
      </c>
      <c r="CY76" s="492">
        <v>2582.3829710144928</v>
      </c>
      <c r="CZ76" s="493">
        <v>2573.4490000000001</v>
      </c>
    </row>
    <row r="77" spans="2:104" x14ac:dyDescent="0.25">
      <c r="B77" s="401"/>
      <c r="C77" s="401"/>
      <c r="D77" s="401"/>
      <c r="E77" s="401"/>
      <c r="F77" s="489" t="s">
        <v>46</v>
      </c>
      <c r="G77" s="490">
        <v>2053.1160227272721</v>
      </c>
      <c r="H77" s="492">
        <v>1918.55125</v>
      </c>
      <c r="I77" s="492">
        <v>1717.5777499999999</v>
      </c>
      <c r="J77" s="492">
        <v>1283.7837500000001</v>
      </c>
      <c r="K77" s="492">
        <v>1297.873238636364</v>
      </c>
      <c r="L77" s="492">
        <v>1288.900952380953</v>
      </c>
      <c r="M77" s="492">
        <v>2958.1644444444451</v>
      </c>
      <c r="N77" s="492">
        <v>2819.637749999999</v>
      </c>
      <c r="O77" s="492">
        <v>4190.63</v>
      </c>
      <c r="P77" s="492">
        <v>2077.259553571429</v>
      </c>
      <c r="Q77" s="492">
        <v>1464.1083238636361</v>
      </c>
      <c r="R77" s="492">
        <v>1682.6747135416649</v>
      </c>
      <c r="S77" s="492">
        <v>2034.2950000000001</v>
      </c>
      <c r="T77" s="492">
        <v>2048.0813194444449</v>
      </c>
      <c r="U77" s="492">
        <v>1777.621875</v>
      </c>
      <c r="V77" s="492">
        <v>1869.99875</v>
      </c>
      <c r="W77" s="492">
        <v>1587.4090384615399</v>
      </c>
      <c r="X77" s="492">
        <v>2066.382187499999</v>
      </c>
      <c r="Y77" s="492">
        <v>1766.9517663043489</v>
      </c>
      <c r="Z77" s="492">
        <v>1535.3527358490569</v>
      </c>
      <c r="AA77" s="492">
        <v>1468.819722222222</v>
      </c>
      <c r="AB77" s="492">
        <v>1378.997291666667</v>
      </c>
      <c r="AC77" s="492">
        <v>1953.14403846154</v>
      </c>
      <c r="AD77" s="492">
        <v>1911.2139285714291</v>
      </c>
      <c r="AE77" s="492">
        <v>1944.328083333332</v>
      </c>
      <c r="AF77" s="492">
        <v>1795.1689130434779</v>
      </c>
      <c r="AG77" s="492">
        <v>2189.758295454546</v>
      </c>
      <c r="AH77" s="492">
        <v>3412.5277500000002</v>
      </c>
      <c r="AI77" s="492">
        <v>2929.5902083333331</v>
      </c>
      <c r="AJ77" s="492">
        <v>3034.7286111111121</v>
      </c>
      <c r="AK77" s="492">
        <v>3292.3024999999998</v>
      </c>
      <c r="AL77" s="492">
        <v>3733.5132812500001</v>
      </c>
      <c r="AM77" s="492">
        <v>592.50062500000001</v>
      </c>
      <c r="AN77" s="491">
        <v>135.5209801286336</v>
      </c>
      <c r="AO77" s="492">
        <v>378.94499999999988</v>
      </c>
      <c r="AP77" s="492">
        <v>444.70781249999999</v>
      </c>
      <c r="AQ77" s="492">
        <v>535.13099999999997</v>
      </c>
      <c r="AR77" s="492">
        <v>850.2593181818188</v>
      </c>
      <c r="AS77" s="492">
        <v>2298.534285714285</v>
      </c>
      <c r="AT77" s="492">
        <v>3511.0856250000011</v>
      </c>
      <c r="AU77" s="492">
        <v>2961.9137500000002</v>
      </c>
      <c r="AV77" s="492">
        <v>981.85765624999988</v>
      </c>
      <c r="AW77" s="492">
        <v>989.56460227272703</v>
      </c>
      <c r="AX77" s="492">
        <v>1187.9675</v>
      </c>
      <c r="AY77" s="492">
        <v>1236.3699999999999</v>
      </c>
      <c r="AZ77" s="492">
        <v>756.12374999999997</v>
      </c>
      <c r="BA77" s="492">
        <v>472.24757812499979</v>
      </c>
      <c r="BB77" s="492">
        <v>880.79395833333365</v>
      </c>
      <c r="BC77" s="492">
        <v>854.20721153846159</v>
      </c>
      <c r="BD77" s="492">
        <v>7662.94</v>
      </c>
      <c r="BE77" s="492">
        <v>2008.2267857142849</v>
      </c>
      <c r="BF77" s="492">
        <v>2241.3987499999998</v>
      </c>
      <c r="BG77" s="492">
        <v>2155.9388888888889</v>
      </c>
      <c r="BH77" s="492">
        <v>2406.383055555556</v>
      </c>
      <c r="BI77" s="492">
        <v>1953.185156250001</v>
      </c>
      <c r="BJ77" s="492">
        <v>1283.0655999999999</v>
      </c>
      <c r="BK77" s="492">
        <v>2027.169479166666</v>
      </c>
      <c r="BL77" s="492">
        <v>2070.7526470588218</v>
      </c>
      <c r="BM77" s="492">
        <v>1529.275852272727</v>
      </c>
      <c r="BN77" s="492">
        <v>1552.6102272727269</v>
      </c>
      <c r="BO77" s="492">
        <v>3049.1618749999998</v>
      </c>
      <c r="BP77" s="492">
        <v>1348.50125</v>
      </c>
      <c r="BQ77" s="492">
        <v>3232.022708333333</v>
      </c>
      <c r="BR77" s="492">
        <v>2695.5168749999998</v>
      </c>
      <c r="BS77" s="492">
        <v>1506.6213888888881</v>
      </c>
      <c r="BT77" s="492">
        <v>1460.0170312499999</v>
      </c>
      <c r="BU77" s="492">
        <v>1459.9758593750009</v>
      </c>
      <c r="BV77" s="492">
        <v>1452.089464285714</v>
      </c>
      <c r="BW77" s="492">
        <v>2553.9606730769228</v>
      </c>
      <c r="BX77" s="492">
        <v>2469.7150892857148</v>
      </c>
      <c r="BY77" s="492">
        <v>2717.0000961538458</v>
      </c>
      <c r="BZ77" s="492">
        <v>2278.7793749999992</v>
      </c>
      <c r="CA77" s="492">
        <v>2236.6807142857142</v>
      </c>
      <c r="CB77" s="492">
        <v>2513.98</v>
      </c>
      <c r="CC77" s="492">
        <v>788.53173913043508</v>
      </c>
      <c r="CD77" s="492">
        <v>3201.46</v>
      </c>
      <c r="CE77" s="492">
        <v>2170.21</v>
      </c>
      <c r="CF77" s="492">
        <v>2732.7810416666671</v>
      </c>
      <c r="CG77" s="492">
        <v>3107.6344791666652</v>
      </c>
      <c r="CH77" s="492">
        <v>2992.9481944444442</v>
      </c>
      <c r="CI77" s="492">
        <v>2620.7545833333329</v>
      </c>
      <c r="CJ77" s="492">
        <v>2752.643125000001</v>
      </c>
      <c r="CK77" s="492">
        <v>2452.3979687500009</v>
      </c>
      <c r="CL77" s="492">
        <v>3189.8262500000001</v>
      </c>
      <c r="CM77" s="492">
        <v>1827.641145833333</v>
      </c>
      <c r="CN77" s="492">
        <v>2336.91109375</v>
      </c>
      <c r="CO77" s="492">
        <v>1869.8946428571419</v>
      </c>
      <c r="CP77" s="492">
        <v>1796.2028124999999</v>
      </c>
      <c r="CQ77" s="492">
        <v>1750.073636363637</v>
      </c>
      <c r="CR77" s="492">
        <v>1624.233863636364</v>
      </c>
      <c r="CS77" s="492">
        <v>1650.5556249999991</v>
      </c>
      <c r="CT77" s="492">
        <v>1495.6068749999999</v>
      </c>
      <c r="CU77" s="492">
        <v>1431.492916666668</v>
      </c>
      <c r="CV77" s="492">
        <v>1359.9338095238099</v>
      </c>
      <c r="CW77" s="492">
        <v>1329.418229166665</v>
      </c>
      <c r="CX77" s="492">
        <v>1577.317395833333</v>
      </c>
      <c r="CY77" s="492">
        <v>2201.4091304347839</v>
      </c>
      <c r="CZ77" s="493">
        <v>2192.4744999999989</v>
      </c>
    </row>
    <row r="78" spans="2:104" x14ac:dyDescent="0.25">
      <c r="B78" s="401"/>
      <c r="C78" s="401"/>
      <c r="D78" s="401"/>
      <c r="E78" s="401"/>
      <c r="F78" s="489" t="s">
        <v>47</v>
      </c>
      <c r="G78" s="490">
        <v>2346.0190909090911</v>
      </c>
      <c r="H78" s="492">
        <v>2185.2455555555548</v>
      </c>
      <c r="I78" s="492">
        <v>2019.336</v>
      </c>
      <c r="J78" s="492">
        <v>1570.27</v>
      </c>
      <c r="K78" s="492">
        <v>1584.365</v>
      </c>
      <c r="L78" s="492">
        <v>1575.3942857142861</v>
      </c>
      <c r="M78" s="492">
        <v>3219.9261111111109</v>
      </c>
      <c r="N78" s="492">
        <v>3081.3989999999999</v>
      </c>
      <c r="O78" s="492">
        <v>4480.18</v>
      </c>
      <c r="P78" s="492">
        <v>2394.1014285714282</v>
      </c>
      <c r="Q78" s="492">
        <v>1783.837954545455</v>
      </c>
      <c r="R78" s="492">
        <v>1992.807291666667</v>
      </c>
      <c r="S78" s="492">
        <v>2322.73</v>
      </c>
      <c r="T78" s="492">
        <v>2340.415</v>
      </c>
      <c r="U78" s="492">
        <v>2064.1149999999998</v>
      </c>
      <c r="V78" s="492">
        <v>2156.4899999999998</v>
      </c>
      <c r="W78" s="492">
        <v>1877.5376923076919</v>
      </c>
      <c r="X78" s="492">
        <v>2352.875</v>
      </c>
      <c r="Y78" s="492">
        <v>2053.0693478260869</v>
      </c>
      <c r="Z78" s="492">
        <v>1821.8450943396231</v>
      </c>
      <c r="AA78" s="492">
        <v>1759.1411111111111</v>
      </c>
      <c r="AB78" s="492">
        <v>1665.7966666666659</v>
      </c>
      <c r="AC78" s="492">
        <v>2258.9699999999998</v>
      </c>
      <c r="AD78" s="492">
        <v>2200.5521428571428</v>
      </c>
      <c r="AE78" s="492">
        <v>2230.8200000000002</v>
      </c>
      <c r="AF78" s="492">
        <v>2089.5882608695661</v>
      </c>
      <c r="AG78" s="492">
        <v>2476.2509090909089</v>
      </c>
      <c r="AH78" s="492">
        <v>3699.8180000000002</v>
      </c>
      <c r="AI78" s="492">
        <v>3191.351111111112</v>
      </c>
      <c r="AJ78" s="492">
        <v>3296.489444444444</v>
      </c>
      <c r="AK78" s="492">
        <v>3554.0642857142861</v>
      </c>
      <c r="AL78" s="492">
        <v>3995.2750000000001</v>
      </c>
      <c r="AM78" s="492">
        <v>515.27833333333331</v>
      </c>
      <c r="AN78" s="492">
        <v>378.94499999999988</v>
      </c>
      <c r="AO78" s="491">
        <v>45.769516930762656</v>
      </c>
      <c r="AP78" s="492">
        <v>219.43250000000009</v>
      </c>
      <c r="AQ78" s="492">
        <v>571.755</v>
      </c>
      <c r="AR78" s="492">
        <v>527.94272727272721</v>
      </c>
      <c r="AS78" s="492">
        <v>1985.54</v>
      </c>
      <c r="AT78" s="492">
        <v>3797.5783333333329</v>
      </c>
      <c r="AU78" s="492">
        <v>3248.41</v>
      </c>
      <c r="AV78" s="492">
        <v>1268.3487500000001</v>
      </c>
      <c r="AW78" s="492">
        <v>1277.2890909090911</v>
      </c>
      <c r="AX78" s="492">
        <v>1474.46</v>
      </c>
      <c r="AY78" s="492">
        <v>1555.232</v>
      </c>
      <c r="AZ78" s="492">
        <v>1041.8592307692311</v>
      </c>
      <c r="BA78" s="492">
        <v>793.5993749999999</v>
      </c>
      <c r="BB78" s="492">
        <v>1177.544166666667</v>
      </c>
      <c r="BC78" s="492">
        <v>1117.2630769230771</v>
      </c>
      <c r="BD78" s="492">
        <v>7296.41</v>
      </c>
      <c r="BE78" s="492">
        <v>2269.9876190476189</v>
      </c>
      <c r="BF78" s="492">
        <v>2503.16</v>
      </c>
      <c r="BG78" s="492">
        <v>2423.4188888888889</v>
      </c>
      <c r="BH78" s="492">
        <v>2668.1444444444442</v>
      </c>
      <c r="BI78" s="492">
        <v>2239.36625</v>
      </c>
      <c r="BJ78" s="492">
        <v>1545.8132000000001</v>
      </c>
      <c r="BK78" s="492">
        <v>2288.9308333333329</v>
      </c>
      <c r="BL78" s="492">
        <v>2332.5141176470588</v>
      </c>
      <c r="BM78" s="492">
        <v>1791.0368181818189</v>
      </c>
      <c r="BN78" s="492">
        <v>1814.370454545455</v>
      </c>
      <c r="BO78" s="492">
        <v>3337.6469999999999</v>
      </c>
      <c r="BP78" s="492">
        <v>1630.71</v>
      </c>
      <c r="BQ78" s="492">
        <v>3520.5066666666671</v>
      </c>
      <c r="BR78" s="492">
        <v>2957.28</v>
      </c>
      <c r="BS78" s="492">
        <v>1793.113333333333</v>
      </c>
      <c r="BT78" s="492">
        <v>1746.51</v>
      </c>
      <c r="BU78" s="492">
        <v>1746.4675</v>
      </c>
      <c r="BV78" s="492">
        <v>1738.5828571428569</v>
      </c>
      <c r="BW78" s="492">
        <v>2848.0530769230759</v>
      </c>
      <c r="BX78" s="492">
        <v>2780.8028571428572</v>
      </c>
      <c r="BY78" s="492">
        <v>3013.819230769232</v>
      </c>
      <c r="BZ78" s="492">
        <v>2572.607500000001</v>
      </c>
      <c r="CA78" s="492">
        <v>2550.795714285714</v>
      </c>
      <c r="CB78" s="492">
        <v>2802.6961538461542</v>
      </c>
      <c r="CC78" s="492">
        <v>543.37956521739125</v>
      </c>
      <c r="CD78" s="492">
        <v>2841.06</v>
      </c>
      <c r="CE78" s="492">
        <v>1806.28</v>
      </c>
      <c r="CF78" s="492">
        <v>2994.5425</v>
      </c>
      <c r="CG78" s="492">
        <v>3369.395</v>
      </c>
      <c r="CH78" s="492">
        <v>3254.7088888888889</v>
      </c>
      <c r="CI78" s="492">
        <v>2882.5155555555561</v>
      </c>
      <c r="CJ78" s="492">
        <v>3039.1333333333332</v>
      </c>
      <c r="CK78" s="492">
        <v>2738.8912500000001</v>
      </c>
      <c r="CL78" s="492">
        <v>3476.32</v>
      </c>
      <c r="CM78" s="492">
        <v>2089.4025000000001</v>
      </c>
      <c r="CN78" s="492">
        <v>2643.2575000000002</v>
      </c>
      <c r="CO78" s="492">
        <v>2156.3871428571429</v>
      </c>
      <c r="CP78" s="492">
        <v>2082.6954999999998</v>
      </c>
      <c r="CQ78" s="492">
        <v>2036.566363636364</v>
      </c>
      <c r="CR78" s="492">
        <v>1910.725454545455</v>
      </c>
      <c r="CS78" s="492">
        <v>1937.048571428571</v>
      </c>
      <c r="CT78" s="492">
        <v>1782.0987500000001</v>
      </c>
      <c r="CU78" s="492">
        <v>1717.985714285714</v>
      </c>
      <c r="CV78" s="492">
        <v>1646.425238095238</v>
      </c>
      <c r="CW78" s="492">
        <v>1615.2233333333329</v>
      </c>
      <c r="CX78" s="492">
        <v>1863.3291666666671</v>
      </c>
      <c r="CY78" s="492">
        <v>2487.902173913044</v>
      </c>
      <c r="CZ78" s="493">
        <v>2478.965999999999</v>
      </c>
    </row>
    <row r="79" spans="2:104" x14ac:dyDescent="0.25">
      <c r="B79" s="401"/>
      <c r="C79" s="401"/>
      <c r="D79" s="401"/>
      <c r="E79" s="401"/>
      <c r="F79" s="489" t="s">
        <v>48</v>
      </c>
      <c r="G79" s="490">
        <v>2375.1857386363631</v>
      </c>
      <c r="H79" s="492">
        <v>2238.0802777777772</v>
      </c>
      <c r="I79" s="492">
        <v>2041.047125000001</v>
      </c>
      <c r="J79" s="492">
        <v>1614.62</v>
      </c>
      <c r="K79" s="492">
        <v>1628.599829545454</v>
      </c>
      <c r="L79" s="492">
        <v>1617.2861011904749</v>
      </c>
      <c r="M79" s="492">
        <v>3277.1821874999991</v>
      </c>
      <c r="N79" s="492">
        <v>3138.655624999999</v>
      </c>
      <c r="O79" s="492">
        <v>4631.95</v>
      </c>
      <c r="P79" s="492">
        <v>2398.256607142856</v>
      </c>
      <c r="Q79" s="492">
        <v>1785.4978551136351</v>
      </c>
      <c r="R79" s="492">
        <v>2004.563626302082</v>
      </c>
      <c r="S79" s="492">
        <v>2351.5206250000001</v>
      </c>
      <c r="T79" s="492">
        <v>2364.4867708333331</v>
      </c>
      <c r="U79" s="492">
        <v>2102.4459375000001</v>
      </c>
      <c r="V79" s="492">
        <v>2194.0500000000002</v>
      </c>
      <c r="W79" s="492">
        <v>1897.874999999997</v>
      </c>
      <c r="X79" s="492">
        <v>2389.364843750001</v>
      </c>
      <c r="Y79" s="492">
        <v>2088.4636548913059</v>
      </c>
      <c r="Z79" s="492">
        <v>1859.052535377358</v>
      </c>
      <c r="AA79" s="492">
        <v>1779.145312499996</v>
      </c>
      <c r="AB79" s="492">
        <v>1687.5744791666671</v>
      </c>
      <c r="AC79" s="492">
        <v>2269.7569711538481</v>
      </c>
      <c r="AD79" s="492">
        <v>2223.695669642856</v>
      </c>
      <c r="AE79" s="492">
        <v>2268.378791666667</v>
      </c>
      <c r="AF79" s="492">
        <v>2107.30114130435</v>
      </c>
      <c r="AG79" s="492">
        <v>2513.808636363638</v>
      </c>
      <c r="AH79" s="492">
        <v>3740.2142500000018</v>
      </c>
      <c r="AI79" s="492">
        <v>3248.6080902777771</v>
      </c>
      <c r="AJ79" s="492">
        <v>3353.7468749999989</v>
      </c>
      <c r="AK79" s="492">
        <v>3611.3208035714269</v>
      </c>
      <c r="AL79" s="492">
        <v>4052.5310937499999</v>
      </c>
      <c r="AM79" s="492">
        <v>503.90822916666662</v>
      </c>
      <c r="AN79" s="492">
        <v>444.7078125000001</v>
      </c>
      <c r="AO79" s="492">
        <v>219.43250000000009</v>
      </c>
      <c r="AP79" s="491">
        <v>237.02527642995153</v>
      </c>
      <c r="AQ79" s="492">
        <v>687.43081249999977</v>
      </c>
      <c r="AR79" s="492">
        <v>603.14096590909105</v>
      </c>
      <c r="AS79" s="492">
        <v>1979.998839285714</v>
      </c>
      <c r="AT79" s="492">
        <v>3835.1361111111132</v>
      </c>
      <c r="AU79" s="492">
        <v>3285.964375</v>
      </c>
      <c r="AV79" s="492">
        <v>1312.6949999999999</v>
      </c>
      <c r="AW79" s="492">
        <v>1315.8943181818181</v>
      </c>
      <c r="AX79" s="492">
        <v>1518.8049999999989</v>
      </c>
      <c r="AY79" s="492">
        <v>1556.13175</v>
      </c>
      <c r="AZ79" s="492">
        <v>1086.3172115384609</v>
      </c>
      <c r="BA79" s="492">
        <v>817.01710937500002</v>
      </c>
      <c r="BB79" s="492">
        <v>1204.600260416667</v>
      </c>
      <c r="BC79" s="492">
        <v>1172.0861057692309</v>
      </c>
      <c r="BD79" s="492">
        <v>7251.31</v>
      </c>
      <c r="BE79" s="492">
        <v>2327.2448809523821</v>
      </c>
      <c r="BF79" s="492">
        <v>2560.4168749999999</v>
      </c>
      <c r="BG79" s="492">
        <v>2475.3784722222222</v>
      </c>
      <c r="BH79" s="492">
        <v>2725.4016666666648</v>
      </c>
      <c r="BI79" s="492">
        <v>2283.7595312499998</v>
      </c>
      <c r="BJ79" s="492">
        <v>1602.7382999999979</v>
      </c>
      <c r="BK79" s="492">
        <v>2346.1876302083328</v>
      </c>
      <c r="BL79" s="492">
        <v>2389.770808823529</v>
      </c>
      <c r="BM79" s="492">
        <v>1848.2934659090899</v>
      </c>
      <c r="BN79" s="492">
        <v>1871.6278693181839</v>
      </c>
      <c r="BO79" s="492">
        <v>3366.366375000001</v>
      </c>
      <c r="BP79" s="492">
        <v>1654.7818749999999</v>
      </c>
      <c r="BQ79" s="492">
        <v>3549.2268749999989</v>
      </c>
      <c r="BR79" s="492">
        <v>3014.5359374999998</v>
      </c>
      <c r="BS79" s="492">
        <v>1837.075833333334</v>
      </c>
      <c r="BT79" s="492">
        <v>1790.8546093750001</v>
      </c>
      <c r="BU79" s="492">
        <v>1790.1558984374999</v>
      </c>
      <c r="BV79" s="492">
        <v>1782.9275</v>
      </c>
      <c r="BW79" s="492">
        <v>2871.8009615384608</v>
      </c>
      <c r="BX79" s="492">
        <v>2788.2443303571449</v>
      </c>
      <c r="BY79" s="492">
        <v>3034.2867307692309</v>
      </c>
      <c r="BZ79" s="492">
        <v>2595.804895833332</v>
      </c>
      <c r="CA79" s="492">
        <v>2556.293392857142</v>
      </c>
      <c r="CB79" s="492">
        <v>2831.0683653846181</v>
      </c>
      <c r="CC79" s="492">
        <v>515.61263586956522</v>
      </c>
      <c r="CD79" s="492">
        <v>2748.53</v>
      </c>
      <c r="CE79" s="492">
        <v>1780.76</v>
      </c>
      <c r="CF79" s="492">
        <v>3051.7990625000029</v>
      </c>
      <c r="CG79" s="492">
        <v>3426.6527604166658</v>
      </c>
      <c r="CH79" s="492">
        <v>3311.96611111111</v>
      </c>
      <c r="CI79" s="492">
        <v>2939.772708333333</v>
      </c>
      <c r="CJ79" s="492">
        <v>3076.693020833332</v>
      </c>
      <c r="CK79" s="492">
        <v>2776.44828125</v>
      </c>
      <c r="CL79" s="492">
        <v>3513.8762499999998</v>
      </c>
      <c r="CM79" s="492">
        <v>2146.6590624999999</v>
      </c>
      <c r="CN79" s="492">
        <v>2656.910781250001</v>
      </c>
      <c r="CO79" s="492">
        <v>2200.7321428571431</v>
      </c>
      <c r="CP79" s="492">
        <v>2127.0403124999989</v>
      </c>
      <c r="CQ79" s="492">
        <v>2080.9118749999998</v>
      </c>
      <c r="CR79" s="492">
        <v>1955.071420454547</v>
      </c>
      <c r="CS79" s="492">
        <v>1981.393571428571</v>
      </c>
      <c r="CT79" s="492">
        <v>1826.4446093749989</v>
      </c>
      <c r="CU79" s="492">
        <v>1762.33056547619</v>
      </c>
      <c r="CV79" s="492">
        <v>1690.7715476190481</v>
      </c>
      <c r="CW79" s="492">
        <v>1659.670989583333</v>
      </c>
      <c r="CX79" s="492">
        <v>1907.7454166666671</v>
      </c>
      <c r="CY79" s="492">
        <v>2532.246847826088</v>
      </c>
      <c r="CZ79" s="493">
        <v>2523.312375</v>
      </c>
    </row>
    <row r="80" spans="2:104" x14ac:dyDescent="0.25">
      <c r="B80" s="401"/>
      <c r="C80" s="401"/>
      <c r="D80" s="401"/>
      <c r="E80" s="401"/>
      <c r="F80" s="489" t="s">
        <v>49</v>
      </c>
      <c r="G80" s="490">
        <v>1969.89309090909</v>
      </c>
      <c r="H80" s="492">
        <v>1809.283222222221</v>
      </c>
      <c r="I80" s="492">
        <v>1643.0867333333331</v>
      </c>
      <c r="J80" s="492">
        <v>1539.829</v>
      </c>
      <c r="K80" s="492">
        <v>1549.169909090909</v>
      </c>
      <c r="L80" s="492">
        <v>1485.382761904762</v>
      </c>
      <c r="M80" s="492">
        <v>2844.005944444445</v>
      </c>
      <c r="N80" s="492">
        <v>2705.4789999999998</v>
      </c>
      <c r="O80" s="492">
        <v>3828.33</v>
      </c>
      <c r="P80" s="492">
        <v>2031.745857142856</v>
      </c>
      <c r="Q80" s="492">
        <v>1413.835181818182</v>
      </c>
      <c r="R80" s="492">
        <v>1626.764614583331</v>
      </c>
      <c r="S80" s="492">
        <v>2081.1370000000002</v>
      </c>
      <c r="T80" s="492">
        <v>2079.782222222223</v>
      </c>
      <c r="U80" s="492">
        <v>1905.3415</v>
      </c>
      <c r="V80" s="492">
        <v>1985.3389999999999</v>
      </c>
      <c r="W80" s="492">
        <v>1590.8891153846171</v>
      </c>
      <c r="X80" s="492">
        <v>2174.6078750000011</v>
      </c>
      <c r="Y80" s="492">
        <v>1872.585956521739</v>
      </c>
      <c r="Z80" s="492">
        <v>1650.5861132075479</v>
      </c>
      <c r="AA80" s="492">
        <v>1472.2595555555561</v>
      </c>
      <c r="AB80" s="492">
        <v>1386.815333333333</v>
      </c>
      <c r="AC80" s="492">
        <v>1929.2563846153839</v>
      </c>
      <c r="AD80" s="492">
        <v>1933.551071428571</v>
      </c>
      <c r="AE80" s="492">
        <v>2059.668133333334</v>
      </c>
      <c r="AF80" s="492">
        <v>1790.2900869565219</v>
      </c>
      <c r="AG80" s="492">
        <v>2305.0980909090908</v>
      </c>
      <c r="AH80" s="492">
        <v>3585.4416000000001</v>
      </c>
      <c r="AI80" s="492">
        <v>2815.4316666666659</v>
      </c>
      <c r="AJ80" s="492">
        <v>2920.5703888888888</v>
      </c>
      <c r="AK80" s="492">
        <v>3178.144142857142</v>
      </c>
      <c r="AL80" s="492">
        <v>3619.3543749999999</v>
      </c>
      <c r="AM80" s="492">
        <v>998.68283333333318</v>
      </c>
      <c r="AN80" s="492">
        <v>535.13099999999963</v>
      </c>
      <c r="AO80" s="492">
        <v>571.755</v>
      </c>
      <c r="AP80" s="492">
        <v>687.43081249999989</v>
      </c>
      <c r="AQ80" s="491">
        <v>125.47918839339032</v>
      </c>
      <c r="AR80" s="492">
        <v>782.96645454545478</v>
      </c>
      <c r="AS80" s="492">
        <v>2318.1185714285712</v>
      </c>
      <c r="AT80" s="492">
        <v>3626.42572222222</v>
      </c>
      <c r="AU80" s="492">
        <v>3077.2550000000001</v>
      </c>
      <c r="AV80" s="492">
        <v>1231.2112500000001</v>
      </c>
      <c r="AW80" s="492">
        <v>1202.1462727272719</v>
      </c>
      <c r="AX80" s="492">
        <v>1443.789</v>
      </c>
      <c r="AY80" s="492">
        <v>1216.2049</v>
      </c>
      <c r="AZ80" s="492">
        <v>1117.8982307692311</v>
      </c>
      <c r="BA80" s="492">
        <v>672.33924999999999</v>
      </c>
      <c r="BB80" s="492">
        <v>848.61616666666635</v>
      </c>
      <c r="BC80" s="492">
        <v>741.25561538461545</v>
      </c>
      <c r="BD80" s="492">
        <v>7979.18</v>
      </c>
      <c r="BE80" s="492">
        <v>1894.0685714285701</v>
      </c>
      <c r="BF80" s="492">
        <v>2127.2395000000001</v>
      </c>
      <c r="BG80" s="492">
        <v>2047.4993333333321</v>
      </c>
      <c r="BH80" s="492">
        <v>2292.2249999999999</v>
      </c>
      <c r="BI80" s="492">
        <v>2307.6533749999999</v>
      </c>
      <c r="BJ80" s="492">
        <v>1169.7720000000011</v>
      </c>
      <c r="BK80" s="492">
        <v>1913.011333333332</v>
      </c>
      <c r="BL80" s="492">
        <v>1956.5941176470601</v>
      </c>
      <c r="BM80" s="492">
        <v>1415.1170454545461</v>
      </c>
      <c r="BN80" s="492">
        <v>1438.451545454546</v>
      </c>
      <c r="BO80" s="492">
        <v>3095.6918000000001</v>
      </c>
      <c r="BP80" s="492">
        <v>1363.9770000000001</v>
      </c>
      <c r="BQ80" s="492">
        <v>3278.5521666666668</v>
      </c>
      <c r="BR80" s="492">
        <v>2581.3584999999998</v>
      </c>
      <c r="BS80" s="492">
        <v>1747.594444444444</v>
      </c>
      <c r="BT80" s="492">
        <v>1747.515875000001</v>
      </c>
      <c r="BU80" s="492">
        <v>1716.136812499999</v>
      </c>
      <c r="BV80" s="492">
        <v>1723.1461428571431</v>
      </c>
      <c r="BW80" s="492">
        <v>2581.5638461538479</v>
      </c>
      <c r="BX80" s="492">
        <v>2436.7551428571419</v>
      </c>
      <c r="BY80" s="492">
        <v>2731.345923076924</v>
      </c>
      <c r="BZ80" s="492">
        <v>2303.2983333333332</v>
      </c>
      <c r="CA80" s="492">
        <v>2198.9735714285712</v>
      </c>
      <c r="CB80" s="492">
        <v>2558.8900769230791</v>
      </c>
      <c r="CC80" s="492">
        <v>1079.529304347825</v>
      </c>
      <c r="CD80" s="492">
        <v>3558.76</v>
      </c>
      <c r="CE80" s="492">
        <v>2482.8200000000002</v>
      </c>
      <c r="CF80" s="492">
        <v>2618.622249999999</v>
      </c>
      <c r="CG80" s="492">
        <v>2993.476416666666</v>
      </c>
      <c r="CH80" s="492">
        <v>2878.7901111111132</v>
      </c>
      <c r="CI80" s="492">
        <v>2506.5964444444448</v>
      </c>
      <c r="CJ80" s="492">
        <v>2867.9828333333339</v>
      </c>
      <c r="CK80" s="492">
        <v>2567.7378749999998</v>
      </c>
      <c r="CL80" s="492">
        <v>3305.1659999999988</v>
      </c>
      <c r="CM80" s="492">
        <v>1713.482749999999</v>
      </c>
      <c r="CN80" s="492">
        <v>2267.3393750000009</v>
      </c>
      <c r="CO80" s="492">
        <v>2134.7222857142851</v>
      </c>
      <c r="CP80" s="492">
        <v>2061.0295999999998</v>
      </c>
      <c r="CQ80" s="492">
        <v>2014.9011818181809</v>
      </c>
      <c r="CR80" s="492">
        <v>1889.0611818181819</v>
      </c>
      <c r="CS80" s="492">
        <v>1915.383</v>
      </c>
      <c r="CT80" s="492">
        <v>1760.4340625</v>
      </c>
      <c r="CU80" s="492">
        <v>1696.319714285715</v>
      </c>
      <c r="CV80" s="492">
        <v>1684.0411428571431</v>
      </c>
      <c r="CW80" s="492">
        <v>1721.971833333334</v>
      </c>
      <c r="CX80" s="492">
        <v>1959.2599999999991</v>
      </c>
      <c r="CY80" s="492">
        <v>2466.2360434782609</v>
      </c>
      <c r="CZ80" s="493">
        <v>2457.3013999999989</v>
      </c>
    </row>
    <row r="81" spans="2:104" x14ac:dyDescent="0.25">
      <c r="B81" s="401"/>
      <c r="C81" s="401"/>
      <c r="D81" s="401"/>
      <c r="E81" s="401"/>
      <c r="F81" s="489" t="s">
        <v>50</v>
      </c>
      <c r="G81" s="490">
        <v>2671.751652892563</v>
      </c>
      <c r="H81" s="492">
        <v>2511.2276767676758</v>
      </c>
      <c r="I81" s="492">
        <v>2344.8812121212118</v>
      </c>
      <c r="J81" s="492">
        <v>2074.6009090909092</v>
      </c>
      <c r="K81" s="492">
        <v>2086.91888429752</v>
      </c>
      <c r="L81" s="492">
        <v>2064.2308225108218</v>
      </c>
      <c r="M81" s="492">
        <v>3545.9723737373752</v>
      </c>
      <c r="N81" s="492">
        <v>3407.4460909090899</v>
      </c>
      <c r="O81" s="492">
        <v>4672.8</v>
      </c>
      <c r="P81" s="492">
        <v>2733.5132467532471</v>
      </c>
      <c r="Q81" s="492">
        <v>2115.5960330578532</v>
      </c>
      <c r="R81" s="492">
        <v>2328.4905587121189</v>
      </c>
      <c r="S81" s="492">
        <v>2765.0327272727268</v>
      </c>
      <c r="T81" s="492">
        <v>2766.0371212121222</v>
      </c>
      <c r="U81" s="492">
        <v>2533.8449999999998</v>
      </c>
      <c r="V81" s="492">
        <v>2622.8454545454538</v>
      </c>
      <c r="W81" s="492">
        <v>2286.9245104895099</v>
      </c>
      <c r="X81" s="492">
        <v>2817.0376136363639</v>
      </c>
      <c r="Y81" s="492">
        <v>2514.9800592885372</v>
      </c>
      <c r="Z81" s="492">
        <v>2288.165437392794</v>
      </c>
      <c r="AA81" s="492">
        <v>2167.3434848484831</v>
      </c>
      <c r="AB81" s="492">
        <v>2080.907424242424</v>
      </c>
      <c r="AC81" s="492">
        <v>2630.3883216783229</v>
      </c>
      <c r="AD81" s="492">
        <v>2623.4380519480519</v>
      </c>
      <c r="AE81" s="492">
        <v>2697.1754545454542</v>
      </c>
      <c r="AF81" s="492">
        <v>2488.6198023715401</v>
      </c>
      <c r="AG81" s="492">
        <v>2942.6063636363642</v>
      </c>
      <c r="AH81" s="492">
        <v>4179.6549090909102</v>
      </c>
      <c r="AI81" s="492">
        <v>3517.3985858585838</v>
      </c>
      <c r="AJ81" s="492">
        <v>3622.5372727272729</v>
      </c>
      <c r="AK81" s="492">
        <v>3880.1105194805168</v>
      </c>
      <c r="AL81" s="492">
        <v>4321.32125</v>
      </c>
      <c r="AM81" s="492">
        <v>954.90333333333319</v>
      </c>
      <c r="AN81" s="492">
        <v>850.25931818181789</v>
      </c>
      <c r="AO81" s="492">
        <v>527.94272727272721</v>
      </c>
      <c r="AP81" s="492">
        <v>603.14096590909094</v>
      </c>
      <c r="AQ81" s="492">
        <v>782.96645454545478</v>
      </c>
      <c r="AR81" s="491">
        <v>160.68205545382204</v>
      </c>
      <c r="AS81" s="492">
        <v>1646.826623376624</v>
      </c>
      <c r="AT81" s="492">
        <v>4263.9329292929306</v>
      </c>
      <c r="AU81" s="492">
        <v>3714.76090909091</v>
      </c>
      <c r="AV81" s="492">
        <v>1770.5390909090911</v>
      </c>
      <c r="AW81" s="492">
        <v>1758.9059504132219</v>
      </c>
      <c r="AX81" s="492">
        <v>1978.7850000000001</v>
      </c>
      <c r="AY81" s="492">
        <v>1912.8853636363619</v>
      </c>
      <c r="AZ81" s="492">
        <v>1546.4437762237769</v>
      </c>
      <c r="BA81" s="492">
        <v>1252.7663068181821</v>
      </c>
      <c r="BB81" s="492">
        <v>1538.7850000000001</v>
      </c>
      <c r="BC81" s="492">
        <v>1443.1732867132871</v>
      </c>
      <c r="BD81" s="492">
        <v>6903.63</v>
      </c>
      <c r="BE81" s="492">
        <v>2596.0350649350648</v>
      </c>
      <c r="BF81" s="492">
        <v>2829.206818181819</v>
      </c>
      <c r="BG81" s="492">
        <v>2749.466262626263</v>
      </c>
      <c r="BH81" s="492">
        <v>2994.1918181818169</v>
      </c>
      <c r="BI81" s="492">
        <v>2743.7999999999988</v>
      </c>
      <c r="BJ81" s="492">
        <v>1871.6750909090899</v>
      </c>
      <c r="BK81" s="492">
        <v>2614.9778030303032</v>
      </c>
      <c r="BL81" s="492">
        <v>2658.5609625668449</v>
      </c>
      <c r="BM81" s="492">
        <v>2117.0840082644631</v>
      </c>
      <c r="BN81" s="492">
        <v>2140.4182231404961</v>
      </c>
      <c r="BO81" s="492">
        <v>3779.685272727274</v>
      </c>
      <c r="BP81" s="492">
        <v>2054.727272727273</v>
      </c>
      <c r="BQ81" s="492">
        <v>3962.5456060606061</v>
      </c>
      <c r="BR81" s="492">
        <v>3283.3254545454538</v>
      </c>
      <c r="BS81" s="492">
        <v>2291.717777777777</v>
      </c>
      <c r="BT81" s="492">
        <v>2250.2762499999999</v>
      </c>
      <c r="BU81" s="492">
        <v>2244.9575568181822</v>
      </c>
      <c r="BV81" s="492">
        <v>2240.988311688312</v>
      </c>
      <c r="BW81" s="492">
        <v>3270.5130769230782</v>
      </c>
      <c r="BX81" s="492">
        <v>3138.5362337662341</v>
      </c>
      <c r="BY81" s="492">
        <v>3423.1874825174832</v>
      </c>
      <c r="BZ81" s="492">
        <v>2992.8306818181809</v>
      </c>
      <c r="CA81" s="492">
        <v>2900.7396103896099</v>
      </c>
      <c r="CB81" s="492">
        <v>3243.3881818181821</v>
      </c>
      <c r="CC81" s="492">
        <v>728.01778656126476</v>
      </c>
      <c r="CD81" s="492">
        <v>2533.9699999999998</v>
      </c>
      <c r="CE81" s="492">
        <v>1407.11</v>
      </c>
      <c r="CF81" s="492">
        <v>3320.5894696969681</v>
      </c>
      <c r="CG81" s="492">
        <v>3695.442954545455</v>
      </c>
      <c r="CH81" s="492">
        <v>3580.7565656565648</v>
      </c>
      <c r="CI81" s="492">
        <v>3208.5628282828261</v>
      </c>
      <c r="CJ81" s="492">
        <v>3505.4903030303021</v>
      </c>
      <c r="CK81" s="492">
        <v>3205.2460227272718</v>
      </c>
      <c r="CL81" s="492">
        <v>3942.673636363636</v>
      </c>
      <c r="CM81" s="492">
        <v>2415.4492424242412</v>
      </c>
      <c r="CN81" s="492">
        <v>2969.3060227272731</v>
      </c>
      <c r="CO81" s="492">
        <v>2660.7120779220791</v>
      </c>
      <c r="CP81" s="492">
        <v>2587.0205909090901</v>
      </c>
      <c r="CQ81" s="492">
        <v>2540.8924793388419</v>
      </c>
      <c r="CR81" s="492">
        <v>2415.0518181818188</v>
      </c>
      <c r="CS81" s="492">
        <v>2441.3739610389612</v>
      </c>
      <c r="CT81" s="492">
        <v>2286.4250568181819</v>
      </c>
      <c r="CU81" s="492">
        <v>2222.3110389610388</v>
      </c>
      <c r="CV81" s="492">
        <v>2150.7525974025971</v>
      </c>
      <c r="CW81" s="492">
        <v>2119.7829545454538</v>
      </c>
      <c r="CX81" s="492">
        <v>2367.8180303030308</v>
      </c>
      <c r="CY81" s="492">
        <v>2992.227272727273</v>
      </c>
      <c r="CZ81" s="493">
        <v>2983.2929090909088</v>
      </c>
    </row>
    <row r="82" spans="2:104" x14ac:dyDescent="0.25">
      <c r="B82" s="401"/>
      <c r="C82" s="401"/>
      <c r="D82" s="401"/>
      <c r="E82" s="401"/>
      <c r="F82" s="489" t="s">
        <v>51</v>
      </c>
      <c r="G82" s="490">
        <v>4197.8574025974031</v>
      </c>
      <c r="H82" s="492">
        <v>4037.4119047619051</v>
      </c>
      <c r="I82" s="492">
        <v>3870.9300952380959</v>
      </c>
      <c r="J82" s="492">
        <v>3499.212857142857</v>
      </c>
      <c r="K82" s="492">
        <v>3513.3053896103902</v>
      </c>
      <c r="L82" s="492">
        <v>3504.3324489795909</v>
      </c>
      <c r="M82" s="492">
        <v>5072.1765079365068</v>
      </c>
      <c r="N82" s="492">
        <v>4933.6499999999987</v>
      </c>
      <c r="O82" s="492">
        <v>5699.84</v>
      </c>
      <c r="P82" s="492">
        <v>4259.538469387755</v>
      </c>
      <c r="Q82" s="492">
        <v>3641.6277597402609</v>
      </c>
      <c r="R82" s="492">
        <v>3854.7042857142919</v>
      </c>
      <c r="S82" s="492">
        <v>4251.6728571428566</v>
      </c>
      <c r="T82" s="492">
        <v>4262.0123015873014</v>
      </c>
      <c r="U82" s="492">
        <v>3993.0549999999998</v>
      </c>
      <c r="V82" s="492">
        <v>4085.431428571429</v>
      </c>
      <c r="W82" s="492">
        <v>3805.1983516483501</v>
      </c>
      <c r="X82" s="492">
        <v>4281.8148214285711</v>
      </c>
      <c r="Y82" s="492">
        <v>3982.0093167701871</v>
      </c>
      <c r="Z82" s="492">
        <v>3750.7853099730451</v>
      </c>
      <c r="AA82" s="492">
        <v>3681.3742857142838</v>
      </c>
      <c r="AB82" s="492">
        <v>3594.7373809523801</v>
      </c>
      <c r="AC82" s="492">
        <v>4155.8109890109918</v>
      </c>
      <c r="AD82" s="492">
        <v>4129.4915306122457</v>
      </c>
      <c r="AE82" s="492">
        <v>4159.760571428571</v>
      </c>
      <c r="AF82" s="492">
        <v>4010.626459627329</v>
      </c>
      <c r="AG82" s="492">
        <v>4405.1903896103904</v>
      </c>
      <c r="AH82" s="492">
        <v>5628.757428571429</v>
      </c>
      <c r="AI82" s="492">
        <v>5043.6023809523804</v>
      </c>
      <c r="AJ82" s="492">
        <v>5148.7411111111142</v>
      </c>
      <c r="AK82" s="492">
        <v>5406.3146938775508</v>
      </c>
      <c r="AL82" s="492">
        <v>5847.5253571428557</v>
      </c>
      <c r="AM82" s="492">
        <v>2277.490952380952</v>
      </c>
      <c r="AN82" s="492">
        <v>2298.5342857142859</v>
      </c>
      <c r="AO82" s="492">
        <v>1985.54</v>
      </c>
      <c r="AP82" s="492">
        <v>1979.998839285714</v>
      </c>
      <c r="AQ82" s="492">
        <v>2318.1185714285721</v>
      </c>
      <c r="AR82" s="492">
        <v>1646.826623376624</v>
      </c>
      <c r="AS82" s="491">
        <v>44.076286552614683</v>
      </c>
      <c r="AT82" s="492">
        <v>5726.5176984126992</v>
      </c>
      <c r="AU82" s="492">
        <v>5177.3442857142863</v>
      </c>
      <c r="AV82" s="492">
        <v>3197.289821428571</v>
      </c>
      <c r="AW82" s="492">
        <v>3204.5494155844171</v>
      </c>
      <c r="AX82" s="492">
        <v>3403.3992857142862</v>
      </c>
      <c r="AY82" s="492">
        <v>3431.0891428571431</v>
      </c>
      <c r="AZ82" s="492">
        <v>2971.1619780219771</v>
      </c>
      <c r="BA82" s="492">
        <v>2718.949464285713</v>
      </c>
      <c r="BB82" s="492">
        <v>3050.059285714286</v>
      </c>
      <c r="BC82" s="492">
        <v>2969.33043956044</v>
      </c>
      <c r="BD82" s="492">
        <v>5482.68</v>
      </c>
      <c r="BE82" s="492">
        <v>4122.238843537416</v>
      </c>
      <c r="BF82" s="492">
        <v>4355.41</v>
      </c>
      <c r="BG82" s="492">
        <v>4275.6701587301604</v>
      </c>
      <c r="BH82" s="492">
        <v>4520.3958730158738</v>
      </c>
      <c r="BI82" s="492">
        <v>4168.4550000000008</v>
      </c>
      <c r="BJ82" s="492">
        <v>3397.8218285714279</v>
      </c>
      <c r="BK82" s="492">
        <v>4141.1816071428548</v>
      </c>
      <c r="BL82" s="492">
        <v>4184.7651260504217</v>
      </c>
      <c r="BM82" s="492">
        <v>3643.2876623376619</v>
      </c>
      <c r="BN82" s="492">
        <v>3666.6218831168831</v>
      </c>
      <c r="BO82" s="492">
        <v>5266.5860000000011</v>
      </c>
      <c r="BP82" s="492">
        <v>3559.6471428571431</v>
      </c>
      <c r="BQ82" s="492">
        <v>5449.4461904761893</v>
      </c>
      <c r="BR82" s="492">
        <v>4809.53</v>
      </c>
      <c r="BS82" s="492">
        <v>3722.0530158730162</v>
      </c>
      <c r="BT82" s="492">
        <v>3675.448571428572</v>
      </c>
      <c r="BU82" s="492">
        <v>3675.4084821428578</v>
      </c>
      <c r="BV82" s="492">
        <v>3667.5222448979598</v>
      </c>
      <c r="BW82" s="492">
        <v>4769.3574725274721</v>
      </c>
      <c r="BX82" s="492">
        <v>4664.5741836734678</v>
      </c>
      <c r="BY82" s="492">
        <v>4927.197362637361</v>
      </c>
      <c r="BZ82" s="492">
        <v>4492.5054761904767</v>
      </c>
      <c r="CA82" s="492">
        <v>4426.7653061224491</v>
      </c>
      <c r="CB82" s="492">
        <v>4731.6352747252749</v>
      </c>
      <c r="CC82" s="492">
        <v>1969.1064596273279</v>
      </c>
      <c r="CD82" s="492">
        <v>1719.16</v>
      </c>
      <c r="CE82" s="492">
        <v>513.28</v>
      </c>
      <c r="CF82" s="492">
        <v>4846.7932142857126</v>
      </c>
      <c r="CG82" s="492">
        <v>5221.6466666666693</v>
      </c>
      <c r="CH82" s="492">
        <v>5106.9603174603162</v>
      </c>
      <c r="CI82" s="492">
        <v>4734.7668253968259</v>
      </c>
      <c r="CJ82" s="492">
        <v>4968.0745238095242</v>
      </c>
      <c r="CK82" s="492">
        <v>4667.8303571428569</v>
      </c>
      <c r="CL82" s="492">
        <v>5405.2580952380968</v>
      </c>
      <c r="CM82" s="492">
        <v>3941.6532142857131</v>
      </c>
      <c r="CN82" s="492">
        <v>4495.5096428571433</v>
      </c>
      <c r="CO82" s="492">
        <v>4085.3267346938778</v>
      </c>
      <c r="CP82" s="492">
        <v>4011.6348571428562</v>
      </c>
      <c r="CQ82" s="492">
        <v>3965.5067532467542</v>
      </c>
      <c r="CR82" s="492">
        <v>3839.6659740259729</v>
      </c>
      <c r="CS82" s="492">
        <v>3865.9878571428571</v>
      </c>
      <c r="CT82" s="492">
        <v>3711.0391071428571</v>
      </c>
      <c r="CU82" s="492">
        <v>3646.9251020408151</v>
      </c>
      <c r="CV82" s="492">
        <v>3575.3660544217701</v>
      </c>
      <c r="CW82" s="492">
        <v>3544.491428571429</v>
      </c>
      <c r="CX82" s="492">
        <v>3792.497857142856</v>
      </c>
      <c r="CY82" s="492">
        <v>4416.8411801242264</v>
      </c>
      <c r="CZ82" s="493">
        <v>4407.9062857142862</v>
      </c>
    </row>
    <row r="83" spans="2:104" x14ac:dyDescent="0.25">
      <c r="B83" s="401"/>
      <c r="C83" s="401"/>
      <c r="D83" s="401"/>
      <c r="E83" s="401"/>
      <c r="F83" s="489" t="s">
        <v>52</v>
      </c>
      <c r="G83" s="490">
        <v>2151.014393939392</v>
      </c>
      <c r="H83" s="492">
        <v>2369.9377777777781</v>
      </c>
      <c r="I83" s="492">
        <v>2414.8535925925939</v>
      </c>
      <c r="J83" s="492">
        <v>2240.7088888888889</v>
      </c>
      <c r="K83" s="492">
        <v>2242.7886363636371</v>
      </c>
      <c r="L83" s="492">
        <v>2249.4419047619049</v>
      </c>
      <c r="M83" s="492">
        <v>2901.464783950616</v>
      </c>
      <c r="N83" s="492">
        <v>3154.9592222222218</v>
      </c>
      <c r="O83" s="492">
        <v>2829.83</v>
      </c>
      <c r="P83" s="492">
        <v>2002.316111111111</v>
      </c>
      <c r="Q83" s="492">
        <v>2337.254861111111</v>
      </c>
      <c r="R83" s="492">
        <v>2230.5500231481492</v>
      </c>
      <c r="S83" s="492">
        <v>1747.77</v>
      </c>
      <c r="T83" s="492">
        <v>1791.874537037038</v>
      </c>
      <c r="U83" s="492">
        <v>1789.268888888889</v>
      </c>
      <c r="V83" s="492">
        <v>1644.9088888888889</v>
      </c>
      <c r="W83" s="492">
        <v>2102.4600854700861</v>
      </c>
      <c r="X83" s="492">
        <v>1601.1931944444441</v>
      </c>
      <c r="Y83" s="492">
        <v>1816.146086956523</v>
      </c>
      <c r="Z83" s="492">
        <v>2005.3991509433961</v>
      </c>
      <c r="AA83" s="492">
        <v>2216.043564814815</v>
      </c>
      <c r="AB83" s="492">
        <v>2301.684537037037</v>
      </c>
      <c r="AC83" s="492">
        <v>1956.4467521367519</v>
      </c>
      <c r="AD83" s="492">
        <v>1862.303134920634</v>
      </c>
      <c r="AE83" s="492">
        <v>1631.072740740741</v>
      </c>
      <c r="AF83" s="492">
        <v>2000.9629227053149</v>
      </c>
      <c r="AG83" s="492">
        <v>1415.13393939394</v>
      </c>
      <c r="AH83" s="492">
        <v>538.06333333333328</v>
      </c>
      <c r="AI83" s="492">
        <v>3388.5583950617279</v>
      </c>
      <c r="AJ83" s="492">
        <v>3689.3949382716</v>
      </c>
      <c r="AK83" s="492">
        <v>3706.8679365079379</v>
      </c>
      <c r="AL83" s="492">
        <v>4082.9598611111101</v>
      </c>
      <c r="AM83" s="492">
        <v>3892.0590740740731</v>
      </c>
      <c r="AN83" s="492">
        <v>3511.0856250000002</v>
      </c>
      <c r="AO83" s="492">
        <v>3797.5783333333329</v>
      </c>
      <c r="AP83" s="492">
        <v>3835.1361111111132</v>
      </c>
      <c r="AQ83" s="492">
        <v>3626.4257222222218</v>
      </c>
      <c r="AR83" s="492">
        <v>4263.9329292929297</v>
      </c>
      <c r="AS83" s="492">
        <v>5726.5176984126992</v>
      </c>
      <c r="AT83" s="491">
        <v>296.48090275806595</v>
      </c>
      <c r="AU83" s="492">
        <v>531.2788888888889</v>
      </c>
      <c r="AV83" s="492">
        <v>2545.4226388888878</v>
      </c>
      <c r="AW83" s="492">
        <v>2617.5851767676759</v>
      </c>
      <c r="AX83" s="492">
        <v>2336.4580555555549</v>
      </c>
      <c r="AY83" s="492">
        <v>2461.3550555555548</v>
      </c>
      <c r="AZ83" s="492">
        <v>2914.7245726495721</v>
      </c>
      <c r="BA83" s="492">
        <v>3163.3982638888901</v>
      </c>
      <c r="BB83" s="492">
        <v>2859.6465740740759</v>
      </c>
      <c r="BC83" s="492">
        <v>3112.5365811965789</v>
      </c>
      <c r="BD83" s="492">
        <v>11422.45</v>
      </c>
      <c r="BE83" s="492">
        <v>2610.6169841269862</v>
      </c>
      <c r="BF83" s="492">
        <v>2289.7705555555549</v>
      </c>
      <c r="BG83" s="492">
        <v>2297.3437654320992</v>
      </c>
      <c r="BH83" s="492">
        <v>2250.5082716049401</v>
      </c>
      <c r="BI83" s="492">
        <v>3238.0599305555552</v>
      </c>
      <c r="BJ83" s="492">
        <v>2821.922355555555</v>
      </c>
      <c r="BK83" s="492">
        <v>3506.1864351851841</v>
      </c>
      <c r="BL83" s="492">
        <v>3817.286241830066</v>
      </c>
      <c r="BM83" s="492">
        <v>2758.1139393939402</v>
      </c>
      <c r="BN83" s="492">
        <v>3085.8764393939418</v>
      </c>
      <c r="BO83" s="492">
        <v>967.29788888888947</v>
      </c>
      <c r="BP83" s="492">
        <v>2263.40611111111</v>
      </c>
      <c r="BQ83" s="492">
        <v>824.13175925925975</v>
      </c>
      <c r="BR83" s="492">
        <v>4224.5133333333342</v>
      </c>
      <c r="BS83" s="492">
        <v>2052.041172839507</v>
      </c>
      <c r="BT83" s="492">
        <v>2114.02263888889</v>
      </c>
      <c r="BU83" s="492">
        <v>2095.3090625</v>
      </c>
      <c r="BV83" s="492">
        <v>2089.0572222222222</v>
      </c>
      <c r="BW83" s="492">
        <v>1435.57064102564</v>
      </c>
      <c r="BX83" s="492">
        <v>1708.187460317459</v>
      </c>
      <c r="BY83" s="492">
        <v>1502.4338888888899</v>
      </c>
      <c r="BZ83" s="492">
        <v>1714.369490740741</v>
      </c>
      <c r="CA83" s="492">
        <v>1809.318888888889</v>
      </c>
      <c r="CB83" s="492">
        <v>1421.1504273504261</v>
      </c>
      <c r="CC83" s="492">
        <v>4149.933212560386</v>
      </c>
      <c r="CD83" s="492">
        <v>6923.51</v>
      </c>
      <c r="CE83" s="492">
        <v>5925.9</v>
      </c>
      <c r="CF83" s="492">
        <v>2327.8659722222242</v>
      </c>
      <c r="CG83" s="492">
        <v>2338.1626851851838</v>
      </c>
      <c r="CH83" s="492">
        <v>2629.8622839506188</v>
      </c>
      <c r="CI83" s="492">
        <v>2738.410308641975</v>
      </c>
      <c r="CJ83" s="492">
        <v>804.90537037037018</v>
      </c>
      <c r="CK83" s="492">
        <v>1145.0779861111109</v>
      </c>
      <c r="CL83" s="492">
        <v>767.03944444444426</v>
      </c>
      <c r="CM83" s="492">
        <v>2482.4044907407419</v>
      </c>
      <c r="CN83" s="492">
        <v>1962.1772222222221</v>
      </c>
      <c r="CO83" s="492">
        <v>3009.0356349206331</v>
      </c>
      <c r="CP83" s="492">
        <v>2935.3434722222232</v>
      </c>
      <c r="CQ83" s="492">
        <v>2889.2149494949481</v>
      </c>
      <c r="CR83" s="492">
        <v>2763.374646464647</v>
      </c>
      <c r="CS83" s="492">
        <v>2789.6963888888909</v>
      </c>
      <c r="CT83" s="492">
        <v>2619.5321527777778</v>
      </c>
      <c r="CU83" s="492">
        <v>2570.6335185185171</v>
      </c>
      <c r="CV83" s="492">
        <v>2605.100714285712</v>
      </c>
      <c r="CW83" s="492">
        <v>2811.499907407409</v>
      </c>
      <c r="CX83" s="492">
        <v>2883.7834722222219</v>
      </c>
      <c r="CY83" s="492">
        <v>3340.5498067632871</v>
      </c>
      <c r="CZ83" s="493">
        <v>3331.6151111111121</v>
      </c>
    </row>
    <row r="84" spans="2:104" x14ac:dyDescent="0.25">
      <c r="B84" s="401"/>
      <c r="C84" s="401"/>
      <c r="D84" s="401"/>
      <c r="E84" s="401"/>
      <c r="F84" s="489" t="s">
        <v>53</v>
      </c>
      <c r="G84" s="490">
        <v>1895.7327272727271</v>
      </c>
      <c r="H84" s="492">
        <v>2040.3055555555561</v>
      </c>
      <c r="I84" s="492">
        <v>1911.9480000000001</v>
      </c>
      <c r="J84" s="492">
        <v>1691.54</v>
      </c>
      <c r="K84" s="492">
        <v>1693.6159090909091</v>
      </c>
      <c r="L84" s="492">
        <v>1700.27</v>
      </c>
      <c r="M84" s="492">
        <v>3081.9488888888891</v>
      </c>
      <c r="N84" s="492">
        <v>2961.3939999999998</v>
      </c>
      <c r="O84" s="492">
        <v>3189.23</v>
      </c>
      <c r="P84" s="492">
        <v>1631.6371428571431</v>
      </c>
      <c r="Q84" s="492">
        <v>1788.0831818181821</v>
      </c>
      <c r="R84" s="492">
        <v>1681.3779166666659</v>
      </c>
      <c r="S84" s="492">
        <v>1198.5999999999999</v>
      </c>
      <c r="T84" s="492">
        <v>1242.702222222222</v>
      </c>
      <c r="U84" s="492">
        <v>1240.0999999999999</v>
      </c>
      <c r="V84" s="492">
        <v>1095.74</v>
      </c>
      <c r="W84" s="492">
        <v>1553.288461538461</v>
      </c>
      <c r="X84" s="492">
        <v>1052.02125</v>
      </c>
      <c r="Y84" s="492">
        <v>1266.9741304347831</v>
      </c>
      <c r="Z84" s="492">
        <v>1456.2273584905661</v>
      </c>
      <c r="AA84" s="492">
        <v>1666.8711111111111</v>
      </c>
      <c r="AB84" s="492">
        <v>1752.5133333333331</v>
      </c>
      <c r="AC84" s="492">
        <v>1407.2746153846149</v>
      </c>
      <c r="AD84" s="492">
        <v>1313.1314285714279</v>
      </c>
      <c r="AE84" s="492">
        <v>1081.901333333333</v>
      </c>
      <c r="AF84" s="492">
        <v>1451.791739130435</v>
      </c>
      <c r="AG84" s="492">
        <v>865.96090909090924</v>
      </c>
      <c r="AH84" s="492">
        <v>541.99199999999996</v>
      </c>
      <c r="AI84" s="492">
        <v>3186.3327777777772</v>
      </c>
      <c r="AJ84" s="492">
        <v>3444.1572222222221</v>
      </c>
      <c r="AK84" s="492">
        <v>3499.6214285714282</v>
      </c>
      <c r="AL84" s="492">
        <v>3875.7137499999999</v>
      </c>
      <c r="AM84" s="492">
        <v>3342.8883333333338</v>
      </c>
      <c r="AN84" s="492">
        <v>2961.9137500000002</v>
      </c>
      <c r="AO84" s="492">
        <v>3248.41</v>
      </c>
      <c r="AP84" s="492">
        <v>3285.964375</v>
      </c>
      <c r="AQ84" s="492">
        <v>3077.2550000000001</v>
      </c>
      <c r="AR84" s="492">
        <v>3714.76090909091</v>
      </c>
      <c r="AS84" s="492">
        <v>5177.3442857142863</v>
      </c>
      <c r="AT84" s="492">
        <v>531.2788888888889</v>
      </c>
      <c r="AU84" s="491">
        <v>20.311340268373556</v>
      </c>
      <c r="AV84" s="492">
        <v>1996.25125</v>
      </c>
      <c r="AW84" s="492">
        <v>2068.4136363636362</v>
      </c>
      <c r="AX84" s="492">
        <v>1787.2850000000001</v>
      </c>
      <c r="AY84" s="492">
        <v>1912.184</v>
      </c>
      <c r="AZ84" s="492">
        <v>2365.5538461538458</v>
      </c>
      <c r="BA84" s="492">
        <v>2614.225625</v>
      </c>
      <c r="BB84" s="492">
        <v>2310.474166666666</v>
      </c>
      <c r="BC84" s="492">
        <v>2563.3646153846148</v>
      </c>
      <c r="BD84" s="492">
        <v>10917.78</v>
      </c>
      <c r="BE84" s="492">
        <v>2359.359523809524</v>
      </c>
      <c r="BF84" s="492">
        <v>2082.5250000000001</v>
      </c>
      <c r="BG84" s="492">
        <v>2089.2377777777779</v>
      </c>
      <c r="BH84" s="492">
        <v>2225.1855555555549</v>
      </c>
      <c r="BI84" s="492">
        <v>2688.8874999999998</v>
      </c>
      <c r="BJ84" s="492">
        <v>2272.7507999999998</v>
      </c>
      <c r="BK84" s="492">
        <v>2957.014583333334</v>
      </c>
      <c r="BL84" s="492">
        <v>3268.11294117647</v>
      </c>
      <c r="BM84" s="492">
        <v>2246.1945454545462</v>
      </c>
      <c r="BN84" s="492">
        <v>2536.704999999999</v>
      </c>
      <c r="BO84" s="492">
        <v>961.8610000000001</v>
      </c>
      <c r="BP84" s="492">
        <v>1714.23</v>
      </c>
      <c r="BQ84" s="492">
        <v>819.21</v>
      </c>
      <c r="BR84" s="492">
        <v>3675.34</v>
      </c>
      <c r="BS84" s="492">
        <v>1502.867777777778</v>
      </c>
      <c r="BT84" s="492">
        <v>1564.8512499999999</v>
      </c>
      <c r="BU84" s="492">
        <v>1546.13625</v>
      </c>
      <c r="BV84" s="492">
        <v>1539.8857142857139</v>
      </c>
      <c r="BW84" s="492">
        <v>1595.44</v>
      </c>
      <c r="BX84" s="492">
        <v>1782.0378571428571</v>
      </c>
      <c r="BY84" s="492">
        <v>1688.177692307692</v>
      </c>
      <c r="BZ84" s="492">
        <v>1403.7558333333329</v>
      </c>
      <c r="CA84" s="492">
        <v>1552.46</v>
      </c>
      <c r="CB84" s="492">
        <v>983.46538461538466</v>
      </c>
      <c r="CC84" s="492">
        <v>3600.7621739130441</v>
      </c>
      <c r="CD84" s="492">
        <v>6364.6</v>
      </c>
      <c r="CE84" s="492">
        <v>5431.23</v>
      </c>
      <c r="CF84" s="492">
        <v>2590.0316666666672</v>
      </c>
      <c r="CG84" s="492">
        <v>2677.919166666667</v>
      </c>
      <c r="CH84" s="492">
        <v>2959.646666666667</v>
      </c>
      <c r="CI84" s="492">
        <v>2634.014444444445</v>
      </c>
      <c r="CJ84" s="492">
        <v>267.49833333333328</v>
      </c>
      <c r="CK84" s="492">
        <v>595.70624999999995</v>
      </c>
      <c r="CL84" s="492">
        <v>615.72666666666657</v>
      </c>
      <c r="CM84" s="492">
        <v>2177.7341666666671</v>
      </c>
      <c r="CN84" s="492">
        <v>1938.7674999999999</v>
      </c>
      <c r="CO84" s="492">
        <v>2459.8657142857151</v>
      </c>
      <c r="CP84" s="492">
        <v>2386.1714999999999</v>
      </c>
      <c r="CQ84" s="492">
        <v>2340.0436363636359</v>
      </c>
      <c r="CR84" s="492">
        <v>2214.2036363636371</v>
      </c>
      <c r="CS84" s="492">
        <v>2240.5242857142848</v>
      </c>
      <c r="CT84" s="492">
        <v>2070.36</v>
      </c>
      <c r="CU84" s="492">
        <v>2021.4614285714281</v>
      </c>
      <c r="CV84" s="492">
        <v>2055.928571428572</v>
      </c>
      <c r="CW84" s="492">
        <v>2262.3291666666669</v>
      </c>
      <c r="CX84" s="492">
        <v>2334.6116666666662</v>
      </c>
      <c r="CY84" s="492">
        <v>2791.378260869566</v>
      </c>
      <c r="CZ84" s="493">
        <v>2782.444</v>
      </c>
    </row>
    <row r="85" spans="2:104" x14ac:dyDescent="0.25">
      <c r="B85" s="401"/>
      <c r="C85" s="401"/>
      <c r="D85" s="401"/>
      <c r="E85" s="401"/>
      <c r="F85" s="489" t="s">
        <v>54</v>
      </c>
      <c r="G85" s="490">
        <v>1255.305340909091</v>
      </c>
      <c r="H85" s="492">
        <v>1218.663888888889</v>
      </c>
      <c r="I85" s="492">
        <v>983.12791666666669</v>
      </c>
      <c r="J85" s="492">
        <v>319.01249999999999</v>
      </c>
      <c r="K85" s="492">
        <v>332.79602272727271</v>
      </c>
      <c r="L85" s="492">
        <v>325.36202380952369</v>
      </c>
      <c r="M85" s="492">
        <v>2429.2033333333329</v>
      </c>
      <c r="N85" s="492">
        <v>2299.2193750000001</v>
      </c>
      <c r="O85" s="492">
        <v>4128.71</v>
      </c>
      <c r="P85" s="492">
        <v>1155.1455357142861</v>
      </c>
      <c r="Q85" s="492">
        <v>629.61957386363622</v>
      </c>
      <c r="R85" s="492">
        <v>821.05497395833254</v>
      </c>
      <c r="S85" s="492">
        <v>1070.58125</v>
      </c>
      <c r="T85" s="492">
        <v>1089.833055555556</v>
      </c>
      <c r="U85" s="492">
        <v>812.36625000000015</v>
      </c>
      <c r="V85" s="492">
        <v>904.33624999999995</v>
      </c>
      <c r="W85" s="492">
        <v>631.02562499999999</v>
      </c>
      <c r="X85" s="492">
        <v>1100.7196875</v>
      </c>
      <c r="Y85" s="492">
        <v>801.14149456521739</v>
      </c>
      <c r="Z85" s="492">
        <v>569.74747641509384</v>
      </c>
      <c r="AA85" s="492">
        <v>512.95979166666666</v>
      </c>
      <c r="AB85" s="492">
        <v>419.95020833333342</v>
      </c>
      <c r="AC85" s="492">
        <v>1012.914230769231</v>
      </c>
      <c r="AD85" s="492">
        <v>946.87473214285728</v>
      </c>
      <c r="AE85" s="492">
        <v>978.66541666666649</v>
      </c>
      <c r="AF85" s="492">
        <v>843.4291847826089</v>
      </c>
      <c r="AG85" s="492">
        <v>1224.095340909091</v>
      </c>
      <c r="AH85" s="492">
        <v>2447.6619999999989</v>
      </c>
      <c r="AI85" s="492">
        <v>2437.041527777777</v>
      </c>
      <c r="AJ85" s="492">
        <v>2653.5614583333331</v>
      </c>
      <c r="AK85" s="492">
        <v>2837.002857142857</v>
      </c>
      <c r="AL85" s="492">
        <v>3213.094375000001</v>
      </c>
      <c r="AM85" s="492">
        <v>1362.83125</v>
      </c>
      <c r="AN85" s="492">
        <v>981.85765624999976</v>
      </c>
      <c r="AO85" s="492">
        <v>1268.3487500000001</v>
      </c>
      <c r="AP85" s="492">
        <v>1312.6949999999999</v>
      </c>
      <c r="AQ85" s="492">
        <v>1231.2112500000001</v>
      </c>
      <c r="AR85" s="492">
        <v>1770.5390909090911</v>
      </c>
      <c r="AS85" s="492">
        <v>3197.289821428571</v>
      </c>
      <c r="AT85" s="492">
        <v>2545.4226388888878</v>
      </c>
      <c r="AU85" s="492">
        <v>1996.25125</v>
      </c>
      <c r="AV85" s="491">
        <v>55.98681112003792</v>
      </c>
      <c r="AW85" s="492">
        <v>210.14635999999999</v>
      </c>
      <c r="AX85" s="492">
        <v>222.30375000000001</v>
      </c>
      <c r="AY85" s="492">
        <v>408.9944999999999</v>
      </c>
      <c r="AZ85" s="492">
        <v>395.1960576923077</v>
      </c>
      <c r="BA85" s="492">
        <v>634.60523437500024</v>
      </c>
      <c r="BB85" s="492">
        <v>503.5501041666667</v>
      </c>
      <c r="BC85" s="492">
        <v>826.82336538461539</v>
      </c>
      <c r="BD85" s="492">
        <v>8407.65</v>
      </c>
      <c r="BE85" s="492">
        <v>1517.5476785714279</v>
      </c>
      <c r="BF85" s="492">
        <v>1504.3924999999999</v>
      </c>
      <c r="BG85" s="492">
        <v>1471.8379166666671</v>
      </c>
      <c r="BH85" s="492">
        <v>1665.1470833333331</v>
      </c>
      <c r="BI85" s="492">
        <v>1140.014375</v>
      </c>
      <c r="BJ85" s="492">
        <v>870.16359999999952</v>
      </c>
      <c r="BK85" s="492">
        <v>1712.3273958333341</v>
      </c>
      <c r="BL85" s="492">
        <v>1905.301617647058</v>
      </c>
      <c r="BM85" s="492">
        <v>1102.1756818181809</v>
      </c>
      <c r="BN85" s="492">
        <v>1254.596761363636</v>
      </c>
      <c r="BO85" s="492">
        <v>2085.4916249999992</v>
      </c>
      <c r="BP85" s="492">
        <v>384.86000000000013</v>
      </c>
      <c r="BQ85" s="492">
        <v>2268.3520833333341</v>
      </c>
      <c r="BR85" s="492">
        <v>2425.7137499999999</v>
      </c>
      <c r="BS85" s="492">
        <v>541.85722222222216</v>
      </c>
      <c r="BT85" s="492">
        <v>494.84437500000001</v>
      </c>
      <c r="BU85" s="492">
        <v>494.97320312499983</v>
      </c>
      <c r="BV85" s="492">
        <v>487.29874999999998</v>
      </c>
      <c r="BW85" s="492">
        <v>1595.8884615384609</v>
      </c>
      <c r="BX85" s="492">
        <v>1534.954821428571</v>
      </c>
      <c r="BY85" s="492">
        <v>1764.5757692307691</v>
      </c>
      <c r="BZ85" s="492">
        <v>1320.9382291666659</v>
      </c>
      <c r="CA85" s="492">
        <v>1304.949821428572</v>
      </c>
      <c r="CB85" s="492">
        <v>1550.540769230769</v>
      </c>
      <c r="CC85" s="492">
        <v>1620.704782608695</v>
      </c>
      <c r="CD85" s="492">
        <v>3826.77</v>
      </c>
      <c r="CE85" s="492">
        <v>2963.63</v>
      </c>
      <c r="CF85" s="492">
        <v>2011.8986458333329</v>
      </c>
      <c r="CG85" s="492">
        <v>2424.6583333333328</v>
      </c>
      <c r="CH85" s="492">
        <v>2372.2131944444441</v>
      </c>
      <c r="CI85" s="492">
        <v>2028.7474999999999</v>
      </c>
      <c r="CJ85" s="492">
        <v>1786.9802083333329</v>
      </c>
      <c r="CK85" s="492">
        <v>1486.73484375</v>
      </c>
      <c r="CL85" s="492">
        <v>2224.163125</v>
      </c>
      <c r="CM85" s="492">
        <v>1298.503020833333</v>
      </c>
      <c r="CN85" s="492">
        <v>1499.21390625</v>
      </c>
      <c r="CO85" s="492">
        <v>910.9889285714288</v>
      </c>
      <c r="CP85" s="492">
        <v>837.29700000000082</v>
      </c>
      <c r="CQ85" s="492">
        <v>791.16852272727328</v>
      </c>
      <c r="CR85" s="492">
        <v>665.3284090909093</v>
      </c>
      <c r="CS85" s="492">
        <v>691.65044642857151</v>
      </c>
      <c r="CT85" s="492">
        <v>536.70140625000045</v>
      </c>
      <c r="CU85" s="492">
        <v>472.5873809523809</v>
      </c>
      <c r="CV85" s="492">
        <v>498.94773809523821</v>
      </c>
      <c r="CW85" s="492">
        <v>713.4535416666663</v>
      </c>
      <c r="CX85" s="492">
        <v>785.73718749999978</v>
      </c>
      <c r="CY85" s="492">
        <v>1242.503804347826</v>
      </c>
      <c r="CZ85" s="493">
        <v>1233.5692499999991</v>
      </c>
    </row>
    <row r="86" spans="2:104" x14ac:dyDescent="0.25">
      <c r="B86" s="401"/>
      <c r="C86" s="401"/>
      <c r="D86" s="401"/>
      <c r="E86" s="401"/>
      <c r="F86" s="489" t="s">
        <v>55</v>
      </c>
      <c r="G86" s="490">
        <v>1298.3379752066121</v>
      </c>
      <c r="H86" s="492">
        <v>1252.920101010101</v>
      </c>
      <c r="I86" s="492">
        <v>994.62321212121287</v>
      </c>
      <c r="J86" s="492">
        <v>421.2881818181819</v>
      </c>
      <c r="K86" s="492">
        <v>441.27931818181838</v>
      </c>
      <c r="L86" s="492">
        <v>415.26725108225122</v>
      </c>
      <c r="M86" s="492">
        <v>2424.9008838383852</v>
      </c>
      <c r="N86" s="492">
        <v>2291.392636363636</v>
      </c>
      <c r="O86" s="492">
        <v>4296.45</v>
      </c>
      <c r="P86" s="492">
        <v>1209.2080844155851</v>
      </c>
      <c r="Q86" s="492">
        <v>657.16383264462763</v>
      </c>
      <c r="R86" s="492">
        <v>864.88768939393822</v>
      </c>
      <c r="S86" s="492">
        <v>1132.623636363636</v>
      </c>
      <c r="T86" s="492">
        <v>1148.033787878788</v>
      </c>
      <c r="U86" s="492">
        <v>888.34090909090946</v>
      </c>
      <c r="V86" s="492">
        <v>976.49909090909091</v>
      </c>
      <c r="W86" s="492">
        <v>690.30143356643407</v>
      </c>
      <c r="X86" s="492">
        <v>1171.7023863636371</v>
      </c>
      <c r="Y86" s="492">
        <v>873.05836956521819</v>
      </c>
      <c r="Z86" s="492">
        <v>641.75622641509472</v>
      </c>
      <c r="AA86" s="492">
        <v>574.50217171717134</v>
      </c>
      <c r="AB86" s="492">
        <v>488.34128787878791</v>
      </c>
      <c r="AC86" s="492">
        <v>1057.935734265734</v>
      </c>
      <c r="AD86" s="492">
        <v>1000.38512987013</v>
      </c>
      <c r="AE86" s="492">
        <v>1050.8276060606061</v>
      </c>
      <c r="AF86" s="492">
        <v>895.85733201581036</v>
      </c>
      <c r="AG86" s="492">
        <v>1296.257685950414</v>
      </c>
      <c r="AH86" s="492">
        <v>2524.5997272727268</v>
      </c>
      <c r="AI86" s="492">
        <v>2429.126186868687</v>
      </c>
      <c r="AJ86" s="492">
        <v>2631.903888888889</v>
      </c>
      <c r="AK86" s="492">
        <v>2807.89668831169</v>
      </c>
      <c r="AL86" s="492">
        <v>3205.2678409090909</v>
      </c>
      <c r="AM86" s="492">
        <v>1371.089015151515</v>
      </c>
      <c r="AN86" s="492">
        <v>989.56460227272703</v>
      </c>
      <c r="AO86" s="492">
        <v>1277.2890909090911</v>
      </c>
      <c r="AP86" s="492">
        <v>1315.8943181818181</v>
      </c>
      <c r="AQ86" s="492">
        <v>1202.1462727272719</v>
      </c>
      <c r="AR86" s="492">
        <v>1758.9059504132219</v>
      </c>
      <c r="AS86" s="492">
        <v>3204.5494155844149</v>
      </c>
      <c r="AT86" s="492">
        <v>2617.5851767676768</v>
      </c>
      <c r="AU86" s="492">
        <v>2068.4136363636362</v>
      </c>
      <c r="AV86" s="492">
        <v>210.14635999999999</v>
      </c>
      <c r="AW86" s="491">
        <v>194.94867495076991</v>
      </c>
      <c r="AX86" s="492">
        <v>340.34840909090917</v>
      </c>
      <c r="AY86" s="492">
        <v>438.73622727272738</v>
      </c>
      <c r="AZ86" s="492">
        <v>437.89895104895101</v>
      </c>
      <c r="BA86" s="492">
        <v>637.11363636363546</v>
      </c>
      <c r="BB86" s="492">
        <v>505.07852272727229</v>
      </c>
      <c r="BC86" s="492">
        <v>826.18500000000017</v>
      </c>
      <c r="BD86" s="492">
        <v>8310.9699999999993</v>
      </c>
      <c r="BE86" s="492">
        <v>1502.968787878789</v>
      </c>
      <c r="BF86" s="492">
        <v>1547.512727272727</v>
      </c>
      <c r="BG86" s="492">
        <v>1505.860505050505</v>
      </c>
      <c r="BH86" s="492">
        <v>1708.266868686869</v>
      </c>
      <c r="BI86" s="492">
        <v>1203.101818181817</v>
      </c>
      <c r="BJ86" s="492">
        <v>855.48985454545414</v>
      </c>
      <c r="BK86" s="492">
        <v>1695.6794128787881</v>
      </c>
      <c r="BL86" s="492">
        <v>1901.86</v>
      </c>
      <c r="BM86" s="492">
        <v>1080.120971074381</v>
      </c>
      <c r="BN86" s="492">
        <v>1240.375206611571</v>
      </c>
      <c r="BO86" s="492">
        <v>2147.48</v>
      </c>
      <c r="BP86" s="492">
        <v>450.49090909090921</v>
      </c>
      <c r="BQ86" s="492">
        <v>2330.3403787878792</v>
      </c>
      <c r="BR86" s="492">
        <v>2411.1209090909101</v>
      </c>
      <c r="BS86" s="492">
        <v>641.66323232323248</v>
      </c>
      <c r="BT86" s="492">
        <v>595.75471590909081</v>
      </c>
      <c r="BU86" s="492">
        <v>591.7413636363641</v>
      </c>
      <c r="BV86" s="492">
        <v>586.88954545454544</v>
      </c>
      <c r="BW86" s="492">
        <v>1652.232727272728</v>
      </c>
      <c r="BX86" s="492">
        <v>1580.3376948051939</v>
      </c>
      <c r="BY86" s="492">
        <v>1818.3920629370641</v>
      </c>
      <c r="BZ86" s="492">
        <v>1377.3154545454549</v>
      </c>
      <c r="CA86" s="492">
        <v>1346.002922077922</v>
      </c>
      <c r="CB86" s="492">
        <v>1612.104475524475</v>
      </c>
      <c r="CC86" s="492">
        <v>1628.9106916996041</v>
      </c>
      <c r="CD86" s="492">
        <v>3711.28</v>
      </c>
      <c r="CE86" s="492">
        <v>2891.66</v>
      </c>
      <c r="CF86" s="492">
        <v>2055.0179924242429</v>
      </c>
      <c r="CG86" s="492">
        <v>2460.4812121212121</v>
      </c>
      <c r="CH86" s="492">
        <v>2397.8716161616148</v>
      </c>
      <c r="CI86" s="492">
        <v>2044.6478787878791</v>
      </c>
      <c r="CJ86" s="492">
        <v>1859.1424999999999</v>
      </c>
      <c r="CK86" s="492">
        <v>1558.897556818182</v>
      </c>
      <c r="CL86" s="492">
        <v>2296.325530303031</v>
      </c>
      <c r="CM86" s="492">
        <v>1294.852196969696</v>
      </c>
      <c r="CN86" s="492">
        <v>1550.357840909091</v>
      </c>
      <c r="CO86" s="492">
        <v>986.39123376623343</v>
      </c>
      <c r="CP86" s="492">
        <v>910.98175000000015</v>
      </c>
      <c r="CQ86" s="492">
        <v>867.01615702479376</v>
      </c>
      <c r="CR86" s="492">
        <v>740.89024793388444</v>
      </c>
      <c r="CS86" s="492">
        <v>758.24905844155865</v>
      </c>
      <c r="CT86" s="492">
        <v>614.74039772727281</v>
      </c>
      <c r="CU86" s="492">
        <v>549.47831168831146</v>
      </c>
      <c r="CV86" s="492">
        <v>550.53558441558482</v>
      </c>
      <c r="CW86" s="492">
        <v>730.76810606060576</v>
      </c>
      <c r="CX86" s="492">
        <v>846.03443181818193</v>
      </c>
      <c r="CY86" s="492">
        <v>1316.2366996047431</v>
      </c>
      <c r="CZ86" s="493">
        <v>1307.2697272727271</v>
      </c>
    </row>
    <row r="87" spans="2:104" x14ac:dyDescent="0.25">
      <c r="B87" s="401"/>
      <c r="C87" s="401"/>
      <c r="D87" s="401"/>
      <c r="E87" s="401"/>
      <c r="F87" s="489" t="s">
        <v>56</v>
      </c>
      <c r="G87" s="490">
        <v>1238.1422727272729</v>
      </c>
      <c r="H87" s="492">
        <v>1210.5277777777781</v>
      </c>
      <c r="I87" s="492">
        <v>986.0713333333332</v>
      </c>
      <c r="J87" s="492">
        <v>124.35</v>
      </c>
      <c r="K87" s="492">
        <v>127.58159090909091</v>
      </c>
      <c r="L87" s="492">
        <v>176.72499999999999</v>
      </c>
      <c r="M87" s="492">
        <v>2444.2638888888891</v>
      </c>
      <c r="N87" s="492">
        <v>2318.3070000000012</v>
      </c>
      <c r="O87" s="492">
        <v>4143.22</v>
      </c>
      <c r="P87" s="492">
        <v>1115.8603571428571</v>
      </c>
      <c r="Q87" s="492">
        <v>646.79625000000021</v>
      </c>
      <c r="R87" s="492">
        <v>803.82661458333314</v>
      </c>
      <c r="S87" s="492">
        <v>871.04500000000007</v>
      </c>
      <c r="T87" s="492">
        <v>896.95722222222207</v>
      </c>
      <c r="U87" s="492">
        <v>602.43250000000012</v>
      </c>
      <c r="V87" s="492">
        <v>695.375</v>
      </c>
      <c r="W87" s="492">
        <v>532.52269230769241</v>
      </c>
      <c r="X87" s="492">
        <v>889.52562499999999</v>
      </c>
      <c r="Y87" s="492">
        <v>596.19999999999993</v>
      </c>
      <c r="Z87" s="492">
        <v>381.22981132075478</v>
      </c>
      <c r="AA87" s="492">
        <v>463.4719444444446</v>
      </c>
      <c r="AB87" s="492">
        <v>420.06666666666661</v>
      </c>
      <c r="AC87" s="492">
        <v>862.92192307692312</v>
      </c>
      <c r="AD87" s="492">
        <v>750.57142857142856</v>
      </c>
      <c r="AE87" s="492">
        <v>769.702</v>
      </c>
      <c r="AF87" s="492">
        <v>708.49717391304341</v>
      </c>
      <c r="AG87" s="492">
        <v>1015.130454545455</v>
      </c>
      <c r="AH87" s="492">
        <v>2242.471</v>
      </c>
      <c r="AI87" s="492">
        <v>2494.0819444444451</v>
      </c>
      <c r="AJ87" s="492">
        <v>2696.447222222223</v>
      </c>
      <c r="AK87" s="492">
        <v>2856.090714285715</v>
      </c>
      <c r="AL87" s="492">
        <v>3232.1824999999999</v>
      </c>
      <c r="AM87" s="492">
        <v>1568.9408333333331</v>
      </c>
      <c r="AN87" s="492">
        <v>1187.9675</v>
      </c>
      <c r="AO87" s="492">
        <v>1474.46</v>
      </c>
      <c r="AP87" s="492">
        <v>1518.8050000000001</v>
      </c>
      <c r="AQ87" s="492">
        <v>1443.789</v>
      </c>
      <c r="AR87" s="492">
        <v>1978.7850000000001</v>
      </c>
      <c r="AS87" s="492">
        <v>3403.3992857142848</v>
      </c>
      <c r="AT87" s="492">
        <v>2336.4580555555549</v>
      </c>
      <c r="AU87" s="492">
        <v>1787.2850000000001</v>
      </c>
      <c r="AV87" s="492">
        <v>222.30375000000001</v>
      </c>
      <c r="AW87" s="492">
        <v>340.34840909090912</v>
      </c>
      <c r="AX87" s="491">
        <v>56.915462139111852</v>
      </c>
      <c r="AY87" s="492">
        <v>498.88949999999988</v>
      </c>
      <c r="AZ87" s="492">
        <v>586.9142307692307</v>
      </c>
      <c r="BA87" s="492">
        <v>841.4575000000001</v>
      </c>
      <c r="BB87" s="492">
        <v>710.46708333333333</v>
      </c>
      <c r="BC87" s="492">
        <v>1027.781538461538</v>
      </c>
      <c r="BD87" s="492">
        <v>8592.44</v>
      </c>
      <c r="BE87" s="492">
        <v>1536.303095238095</v>
      </c>
      <c r="BF87" s="492">
        <v>1487.23</v>
      </c>
      <c r="BG87" s="492">
        <v>1454.673888888889</v>
      </c>
      <c r="BH87" s="492">
        <v>1647.984444444445</v>
      </c>
      <c r="BI87" s="492">
        <v>950.08749999999998</v>
      </c>
      <c r="BJ87" s="492">
        <v>1010.7304</v>
      </c>
      <c r="BK87" s="492">
        <v>1843.4452083333331</v>
      </c>
      <c r="BL87" s="492">
        <v>2081.8244117647059</v>
      </c>
      <c r="BM87" s="492">
        <v>1208.298863636363</v>
      </c>
      <c r="BN87" s="492">
        <v>1394.982045454545</v>
      </c>
      <c r="BO87" s="492">
        <v>1885.9570000000001</v>
      </c>
      <c r="BP87" s="492">
        <v>320.54500000000002</v>
      </c>
      <c r="BQ87" s="492">
        <v>2068.8166666666671</v>
      </c>
      <c r="BR87" s="492">
        <v>2561.77</v>
      </c>
      <c r="BS87" s="492">
        <v>330.91277777777782</v>
      </c>
      <c r="BT87" s="492">
        <v>283.87999999999988</v>
      </c>
      <c r="BU87" s="492">
        <v>289.22781250000003</v>
      </c>
      <c r="BV87" s="492">
        <v>276.36571428571432</v>
      </c>
      <c r="BW87" s="492">
        <v>1398.565384615385</v>
      </c>
      <c r="BX87" s="492">
        <v>1392.3189285714291</v>
      </c>
      <c r="BY87" s="492">
        <v>1586.789615384615</v>
      </c>
      <c r="BZ87" s="492">
        <v>1126.2958333333329</v>
      </c>
      <c r="CA87" s="492">
        <v>1158.302857142857</v>
      </c>
      <c r="CB87" s="492">
        <v>1351.0053846153851</v>
      </c>
      <c r="CC87" s="492">
        <v>1826.8150000000001</v>
      </c>
      <c r="CD87" s="492">
        <v>3993.73</v>
      </c>
      <c r="CE87" s="492">
        <v>3164.17</v>
      </c>
      <c r="CF87" s="492">
        <v>1994.7349999999999</v>
      </c>
      <c r="CG87" s="492">
        <v>2349.6833333333338</v>
      </c>
      <c r="CH87" s="492">
        <v>2359.077777777778</v>
      </c>
      <c r="CI87" s="492">
        <v>2027.6949999999999</v>
      </c>
      <c r="CJ87" s="492">
        <v>1578.0166666666671</v>
      </c>
      <c r="CK87" s="492">
        <v>1277.7693750000001</v>
      </c>
      <c r="CL87" s="492">
        <v>2015.1975</v>
      </c>
      <c r="CM87" s="492">
        <v>1315.5979166666659</v>
      </c>
      <c r="CN87" s="492">
        <v>1465.49</v>
      </c>
      <c r="CO87" s="492">
        <v>721.06285714285696</v>
      </c>
      <c r="CP87" s="492">
        <v>647.37149999999997</v>
      </c>
      <c r="CQ87" s="492">
        <v>601.24136363636364</v>
      </c>
      <c r="CR87" s="492">
        <v>475.40181818181821</v>
      </c>
      <c r="CS87" s="492">
        <v>501.72428571428571</v>
      </c>
      <c r="CT87" s="492">
        <v>346.7746875000002</v>
      </c>
      <c r="CU87" s="492">
        <v>282.66095238095238</v>
      </c>
      <c r="CV87" s="492">
        <v>317.12785714285729</v>
      </c>
      <c r="CW87" s="492">
        <v>523.52666666666676</v>
      </c>
      <c r="CX87" s="492">
        <v>595.81124999999997</v>
      </c>
      <c r="CY87" s="492">
        <v>1052.577173913043</v>
      </c>
      <c r="CZ87" s="493">
        <v>1043.6420000000001</v>
      </c>
    </row>
    <row r="88" spans="2:104" x14ac:dyDescent="0.25">
      <c r="B88" s="401"/>
      <c r="C88" s="401"/>
      <c r="D88" s="401"/>
      <c r="E88" s="401"/>
      <c r="F88" s="489" t="s">
        <v>57</v>
      </c>
      <c r="G88" s="490">
        <v>928.2978181818188</v>
      </c>
      <c r="H88" s="492">
        <v>884.90711111111125</v>
      </c>
      <c r="I88" s="492">
        <v>616.85786666666684</v>
      </c>
      <c r="J88" s="492">
        <v>436.94400000000002</v>
      </c>
      <c r="K88" s="492">
        <v>495.06877272727257</v>
      </c>
      <c r="L88" s="492">
        <v>385.21761904761922</v>
      </c>
      <c r="M88" s="492">
        <v>2084.2693333333332</v>
      </c>
      <c r="N88" s="492">
        <v>1950.6858999999999</v>
      </c>
      <c r="O88" s="492">
        <v>3515.43</v>
      </c>
      <c r="P88" s="492">
        <v>864.5945714285715</v>
      </c>
      <c r="Q88" s="492">
        <v>289.90868181818178</v>
      </c>
      <c r="R88" s="492">
        <v>512.22554166666782</v>
      </c>
      <c r="S88" s="492">
        <v>891.97700000000009</v>
      </c>
      <c r="T88" s="492">
        <v>893.50588888888876</v>
      </c>
      <c r="U88" s="492">
        <v>757.48450000000003</v>
      </c>
      <c r="V88" s="492">
        <v>820.26900000000001</v>
      </c>
      <c r="W88" s="492">
        <v>401.49707692307692</v>
      </c>
      <c r="X88" s="492">
        <v>992.92887499999983</v>
      </c>
      <c r="Y88" s="492">
        <v>705.91830434782617</v>
      </c>
      <c r="Z88" s="492">
        <v>504.77099999999979</v>
      </c>
      <c r="AA88" s="492">
        <v>300.71322222222199</v>
      </c>
      <c r="AB88" s="492">
        <v>229.845</v>
      </c>
      <c r="AC88" s="492">
        <v>748.20553846153882</v>
      </c>
      <c r="AD88" s="492">
        <v>742.66878571428617</v>
      </c>
      <c r="AE88" s="492">
        <v>898.25966666666693</v>
      </c>
      <c r="AF88" s="492">
        <v>601.70134782608716</v>
      </c>
      <c r="AG88" s="492">
        <v>1142.339545454545</v>
      </c>
      <c r="AH88" s="492">
        <v>2368.2356</v>
      </c>
      <c r="AI88" s="492">
        <v>2088.8882777777781</v>
      </c>
      <c r="AJ88" s="492">
        <v>2293.5959444444438</v>
      </c>
      <c r="AK88" s="492">
        <v>2463.5981428571431</v>
      </c>
      <c r="AL88" s="492">
        <v>2864.5613750000002</v>
      </c>
      <c r="AM88" s="492">
        <v>1640.4643333333329</v>
      </c>
      <c r="AN88" s="492">
        <v>1236.369999999999</v>
      </c>
      <c r="AO88" s="492">
        <v>1555.232</v>
      </c>
      <c r="AP88" s="492">
        <v>1556.13175</v>
      </c>
      <c r="AQ88" s="492">
        <v>1216.204899999999</v>
      </c>
      <c r="AR88" s="492">
        <v>1912.885363636364</v>
      </c>
      <c r="AS88" s="492">
        <v>3431.0891428571422</v>
      </c>
      <c r="AT88" s="492">
        <v>2461.3550555555562</v>
      </c>
      <c r="AU88" s="492">
        <v>1912.184</v>
      </c>
      <c r="AV88" s="492">
        <v>408.99450000000002</v>
      </c>
      <c r="AW88" s="492">
        <v>438.7362272727276</v>
      </c>
      <c r="AX88" s="492">
        <v>498.88949999999988</v>
      </c>
      <c r="AY88" s="491">
        <v>111.95113166827601</v>
      </c>
      <c r="AZ88" s="492">
        <v>751.99576923076938</v>
      </c>
      <c r="BA88" s="492">
        <v>843.70462500000031</v>
      </c>
      <c r="BB88" s="492">
        <v>451.36508333333342</v>
      </c>
      <c r="BC88" s="492">
        <v>737.53061538461554</v>
      </c>
      <c r="BD88" s="492">
        <v>8959.81</v>
      </c>
      <c r="BE88" s="492">
        <v>1161.3021428571431</v>
      </c>
      <c r="BF88" s="492">
        <v>1177.566</v>
      </c>
      <c r="BG88" s="492">
        <v>1144.1291111111109</v>
      </c>
      <c r="BH88" s="492">
        <v>1338.319888888889</v>
      </c>
      <c r="BI88" s="492">
        <v>1424.9204999999999</v>
      </c>
      <c r="BJ88" s="492">
        <v>564.38572000000011</v>
      </c>
      <c r="BK88" s="492">
        <v>1370.5175833333331</v>
      </c>
      <c r="BL88" s="492">
        <v>1631.0288235294111</v>
      </c>
      <c r="BM88" s="492">
        <v>746.29531818181817</v>
      </c>
      <c r="BN88" s="492">
        <v>927.51749999999925</v>
      </c>
      <c r="BO88" s="492">
        <v>1906.5897</v>
      </c>
      <c r="BP88" s="492">
        <v>229.523</v>
      </c>
      <c r="BQ88" s="492">
        <v>2089.4499999999989</v>
      </c>
      <c r="BR88" s="492">
        <v>2088.3505</v>
      </c>
      <c r="BS88" s="492">
        <v>619.92655555555564</v>
      </c>
      <c r="BT88" s="492">
        <v>600.0908750000001</v>
      </c>
      <c r="BU88" s="492">
        <v>570.64806250000004</v>
      </c>
      <c r="BV88" s="492">
        <v>578.56928571428546</v>
      </c>
      <c r="BW88" s="492">
        <v>1394.5920769230761</v>
      </c>
      <c r="BX88" s="492">
        <v>1264.442642857143</v>
      </c>
      <c r="BY88" s="492">
        <v>1545.9840000000011</v>
      </c>
      <c r="BZ88" s="492">
        <v>1116.46675</v>
      </c>
      <c r="CA88" s="492">
        <v>1023.258857142857</v>
      </c>
      <c r="CB88" s="492">
        <v>1369.7786923076919</v>
      </c>
      <c r="CC88" s="492">
        <v>1896.8835217391311</v>
      </c>
      <c r="CD88" s="492">
        <v>4436.7700000000004</v>
      </c>
      <c r="CE88" s="492">
        <v>3472.55</v>
      </c>
      <c r="CF88" s="492">
        <v>1685.0714999999991</v>
      </c>
      <c r="CG88" s="492">
        <v>2100.048416666667</v>
      </c>
      <c r="CH88" s="492">
        <v>2042.9742222222219</v>
      </c>
      <c r="CI88" s="492">
        <v>1692.273555555555</v>
      </c>
      <c r="CJ88" s="492">
        <v>1702.9116666666671</v>
      </c>
      <c r="CK88" s="492">
        <v>1402.667625</v>
      </c>
      <c r="CL88" s="492">
        <v>2140.0956666666661</v>
      </c>
      <c r="CM88" s="492">
        <v>952.64174999999989</v>
      </c>
      <c r="CN88" s="492">
        <v>1192.679875</v>
      </c>
      <c r="CO88" s="492">
        <v>1195.8961428571431</v>
      </c>
      <c r="CP88" s="492">
        <v>1122.2039</v>
      </c>
      <c r="CQ88" s="492">
        <v>1076.075454545454</v>
      </c>
      <c r="CR88" s="492">
        <v>950.2352727272729</v>
      </c>
      <c r="CS88" s="492">
        <v>976.5569999999999</v>
      </c>
      <c r="CT88" s="492">
        <v>821.60799999999961</v>
      </c>
      <c r="CU88" s="492">
        <v>757.49380952380977</v>
      </c>
      <c r="CV88" s="492">
        <v>791.9610476190478</v>
      </c>
      <c r="CW88" s="492">
        <v>998.36033333333353</v>
      </c>
      <c r="CX88" s="492">
        <v>1070.6436666666671</v>
      </c>
      <c r="CY88" s="492">
        <v>1527.4104347826089</v>
      </c>
      <c r="CZ88" s="493">
        <v>1518.4757999999999</v>
      </c>
    </row>
    <row r="89" spans="2:104" x14ac:dyDescent="0.25">
      <c r="B89" s="401"/>
      <c r="C89" s="401"/>
      <c r="D89" s="401"/>
      <c r="E89" s="401"/>
      <c r="F89" s="489" t="s">
        <v>58</v>
      </c>
      <c r="G89" s="490">
        <v>1629.773216783216</v>
      </c>
      <c r="H89" s="492">
        <v>1587.616752136752</v>
      </c>
      <c r="I89" s="492">
        <v>1338.120923076923</v>
      </c>
      <c r="J89" s="492">
        <v>687.78769230769228</v>
      </c>
      <c r="K89" s="492">
        <v>699.57755244755265</v>
      </c>
      <c r="L89" s="492">
        <v>695.36509157509147</v>
      </c>
      <c r="M89" s="492">
        <v>2745.5522222222212</v>
      </c>
      <c r="N89" s="492">
        <v>2611.8676153846159</v>
      </c>
      <c r="O89" s="492">
        <v>4487.0200000000004</v>
      </c>
      <c r="P89" s="492">
        <v>1530.0085164835159</v>
      </c>
      <c r="Q89" s="492">
        <v>993.42477272727251</v>
      </c>
      <c r="R89" s="492">
        <v>1193.8593269230789</v>
      </c>
      <c r="S89" s="492">
        <v>1439.8815384615391</v>
      </c>
      <c r="T89" s="492">
        <v>1459.283119658121</v>
      </c>
      <c r="U89" s="492">
        <v>1181.4538461538459</v>
      </c>
      <c r="V89" s="492">
        <v>1273.636923076923</v>
      </c>
      <c r="W89" s="492">
        <v>1003.971213017752</v>
      </c>
      <c r="X89" s="492">
        <v>1470.02125</v>
      </c>
      <c r="Y89" s="492">
        <v>1170.3288294314391</v>
      </c>
      <c r="Z89" s="492">
        <v>939.01808417997154</v>
      </c>
      <c r="AA89" s="492">
        <v>886.79455128205143</v>
      </c>
      <c r="AB89" s="492">
        <v>795.00435897435898</v>
      </c>
      <c r="AC89" s="492">
        <v>1384.7450295858</v>
      </c>
      <c r="AD89" s="492">
        <v>1318.29010989011</v>
      </c>
      <c r="AE89" s="492">
        <v>1347.9669743589741</v>
      </c>
      <c r="AF89" s="492">
        <v>1215.9730100334441</v>
      </c>
      <c r="AG89" s="492">
        <v>1593.3976223776219</v>
      </c>
      <c r="AH89" s="492">
        <v>2816.964307692308</v>
      </c>
      <c r="AI89" s="492">
        <v>2734.5206410256392</v>
      </c>
      <c r="AJ89" s="492">
        <v>2906.8668376068372</v>
      </c>
      <c r="AK89" s="492">
        <v>3117.070659340658</v>
      </c>
      <c r="AL89" s="492">
        <v>3525.7429807692329</v>
      </c>
      <c r="AM89" s="492">
        <v>1136.6894871794871</v>
      </c>
      <c r="AN89" s="492">
        <v>756.12375000000054</v>
      </c>
      <c r="AO89" s="492">
        <v>1041.8592307692311</v>
      </c>
      <c r="AP89" s="492">
        <v>1086.3172115384621</v>
      </c>
      <c r="AQ89" s="492">
        <v>1117.8982307692311</v>
      </c>
      <c r="AR89" s="492">
        <v>1546.443776223776</v>
      </c>
      <c r="AS89" s="492">
        <v>2971.1619780219771</v>
      </c>
      <c r="AT89" s="492">
        <v>2914.724572649573</v>
      </c>
      <c r="AU89" s="492">
        <v>2365.5538461538458</v>
      </c>
      <c r="AV89" s="492">
        <v>395.19605769230782</v>
      </c>
      <c r="AW89" s="492">
        <v>437.89895104895089</v>
      </c>
      <c r="AX89" s="492">
        <v>586.91423076923081</v>
      </c>
      <c r="AY89" s="492">
        <v>751.99576923076904</v>
      </c>
      <c r="AZ89" s="491">
        <v>149.0168523069909</v>
      </c>
      <c r="BA89" s="492">
        <v>509.67711538461532</v>
      </c>
      <c r="BB89" s="492">
        <v>663.13615384615389</v>
      </c>
      <c r="BC89" s="492">
        <v>970.73857988165685</v>
      </c>
      <c r="BD89" s="492">
        <v>7897.59</v>
      </c>
      <c r="BE89" s="492">
        <v>1805.837545787545</v>
      </c>
      <c r="BF89" s="492">
        <v>1879.448076923077</v>
      </c>
      <c r="BG89" s="492">
        <v>1835.8631623931619</v>
      </c>
      <c r="BH89" s="492">
        <v>2040.2016239316231</v>
      </c>
      <c r="BI89" s="492">
        <v>1155.700961538462</v>
      </c>
      <c r="BJ89" s="492">
        <v>1101.974184615385</v>
      </c>
      <c r="BK89" s="492">
        <v>1938.832019230769</v>
      </c>
      <c r="BL89" s="492">
        <v>2120.176968325793</v>
      </c>
      <c r="BM89" s="492">
        <v>1334.6332867132869</v>
      </c>
      <c r="BN89" s="492">
        <v>1483.7591258741261</v>
      </c>
      <c r="BO89" s="492">
        <v>2454.7935384615389</v>
      </c>
      <c r="BP89" s="492">
        <v>759.91384615384607</v>
      </c>
      <c r="BQ89" s="492">
        <v>2637.6543589743592</v>
      </c>
      <c r="BR89" s="492">
        <v>2657.0903846153851</v>
      </c>
      <c r="BS89" s="492">
        <v>910.67820512820504</v>
      </c>
      <c r="BT89" s="492">
        <v>863.85913461538462</v>
      </c>
      <c r="BU89" s="492">
        <v>863.90961538461534</v>
      </c>
      <c r="BV89" s="492">
        <v>856.13758241758262</v>
      </c>
      <c r="BW89" s="492">
        <v>1965.750118343195</v>
      </c>
      <c r="BX89" s="492">
        <v>1907.516098901099</v>
      </c>
      <c r="BY89" s="492">
        <v>2135.0747337278108</v>
      </c>
      <c r="BZ89" s="492">
        <v>1690.811025641025</v>
      </c>
      <c r="CA89" s="492">
        <v>1677.3189010989011</v>
      </c>
      <c r="CB89" s="492">
        <v>1919.843076923077</v>
      </c>
      <c r="CC89" s="492">
        <v>1394.4507357859529</v>
      </c>
      <c r="CD89" s="492">
        <v>3306.75</v>
      </c>
      <c r="CE89" s="492">
        <v>2480.44</v>
      </c>
      <c r="CF89" s="492">
        <v>2384.1121794871801</v>
      </c>
      <c r="CG89" s="492">
        <v>2792.7808974358982</v>
      </c>
      <c r="CH89" s="492">
        <v>2727.424957264956</v>
      </c>
      <c r="CI89" s="492">
        <v>2370.3301709401721</v>
      </c>
      <c r="CJ89" s="492">
        <v>2156.2817948717948</v>
      </c>
      <c r="CK89" s="492">
        <v>1856.0372115384621</v>
      </c>
      <c r="CL89" s="492">
        <v>2593.4650000000011</v>
      </c>
      <c r="CM89" s="492">
        <v>1603.611346153845</v>
      </c>
      <c r="CN89" s="492">
        <v>1874.268365384615</v>
      </c>
      <c r="CO89" s="492">
        <v>1129.5108791208791</v>
      </c>
      <c r="CP89" s="492">
        <v>1035.334384615385</v>
      </c>
      <c r="CQ89" s="492">
        <v>1015.0302097902101</v>
      </c>
      <c r="CR89" s="492">
        <v>894.51650349650367</v>
      </c>
      <c r="CS89" s="492">
        <v>876.53236263736187</v>
      </c>
      <c r="CT89" s="492">
        <v>817.29312500000015</v>
      </c>
      <c r="CU89" s="492">
        <v>743.66805860805857</v>
      </c>
      <c r="CV89" s="492">
        <v>657.78794871794855</v>
      </c>
      <c r="CW89" s="492">
        <v>611.92179487179476</v>
      </c>
      <c r="CX89" s="492">
        <v>887.73371794871787</v>
      </c>
      <c r="CY89" s="492">
        <v>1440.869364548495</v>
      </c>
      <c r="CZ89" s="493">
        <v>1366.4526153846159</v>
      </c>
    </row>
    <row r="90" spans="2:104" x14ac:dyDescent="0.25">
      <c r="B90" s="401"/>
      <c r="C90" s="401"/>
      <c r="D90" s="401"/>
      <c r="E90" s="401"/>
      <c r="F90" s="489" t="s">
        <v>59</v>
      </c>
      <c r="G90" s="490">
        <v>1658.9198295454539</v>
      </c>
      <c r="H90" s="492">
        <v>1526.492500000001</v>
      </c>
      <c r="I90" s="492">
        <v>1325.426541666666</v>
      </c>
      <c r="J90" s="492">
        <v>937.27125000000001</v>
      </c>
      <c r="K90" s="492">
        <v>951.36332386363563</v>
      </c>
      <c r="L90" s="492">
        <v>942.49782738095189</v>
      </c>
      <c r="M90" s="492">
        <v>2566.2176388888888</v>
      </c>
      <c r="N90" s="492">
        <v>2427.6908125</v>
      </c>
      <c r="O90" s="492">
        <v>4268.04</v>
      </c>
      <c r="P90" s="492">
        <v>1674.800089285714</v>
      </c>
      <c r="Q90" s="492">
        <v>1062.7062926136359</v>
      </c>
      <c r="R90" s="492">
        <v>1286.5059244791651</v>
      </c>
      <c r="S90" s="492">
        <v>1680.1125</v>
      </c>
      <c r="T90" s="492">
        <v>1685.7531944444449</v>
      </c>
      <c r="U90" s="492">
        <v>1430.709062500001</v>
      </c>
      <c r="V90" s="492">
        <v>1522.31125</v>
      </c>
      <c r="W90" s="492">
        <v>1214.635793269231</v>
      </c>
      <c r="X90" s="492">
        <v>1717.956796875</v>
      </c>
      <c r="Y90" s="492">
        <v>1417.160312500002</v>
      </c>
      <c r="Z90" s="492">
        <v>1187.496698113207</v>
      </c>
      <c r="AA90" s="492">
        <v>1098.97576388889</v>
      </c>
      <c r="AB90" s="492">
        <v>1015.205208333333</v>
      </c>
      <c r="AC90" s="492">
        <v>1562.4037980769231</v>
      </c>
      <c r="AD90" s="492">
        <v>1545.3337053571429</v>
      </c>
      <c r="AE90" s="492">
        <v>1596.6408750000001</v>
      </c>
      <c r="AF90" s="492">
        <v>1416.5888858695639</v>
      </c>
      <c r="AG90" s="492">
        <v>1842.070681818182</v>
      </c>
      <c r="AH90" s="492">
        <v>3067.5526249999998</v>
      </c>
      <c r="AI90" s="492">
        <v>2542.1021180555549</v>
      </c>
      <c r="AJ90" s="492">
        <v>2653.1855555555549</v>
      </c>
      <c r="AK90" s="492">
        <v>2904.1776785714292</v>
      </c>
      <c r="AL90" s="492">
        <v>3341.5663281249999</v>
      </c>
      <c r="AM90" s="492">
        <v>888.46708333333379</v>
      </c>
      <c r="AN90" s="492">
        <v>472.24757812499968</v>
      </c>
      <c r="AO90" s="492">
        <v>793.5993749999999</v>
      </c>
      <c r="AP90" s="492">
        <v>817.01710937499979</v>
      </c>
      <c r="AQ90" s="492">
        <v>672.33925000000011</v>
      </c>
      <c r="AR90" s="492">
        <v>1252.7663068181821</v>
      </c>
      <c r="AS90" s="492">
        <v>2718.9494642857139</v>
      </c>
      <c r="AT90" s="492">
        <v>3163.3982638888879</v>
      </c>
      <c r="AU90" s="492">
        <v>2614.225625</v>
      </c>
      <c r="AV90" s="492">
        <v>634.60523437500001</v>
      </c>
      <c r="AW90" s="492">
        <v>637.11363636363592</v>
      </c>
      <c r="AX90" s="492">
        <v>841.45749999999987</v>
      </c>
      <c r="AY90" s="492">
        <v>843.70462499999996</v>
      </c>
      <c r="AZ90" s="492">
        <v>509.67711538461521</v>
      </c>
      <c r="BA90" s="491">
        <v>164.41808669711804</v>
      </c>
      <c r="BB90" s="492">
        <v>480.01776041666659</v>
      </c>
      <c r="BC90" s="492">
        <v>547.39783653846143</v>
      </c>
      <c r="BD90" s="492">
        <v>7868.95</v>
      </c>
      <c r="BE90" s="492">
        <v>1619.1252976190481</v>
      </c>
      <c r="BF90" s="492">
        <v>1849.4512500000001</v>
      </c>
      <c r="BG90" s="492">
        <v>1763.6941666666669</v>
      </c>
      <c r="BH90" s="492">
        <v>2014.4368055555569</v>
      </c>
      <c r="BI90" s="492">
        <v>1717.7574218750001</v>
      </c>
      <c r="BJ90" s="492">
        <v>897.64717499999915</v>
      </c>
      <c r="BK90" s="492">
        <v>1673.0868229166681</v>
      </c>
      <c r="BL90" s="492">
        <v>1748.979117647058</v>
      </c>
      <c r="BM90" s="492">
        <v>1142.545568181818</v>
      </c>
      <c r="BN90" s="492">
        <v>1203.137414772727</v>
      </c>
      <c r="BO90" s="492">
        <v>2694.9580625000008</v>
      </c>
      <c r="BP90" s="492">
        <v>983.37374999999997</v>
      </c>
      <c r="BQ90" s="492">
        <v>2877.8184375000001</v>
      </c>
      <c r="BR90" s="492">
        <v>2355.160625</v>
      </c>
      <c r="BS90" s="492">
        <v>1160.111458333334</v>
      </c>
      <c r="BT90" s="492">
        <v>1113.506875</v>
      </c>
      <c r="BU90" s="492">
        <v>1113.466445312499</v>
      </c>
      <c r="BV90" s="492">
        <v>1105.5803571428571</v>
      </c>
      <c r="BW90" s="492">
        <v>2189.6447115384608</v>
      </c>
      <c r="BX90" s="492">
        <v>2076.826785714286</v>
      </c>
      <c r="BY90" s="492">
        <v>2345.745576923076</v>
      </c>
      <c r="BZ90" s="492">
        <v>1914.6467187499991</v>
      </c>
      <c r="CA90" s="492">
        <v>1836.9327678571419</v>
      </c>
      <c r="CB90" s="492">
        <v>2159.660096153847</v>
      </c>
      <c r="CC90" s="492">
        <v>1146.132989130434</v>
      </c>
      <c r="CD90" s="492">
        <v>3332.11</v>
      </c>
      <c r="CE90" s="492">
        <v>2402.1799999999998</v>
      </c>
      <c r="CF90" s="492">
        <v>2340.8343750000008</v>
      </c>
      <c r="CG90" s="492">
        <v>2717.0298958333328</v>
      </c>
      <c r="CH90" s="492">
        <v>2601.0013194444441</v>
      </c>
      <c r="CI90" s="492">
        <v>2228.8080555555562</v>
      </c>
      <c r="CJ90" s="492">
        <v>2404.9553125000011</v>
      </c>
      <c r="CK90" s="492">
        <v>2104.7107812499989</v>
      </c>
      <c r="CL90" s="492">
        <v>2842.1388541666661</v>
      </c>
      <c r="CM90" s="492">
        <v>1435.694166666668</v>
      </c>
      <c r="CN90" s="492">
        <v>1941.5140624999999</v>
      </c>
      <c r="CO90" s="492">
        <v>1533.837500000001</v>
      </c>
      <c r="CP90" s="492">
        <v>1460.1452812500011</v>
      </c>
      <c r="CQ90" s="492">
        <v>1414.017045454546</v>
      </c>
      <c r="CR90" s="492">
        <v>1288.1766477272729</v>
      </c>
      <c r="CS90" s="492">
        <v>1314.498258928571</v>
      </c>
      <c r="CT90" s="492">
        <v>1159.5494531249999</v>
      </c>
      <c r="CU90" s="492">
        <v>1095.4354464285691</v>
      </c>
      <c r="CV90" s="492">
        <v>1078.7921130952379</v>
      </c>
      <c r="CW90" s="492">
        <v>1116.656874999999</v>
      </c>
      <c r="CX90" s="492">
        <v>1377.2034375000001</v>
      </c>
      <c r="CY90" s="492">
        <v>1865.351739130436</v>
      </c>
      <c r="CZ90" s="493">
        <v>1856.4171249999999</v>
      </c>
    </row>
    <row r="91" spans="2:104" x14ac:dyDescent="0.25">
      <c r="B91" s="401"/>
      <c r="C91" s="401"/>
      <c r="D91" s="401"/>
      <c r="E91" s="401"/>
      <c r="F91" s="489" t="s">
        <v>60</v>
      </c>
      <c r="G91" s="490">
        <v>1232.6167424242431</v>
      </c>
      <c r="H91" s="492">
        <v>1116.0562962962961</v>
      </c>
      <c r="I91" s="492">
        <v>895.94038888888883</v>
      </c>
      <c r="J91" s="492">
        <v>783.37750000000005</v>
      </c>
      <c r="K91" s="492">
        <v>800.90390151515146</v>
      </c>
      <c r="L91" s="492">
        <v>731.64904761904722</v>
      </c>
      <c r="M91" s="492">
        <v>2159.5614351851859</v>
      </c>
      <c r="N91" s="492">
        <v>2021.034916666667</v>
      </c>
      <c r="O91" s="492">
        <v>3695.47</v>
      </c>
      <c r="P91" s="492">
        <v>1250.263392857142</v>
      </c>
      <c r="Q91" s="492">
        <v>637.3955113636365</v>
      </c>
      <c r="R91" s="492">
        <v>859.08613715277636</v>
      </c>
      <c r="S91" s="492">
        <v>1304.4533333333341</v>
      </c>
      <c r="T91" s="492">
        <v>1301.458333333333</v>
      </c>
      <c r="U91" s="492">
        <v>1149.6300000000001</v>
      </c>
      <c r="V91" s="492">
        <v>1218.561666666667</v>
      </c>
      <c r="W91" s="492">
        <v>808.87977564102584</v>
      </c>
      <c r="X91" s="492">
        <v>1399.4533333333329</v>
      </c>
      <c r="Y91" s="492">
        <v>1105.1140579710141</v>
      </c>
      <c r="Z91" s="492">
        <v>895.59232704402416</v>
      </c>
      <c r="AA91" s="492">
        <v>706.54655092592577</v>
      </c>
      <c r="AB91" s="492">
        <v>628.02472222222218</v>
      </c>
      <c r="AC91" s="492">
        <v>1145.5780769230771</v>
      </c>
      <c r="AD91" s="492">
        <v>1151.8964285714289</v>
      </c>
      <c r="AE91" s="492">
        <v>1294.8745555555561</v>
      </c>
      <c r="AF91" s="492">
        <v>1006.61152173913</v>
      </c>
      <c r="AG91" s="492">
        <v>1539.595227272727</v>
      </c>
      <c r="AH91" s="492">
        <v>2798.1561666666671</v>
      </c>
      <c r="AI91" s="492">
        <v>2143.539675925927</v>
      </c>
      <c r="AJ91" s="492">
        <v>2276.3057870370362</v>
      </c>
      <c r="AK91" s="492">
        <v>2504.4594047619048</v>
      </c>
      <c r="AL91" s="492">
        <v>2934.9102083333328</v>
      </c>
      <c r="AM91" s="492">
        <v>1302.5819444444439</v>
      </c>
      <c r="AN91" s="492">
        <v>880.79395833333331</v>
      </c>
      <c r="AO91" s="492">
        <v>1177.544166666667</v>
      </c>
      <c r="AP91" s="492">
        <v>1204.600260416667</v>
      </c>
      <c r="AQ91" s="492">
        <v>848.61616666666646</v>
      </c>
      <c r="AR91" s="492">
        <v>1538.7850000000001</v>
      </c>
      <c r="AS91" s="492">
        <v>3050.0592857142851</v>
      </c>
      <c r="AT91" s="492">
        <v>2859.646574074075</v>
      </c>
      <c r="AU91" s="492">
        <v>2310.474166666666</v>
      </c>
      <c r="AV91" s="492">
        <v>503.5501041666667</v>
      </c>
      <c r="AW91" s="492">
        <v>505.07852272727229</v>
      </c>
      <c r="AX91" s="492">
        <v>710.46708333333345</v>
      </c>
      <c r="AY91" s="492">
        <v>451.36508333333342</v>
      </c>
      <c r="AZ91" s="492">
        <v>663.13615384615389</v>
      </c>
      <c r="BA91" s="492">
        <v>480.01776041666648</v>
      </c>
      <c r="BB91" s="491">
        <v>134.8725642879553</v>
      </c>
      <c r="BC91" s="492">
        <v>420.22993589743601</v>
      </c>
      <c r="BD91" s="492">
        <v>8493.43</v>
      </c>
      <c r="BE91" s="492">
        <v>1217.2113095238101</v>
      </c>
      <c r="BF91" s="492">
        <v>1439.882916666666</v>
      </c>
      <c r="BG91" s="492">
        <v>1353.014074074074</v>
      </c>
      <c r="BH91" s="492">
        <v>1602.0949074074081</v>
      </c>
      <c r="BI91" s="492">
        <v>1633.2691666666669</v>
      </c>
      <c r="BJ91" s="492">
        <v>510.21690000000001</v>
      </c>
      <c r="BK91" s="492">
        <v>1338.269027777777</v>
      </c>
      <c r="BL91" s="492">
        <v>1499.911960784314</v>
      </c>
      <c r="BM91" s="492">
        <v>746.32431818181817</v>
      </c>
      <c r="BN91" s="492">
        <v>878.37390151515126</v>
      </c>
      <c r="BO91" s="492">
        <v>2319.0381666666681</v>
      </c>
      <c r="BP91" s="492">
        <v>622.79750000000001</v>
      </c>
      <c r="BQ91" s="492">
        <v>2501.8987499999998</v>
      </c>
      <c r="BR91" s="492">
        <v>2047.686666666667</v>
      </c>
      <c r="BS91" s="492">
        <v>980.14907407407395</v>
      </c>
      <c r="BT91" s="492">
        <v>954.96968750000008</v>
      </c>
      <c r="BU91" s="492">
        <v>933.3374999999993</v>
      </c>
      <c r="BV91" s="492">
        <v>938.84214285714279</v>
      </c>
      <c r="BW91" s="492">
        <v>1803.28891025641</v>
      </c>
      <c r="BX91" s="492">
        <v>1653.4087500000001</v>
      </c>
      <c r="BY91" s="492">
        <v>1951.341153846153</v>
      </c>
      <c r="BZ91" s="492">
        <v>1525.2290277777779</v>
      </c>
      <c r="CA91" s="492">
        <v>1415.295357142857</v>
      </c>
      <c r="CB91" s="492">
        <v>1782.3906410256409</v>
      </c>
      <c r="CC91" s="492">
        <v>1556.078695652174</v>
      </c>
      <c r="CD91" s="492">
        <v>3993.87</v>
      </c>
      <c r="CE91" s="492">
        <v>3002.7</v>
      </c>
      <c r="CF91" s="492">
        <v>1930.8588194444451</v>
      </c>
      <c r="CG91" s="492">
        <v>2307.5440972222218</v>
      </c>
      <c r="CH91" s="492">
        <v>2194.3451851851851</v>
      </c>
      <c r="CI91" s="492">
        <v>1821.539351851852</v>
      </c>
      <c r="CJ91" s="492">
        <v>2101.204166666666</v>
      </c>
      <c r="CK91" s="492">
        <v>1800.9587500000009</v>
      </c>
      <c r="CL91" s="492">
        <v>2538.3866666666659</v>
      </c>
      <c r="CM91" s="492">
        <v>1029.038125</v>
      </c>
      <c r="CN91" s="492">
        <v>1508.1405208333331</v>
      </c>
      <c r="CO91" s="492">
        <v>1404.2434523809529</v>
      </c>
      <c r="CP91" s="492">
        <v>1330.5517499999989</v>
      </c>
      <c r="CQ91" s="492">
        <v>1284.4229545454541</v>
      </c>
      <c r="CR91" s="492">
        <v>1158.582803030303</v>
      </c>
      <c r="CS91" s="492">
        <v>1184.904821428571</v>
      </c>
      <c r="CT91" s="492">
        <v>1029.955989583334</v>
      </c>
      <c r="CU91" s="492">
        <v>965.84214285714324</v>
      </c>
      <c r="CV91" s="492">
        <v>991.60150793650814</v>
      </c>
      <c r="CW91" s="492">
        <v>1195.0275694444449</v>
      </c>
      <c r="CX91" s="492">
        <v>1278.9920833333331</v>
      </c>
      <c r="CY91" s="492">
        <v>1735.7581884057979</v>
      </c>
      <c r="CZ91" s="493">
        <v>1726.823333333333</v>
      </c>
    </row>
    <row r="92" spans="2:104" x14ac:dyDescent="0.25">
      <c r="B92" s="401"/>
      <c r="C92" s="401"/>
      <c r="D92" s="401"/>
      <c r="E92" s="401"/>
      <c r="F92" s="489" t="s">
        <v>61</v>
      </c>
      <c r="G92" s="490">
        <v>1310.290629370628</v>
      </c>
      <c r="H92" s="492">
        <v>1132.0041025641031</v>
      </c>
      <c r="I92" s="492">
        <v>1009.535743589743</v>
      </c>
      <c r="J92" s="492">
        <v>1091.323846153846</v>
      </c>
      <c r="K92" s="492">
        <v>1112.779020979021</v>
      </c>
      <c r="L92" s="492">
        <v>1030.9410989010989</v>
      </c>
      <c r="M92" s="492">
        <v>2165.9144444444428</v>
      </c>
      <c r="N92" s="492">
        <v>2027.387923076923</v>
      </c>
      <c r="O92" s="492">
        <v>3528.28</v>
      </c>
      <c r="P92" s="492">
        <v>1421.417252747252</v>
      </c>
      <c r="Q92" s="492">
        <v>874.67777972027966</v>
      </c>
      <c r="R92" s="492">
        <v>1045.678044871793</v>
      </c>
      <c r="S92" s="492">
        <v>1511.961538461539</v>
      </c>
      <c r="T92" s="492">
        <v>1512.8369658119659</v>
      </c>
      <c r="U92" s="492">
        <v>1422.3876923076921</v>
      </c>
      <c r="V92" s="492">
        <v>1476.8269230769231</v>
      </c>
      <c r="W92" s="492">
        <v>1070.6111242603549</v>
      </c>
      <c r="X92" s="492">
        <v>1635.507596153846</v>
      </c>
      <c r="Y92" s="492">
        <v>1369.3792642140461</v>
      </c>
      <c r="Z92" s="492">
        <v>1167.722757619739</v>
      </c>
      <c r="AA92" s="492">
        <v>971.31369658119684</v>
      </c>
      <c r="AB92" s="492">
        <v>898.58448717948716</v>
      </c>
      <c r="AC92" s="492">
        <v>1359.476094674556</v>
      </c>
      <c r="AD92" s="492">
        <v>1379.6239560439569</v>
      </c>
      <c r="AE92" s="492">
        <v>1554.20882051282</v>
      </c>
      <c r="AF92" s="492">
        <v>1238.8707692307689</v>
      </c>
      <c r="AG92" s="492">
        <v>1793.6097202797209</v>
      </c>
      <c r="AH92" s="492">
        <v>2978.270769230769</v>
      </c>
      <c r="AI92" s="492">
        <v>2122.1264102564119</v>
      </c>
      <c r="AJ92" s="492">
        <v>2207.7711111111112</v>
      </c>
      <c r="AK92" s="492">
        <v>2417.2363736263728</v>
      </c>
      <c r="AL92" s="492">
        <v>2882.0719230769232</v>
      </c>
      <c r="AM92" s="492">
        <v>1306.4408974358971</v>
      </c>
      <c r="AN92" s="492">
        <v>854.20721153846193</v>
      </c>
      <c r="AO92" s="492">
        <v>1117.2630769230771</v>
      </c>
      <c r="AP92" s="492">
        <v>1172.0861057692309</v>
      </c>
      <c r="AQ92" s="492">
        <v>741.25561538461523</v>
      </c>
      <c r="AR92" s="492">
        <v>1443.173286713286</v>
      </c>
      <c r="AS92" s="492">
        <v>2969.3304395604391</v>
      </c>
      <c r="AT92" s="492">
        <v>3112.5365811965798</v>
      </c>
      <c r="AU92" s="492">
        <v>2563.3646153846148</v>
      </c>
      <c r="AV92" s="492">
        <v>826.82336538461504</v>
      </c>
      <c r="AW92" s="492">
        <v>826.1850000000004</v>
      </c>
      <c r="AX92" s="492">
        <v>1027.781538461538</v>
      </c>
      <c r="AY92" s="492">
        <v>737.5306153846152</v>
      </c>
      <c r="AZ92" s="492">
        <v>970.73857988165685</v>
      </c>
      <c r="BA92" s="492">
        <v>547.39783653846121</v>
      </c>
      <c r="BB92" s="492">
        <v>420.22993589743572</v>
      </c>
      <c r="BC92" s="491">
        <v>132.67233233925725</v>
      </c>
      <c r="BD92" s="492">
        <v>8417.84</v>
      </c>
      <c r="BE92" s="492">
        <v>1213.5801465201459</v>
      </c>
      <c r="BF92" s="492">
        <v>1449.1492307692311</v>
      </c>
      <c r="BG92" s="492">
        <v>1369.137521367521</v>
      </c>
      <c r="BH92" s="492">
        <v>1614.1340170940171</v>
      </c>
      <c r="BI92" s="492">
        <v>1949.8474038461541</v>
      </c>
      <c r="BJ92" s="492">
        <v>532.55476923076924</v>
      </c>
      <c r="BK92" s="492">
        <v>1228.7238782051279</v>
      </c>
      <c r="BL92" s="492">
        <v>1265.76778280543</v>
      </c>
      <c r="BM92" s="492">
        <v>742.65349650349583</v>
      </c>
      <c r="BN92" s="492">
        <v>766.54601398601426</v>
      </c>
      <c r="BO92" s="492">
        <v>2488.5209230769228</v>
      </c>
      <c r="BP92" s="492">
        <v>898.12230769230757</v>
      </c>
      <c r="BQ92" s="492">
        <v>2671.3810256410261</v>
      </c>
      <c r="BR92" s="492">
        <v>1902.3934615384619</v>
      </c>
      <c r="BS92" s="492">
        <v>1279.4243589743589</v>
      </c>
      <c r="BT92" s="492">
        <v>1264.538365384615</v>
      </c>
      <c r="BU92" s="492">
        <v>1235.162163461539</v>
      </c>
      <c r="BV92" s="492">
        <v>1243.5792307692309</v>
      </c>
      <c r="BW92" s="492">
        <v>1971.8315384615389</v>
      </c>
      <c r="BX92" s="492">
        <v>1769.8028571428581</v>
      </c>
      <c r="BY92" s="492">
        <v>2084.228165680473</v>
      </c>
      <c r="BZ92" s="492">
        <v>1734.123653846153</v>
      </c>
      <c r="CA92" s="492">
        <v>1618.883186813187</v>
      </c>
      <c r="CB92" s="492">
        <v>1983.5145562130169</v>
      </c>
      <c r="CC92" s="492">
        <v>1551.8186956521729</v>
      </c>
      <c r="CD92" s="492">
        <v>3981.83</v>
      </c>
      <c r="CE92" s="492">
        <v>2921.44</v>
      </c>
      <c r="CF92" s="492">
        <v>1940.5312820512829</v>
      </c>
      <c r="CG92" s="492">
        <v>2315.3850000000002</v>
      </c>
      <c r="CH92" s="492">
        <v>2200.6984615384622</v>
      </c>
      <c r="CI92" s="492">
        <v>1828.504700854701</v>
      </c>
      <c r="CJ92" s="492">
        <v>2354.0939743589729</v>
      </c>
      <c r="CK92" s="492">
        <v>2053.8492307692318</v>
      </c>
      <c r="CL92" s="492">
        <v>2791.277179487181</v>
      </c>
      <c r="CM92" s="492">
        <v>1035.3910897435901</v>
      </c>
      <c r="CN92" s="492">
        <v>1585.2225961538461</v>
      </c>
      <c r="CO92" s="492">
        <v>1720.8227472527481</v>
      </c>
      <c r="CP92" s="492">
        <v>1647.1306153846151</v>
      </c>
      <c r="CQ92" s="492">
        <v>1601.001818181818</v>
      </c>
      <c r="CR92" s="492">
        <v>1475.161958041959</v>
      </c>
      <c r="CS92" s="492">
        <v>1501.483516483517</v>
      </c>
      <c r="CT92" s="492">
        <v>1346.5346634615389</v>
      </c>
      <c r="CU92" s="492">
        <v>1282.420586080586</v>
      </c>
      <c r="CV92" s="492">
        <v>1309.6293772893771</v>
      </c>
      <c r="CW92" s="492">
        <v>1506.8346794871791</v>
      </c>
      <c r="CX92" s="492">
        <v>1595.57064102564</v>
      </c>
      <c r="CY92" s="492">
        <v>2052.3372575250828</v>
      </c>
      <c r="CZ92" s="493">
        <v>2043.402923076922</v>
      </c>
    </row>
    <row r="93" spans="2:104" x14ac:dyDescent="0.25">
      <c r="B93" s="401"/>
      <c r="C93" s="401"/>
      <c r="D93" s="401"/>
      <c r="E93" s="401"/>
      <c r="F93" s="489" t="s">
        <v>62</v>
      </c>
      <c r="G93" s="490">
        <v>9832.58</v>
      </c>
      <c r="H93" s="492">
        <v>9680.85</v>
      </c>
      <c r="I93" s="492">
        <v>9629.2000000000007</v>
      </c>
      <c r="J93" s="492">
        <v>8737.91</v>
      </c>
      <c r="K93" s="492">
        <v>8765.01</v>
      </c>
      <c r="L93" s="492">
        <v>8852.61</v>
      </c>
      <c r="M93" s="492">
        <v>10791.33</v>
      </c>
      <c r="N93" s="492">
        <v>10284.77</v>
      </c>
      <c r="O93" s="492">
        <v>11053.58</v>
      </c>
      <c r="P93" s="492">
        <v>9743.44</v>
      </c>
      <c r="Q93" s="492">
        <v>9119.2900000000009</v>
      </c>
      <c r="R93" s="492">
        <v>9335.01</v>
      </c>
      <c r="S93" s="492">
        <v>9780.48</v>
      </c>
      <c r="T93" s="492">
        <v>9735.91</v>
      </c>
      <c r="U93" s="492">
        <v>9339.1200000000008</v>
      </c>
      <c r="V93" s="492">
        <v>9490.48</v>
      </c>
      <c r="W93" s="492">
        <v>9145.65</v>
      </c>
      <c r="X93" s="492">
        <v>9744.36</v>
      </c>
      <c r="Y93" s="492">
        <v>9392.52</v>
      </c>
      <c r="Z93" s="492">
        <v>9015.59</v>
      </c>
      <c r="AA93" s="492">
        <v>9097.15</v>
      </c>
      <c r="AB93" s="492">
        <v>8918.93</v>
      </c>
      <c r="AC93" s="492">
        <v>9598.5400000000009</v>
      </c>
      <c r="AD93" s="492">
        <v>9570.49</v>
      </c>
      <c r="AE93" s="492">
        <v>9552.98</v>
      </c>
      <c r="AF93" s="492">
        <v>9442.7800000000007</v>
      </c>
      <c r="AG93" s="492">
        <v>9889.6299999999992</v>
      </c>
      <c r="AH93" s="492">
        <v>11347.48</v>
      </c>
      <c r="AI93" s="492">
        <v>10128.280000000001</v>
      </c>
      <c r="AJ93" s="492">
        <v>10177.31</v>
      </c>
      <c r="AK93" s="492">
        <v>10156.27</v>
      </c>
      <c r="AL93" s="492">
        <v>9925.81</v>
      </c>
      <c r="AM93" s="492">
        <v>7251.72</v>
      </c>
      <c r="AN93" s="492">
        <v>7662.94</v>
      </c>
      <c r="AO93" s="492">
        <v>7296.41</v>
      </c>
      <c r="AP93" s="492">
        <v>7251.31</v>
      </c>
      <c r="AQ93" s="492">
        <v>7979.18</v>
      </c>
      <c r="AR93" s="492">
        <v>6903.63</v>
      </c>
      <c r="AS93" s="492">
        <v>5482.68</v>
      </c>
      <c r="AT93" s="492">
        <v>11422.45</v>
      </c>
      <c r="AU93" s="492">
        <v>10917.78</v>
      </c>
      <c r="AV93" s="492">
        <v>8407.65</v>
      </c>
      <c r="AW93" s="492">
        <v>8310.9699999999993</v>
      </c>
      <c r="AX93" s="492">
        <v>8592.44</v>
      </c>
      <c r="AY93" s="492">
        <v>8959.81</v>
      </c>
      <c r="AZ93" s="492">
        <v>7897.59</v>
      </c>
      <c r="BA93" s="492">
        <v>7868.95</v>
      </c>
      <c r="BB93" s="492">
        <v>8493.43</v>
      </c>
      <c r="BC93" s="492">
        <v>8417.84</v>
      </c>
      <c r="BD93" s="491">
        <v>152.26304814577239</v>
      </c>
      <c r="BE93" s="492">
        <v>9667.64</v>
      </c>
      <c r="BF93" s="492">
        <v>10078.25</v>
      </c>
      <c r="BG93" s="492">
        <v>9919</v>
      </c>
      <c r="BH93" s="492">
        <v>10344.39</v>
      </c>
      <c r="BI93" s="492">
        <v>7783.27</v>
      </c>
      <c r="BJ93" s="492">
        <v>8936.74</v>
      </c>
      <c r="BK93" s="492">
        <v>9242.3799999999992</v>
      </c>
      <c r="BL93" s="492">
        <v>9021.51</v>
      </c>
      <c r="BM93" s="492">
        <v>9112.34</v>
      </c>
      <c r="BN93" s="492">
        <v>9099.75</v>
      </c>
      <c r="BO93" s="492">
        <v>11116.82</v>
      </c>
      <c r="BP93" s="492">
        <v>8850.59</v>
      </c>
      <c r="BQ93" s="492">
        <v>11130.19</v>
      </c>
      <c r="BR93" s="492">
        <v>9056.33</v>
      </c>
      <c r="BS93" s="492">
        <v>9117.56</v>
      </c>
      <c r="BT93" s="492">
        <v>8957.44</v>
      </c>
      <c r="BU93" s="492">
        <v>8888.65</v>
      </c>
      <c r="BV93" s="492">
        <v>8894.7800000000007</v>
      </c>
      <c r="BW93" s="492">
        <v>10540.61</v>
      </c>
      <c r="BX93" s="492">
        <v>10308.36</v>
      </c>
      <c r="BY93" s="492">
        <v>10643.74</v>
      </c>
      <c r="BZ93" s="492">
        <v>10138.67</v>
      </c>
      <c r="CA93" s="492">
        <v>10068.67</v>
      </c>
      <c r="CB93" s="492">
        <v>10427.549999999999</v>
      </c>
      <c r="CC93" s="492">
        <v>6630.57</v>
      </c>
      <c r="CD93" s="492">
        <v>4661.1000000000004</v>
      </c>
      <c r="CE93" s="492">
        <v>5496.57</v>
      </c>
      <c r="CF93" s="492">
        <v>10514.91</v>
      </c>
      <c r="CG93" s="492">
        <v>10907.4</v>
      </c>
      <c r="CH93" s="492">
        <v>10659.31</v>
      </c>
      <c r="CI93" s="492">
        <v>10215.11</v>
      </c>
      <c r="CJ93" s="492">
        <v>10677.58</v>
      </c>
      <c r="CK93" s="492">
        <v>9959.5499999999993</v>
      </c>
      <c r="CL93" s="492">
        <v>11199.3</v>
      </c>
      <c r="CM93" s="492">
        <v>9529.35</v>
      </c>
      <c r="CN93" s="492">
        <v>9920.09</v>
      </c>
      <c r="CO93" s="492">
        <v>8378.4599999999991</v>
      </c>
      <c r="CP93" s="492">
        <v>8135.49</v>
      </c>
      <c r="CQ93" s="492">
        <v>8307.7800000000007</v>
      </c>
      <c r="CR93" s="492">
        <v>8273.93</v>
      </c>
      <c r="CS93" s="492">
        <v>8185.72</v>
      </c>
      <c r="CT93" s="492">
        <v>8302.9500000000007</v>
      </c>
      <c r="CU93" s="492">
        <v>8305.3799999999992</v>
      </c>
      <c r="CV93" s="492">
        <v>8138.82</v>
      </c>
      <c r="CW93" s="492">
        <v>7817.1</v>
      </c>
      <c r="CX93" s="492">
        <v>7988.22</v>
      </c>
      <c r="CY93" s="492">
        <v>8160.25</v>
      </c>
      <c r="CZ93" s="493">
        <v>7815.36</v>
      </c>
    </row>
    <row r="94" spans="2:104" x14ac:dyDescent="0.25">
      <c r="B94" s="401"/>
      <c r="C94" s="401"/>
      <c r="D94" s="401"/>
      <c r="E94" s="401"/>
      <c r="F94" s="489" t="s">
        <v>63</v>
      </c>
      <c r="G94" s="490">
        <v>488.28099567099531</v>
      </c>
      <c r="H94" s="492">
        <v>389.72264550264572</v>
      </c>
      <c r="I94" s="492">
        <v>625.69733333333306</v>
      </c>
      <c r="J94" s="492">
        <v>1433.3166666666671</v>
      </c>
      <c r="K94" s="492">
        <v>1472.061233766233</v>
      </c>
      <c r="L94" s="492">
        <v>1371.650090702947</v>
      </c>
      <c r="M94" s="492">
        <v>1087.7462433862429</v>
      </c>
      <c r="N94" s="492">
        <v>946.05038095238092</v>
      </c>
      <c r="O94" s="492">
        <v>2462.56</v>
      </c>
      <c r="P94" s="492">
        <v>766.55061224489828</v>
      </c>
      <c r="Q94" s="492">
        <v>948.45606060606053</v>
      </c>
      <c r="R94" s="492">
        <v>793.27539186507977</v>
      </c>
      <c r="S94" s="492">
        <v>1188.29</v>
      </c>
      <c r="T94" s="492">
        <v>1190.255714285714</v>
      </c>
      <c r="U94" s="492">
        <v>1419.2095238095239</v>
      </c>
      <c r="V94" s="492">
        <v>1420.737142857143</v>
      </c>
      <c r="W94" s="492">
        <v>1072.21445054945</v>
      </c>
      <c r="X94" s="492">
        <v>1379.583511904762</v>
      </c>
      <c r="Y94" s="492">
        <v>1329.015269151138</v>
      </c>
      <c r="Z94" s="492">
        <v>1260.0768373764599</v>
      </c>
      <c r="AA94" s="492">
        <v>1102.7381481481491</v>
      </c>
      <c r="AB94" s="492">
        <v>1118.818888888889</v>
      </c>
      <c r="AC94" s="492">
        <v>994.7687179487192</v>
      </c>
      <c r="AD94" s="492">
        <v>1119.433401360543</v>
      </c>
      <c r="AE94" s="492">
        <v>1489.851777777777</v>
      </c>
      <c r="AF94" s="492">
        <v>1017.078219461698</v>
      </c>
      <c r="AG94" s="492">
        <v>1652.9161038961031</v>
      </c>
      <c r="AH94" s="492">
        <v>2131.257714285714</v>
      </c>
      <c r="AI94" s="492">
        <v>1110.86216931217</v>
      </c>
      <c r="AJ94" s="492">
        <v>1377.350211640211</v>
      </c>
      <c r="AK94" s="492">
        <v>1440.8726530612239</v>
      </c>
      <c r="AL94" s="492">
        <v>1824.0373809523801</v>
      </c>
      <c r="AM94" s="492">
        <v>2459.608650793652</v>
      </c>
      <c r="AN94" s="492">
        <v>2008.2267857142861</v>
      </c>
      <c r="AO94" s="492">
        <v>2269.9876190476189</v>
      </c>
      <c r="AP94" s="492">
        <v>2327.2448809523821</v>
      </c>
      <c r="AQ94" s="492">
        <v>1894.068571428571</v>
      </c>
      <c r="AR94" s="492">
        <v>2596.0350649350639</v>
      </c>
      <c r="AS94" s="492">
        <v>4122.2388435374169</v>
      </c>
      <c r="AT94" s="492">
        <v>2610.6169841269848</v>
      </c>
      <c r="AU94" s="492">
        <v>2359.359523809524</v>
      </c>
      <c r="AV94" s="492">
        <v>1517.5476785714279</v>
      </c>
      <c r="AW94" s="492">
        <v>1502.968787878789</v>
      </c>
      <c r="AX94" s="492">
        <v>1536.303095238095</v>
      </c>
      <c r="AY94" s="492">
        <v>1161.3021428571431</v>
      </c>
      <c r="AZ94" s="492">
        <v>1805.8375457875461</v>
      </c>
      <c r="BA94" s="492">
        <v>1619.1252976190481</v>
      </c>
      <c r="BB94" s="492">
        <v>1217.2113095238101</v>
      </c>
      <c r="BC94" s="492">
        <v>1213.5801465201459</v>
      </c>
      <c r="BD94" s="492">
        <v>9667.64</v>
      </c>
      <c r="BE94" s="491">
        <v>121.46697890467142</v>
      </c>
      <c r="BF94" s="492">
        <v>432.60142857142853</v>
      </c>
      <c r="BG94" s="492">
        <v>372.08201058201092</v>
      </c>
      <c r="BH94" s="492">
        <v>578.61915343915302</v>
      </c>
      <c r="BI94" s="492">
        <v>2470.3419642857152</v>
      </c>
      <c r="BJ94" s="492">
        <v>782.24196190476255</v>
      </c>
      <c r="BK94" s="492">
        <v>1060.6616071428571</v>
      </c>
      <c r="BL94" s="492">
        <v>1476.50675070028</v>
      </c>
      <c r="BM94" s="492">
        <v>545.07383116883125</v>
      </c>
      <c r="BN94" s="492">
        <v>763.62932900432838</v>
      </c>
      <c r="BO94" s="492">
        <v>1641.507571428572</v>
      </c>
      <c r="BP94" s="492">
        <v>1208.7142857142851</v>
      </c>
      <c r="BQ94" s="492">
        <v>1824.367619047619</v>
      </c>
      <c r="BR94" s="492">
        <v>1825.8107142857141</v>
      </c>
      <c r="BS94" s="492">
        <v>1441.95947089947</v>
      </c>
      <c r="BT94" s="492">
        <v>1481.6928571428571</v>
      </c>
      <c r="BU94" s="492">
        <v>1436.1447619047619</v>
      </c>
      <c r="BV94" s="492">
        <v>1431.496870748299</v>
      </c>
      <c r="BW94" s="492">
        <v>1144.914212454212</v>
      </c>
      <c r="BX94" s="492">
        <v>872.79078231292522</v>
      </c>
      <c r="BY94" s="492">
        <v>1159.488571428572</v>
      </c>
      <c r="BZ94" s="492">
        <v>1200.98246031746</v>
      </c>
      <c r="CA94" s="492">
        <v>910.25312925170044</v>
      </c>
      <c r="CB94" s="492">
        <v>1348.5239560439561</v>
      </c>
      <c r="CC94" s="492">
        <v>2706.5118633540369</v>
      </c>
      <c r="CD94" s="492">
        <v>5295.26</v>
      </c>
      <c r="CE94" s="492">
        <v>4187.78</v>
      </c>
      <c r="CF94" s="492">
        <v>890.30515873015872</v>
      </c>
      <c r="CG94" s="492">
        <v>1250.9551984126981</v>
      </c>
      <c r="CH94" s="492">
        <v>1120.220264550265</v>
      </c>
      <c r="CI94" s="492">
        <v>754.42370370370361</v>
      </c>
      <c r="CJ94" s="492">
        <v>2150.088571428571</v>
      </c>
      <c r="CK94" s="492">
        <v>1849.8440476190481</v>
      </c>
      <c r="CL94" s="492">
        <v>2587.2720634920629</v>
      </c>
      <c r="CM94" s="492">
        <v>289.56698412698393</v>
      </c>
      <c r="CN94" s="492">
        <v>637.76577380952324</v>
      </c>
      <c r="CO94" s="492">
        <v>2241.3172789115652</v>
      </c>
      <c r="CP94" s="492">
        <v>2167.6251428571409</v>
      </c>
      <c r="CQ94" s="492">
        <v>2121.4969264069282</v>
      </c>
      <c r="CR94" s="492">
        <v>1995.656666666667</v>
      </c>
      <c r="CS94" s="492">
        <v>2021.9784353741479</v>
      </c>
      <c r="CT94" s="492">
        <v>1867.029494047619</v>
      </c>
      <c r="CU94" s="492">
        <v>1802.9153514739239</v>
      </c>
      <c r="CV94" s="492">
        <v>1837.382585034014</v>
      </c>
      <c r="CW94" s="492">
        <v>2043.7818650793649</v>
      </c>
      <c r="CX94" s="492">
        <v>2116.0653174603181</v>
      </c>
      <c r="CY94" s="492">
        <v>2572.8315734989628</v>
      </c>
      <c r="CZ94" s="493">
        <v>2563.8967619047621</v>
      </c>
    </row>
    <row r="95" spans="2:104" x14ac:dyDescent="0.25">
      <c r="B95" s="401"/>
      <c r="C95" s="401"/>
      <c r="D95" s="401"/>
      <c r="E95" s="401"/>
      <c r="F95" s="489" t="s">
        <v>64</v>
      </c>
      <c r="G95" s="490">
        <v>279.77318181818191</v>
      </c>
      <c r="H95" s="492">
        <v>440.76833333333337</v>
      </c>
      <c r="I95" s="492">
        <v>622.24099999999999</v>
      </c>
      <c r="J95" s="492">
        <v>1365.2349999999999</v>
      </c>
      <c r="K95" s="492">
        <v>1401.9211363636359</v>
      </c>
      <c r="L95" s="492">
        <v>1331.8947619047619</v>
      </c>
      <c r="M95" s="492">
        <v>1007.851111111111</v>
      </c>
      <c r="N95" s="492">
        <v>887.29750000000024</v>
      </c>
      <c r="O95" s="492">
        <v>2247.96</v>
      </c>
      <c r="P95" s="492">
        <v>498.40571428571451</v>
      </c>
      <c r="Q95" s="492">
        <v>930.82909090909129</v>
      </c>
      <c r="R95" s="492">
        <v>744.92119791666664</v>
      </c>
      <c r="S95" s="492">
        <v>880.39</v>
      </c>
      <c r="T95" s="492">
        <v>889.50861111111112</v>
      </c>
      <c r="U95" s="492">
        <v>1187.625</v>
      </c>
      <c r="V95" s="492">
        <v>1167.4000000000001</v>
      </c>
      <c r="W95" s="492">
        <v>997.94769230769214</v>
      </c>
      <c r="X95" s="492">
        <v>1094.2293749999999</v>
      </c>
      <c r="Y95" s="492">
        <v>1125.0667391304351</v>
      </c>
      <c r="Z95" s="492">
        <v>1184.571509433963</v>
      </c>
      <c r="AA95" s="492">
        <v>1054.199861111111</v>
      </c>
      <c r="AB95" s="492">
        <v>1102.9808333333331</v>
      </c>
      <c r="AC95" s="492">
        <v>726.57999999999993</v>
      </c>
      <c r="AD95" s="492">
        <v>891.60999999999979</v>
      </c>
      <c r="AE95" s="492">
        <v>1225.6559999999999</v>
      </c>
      <c r="AF95" s="492">
        <v>856.32891304347834</v>
      </c>
      <c r="AG95" s="492">
        <v>1378.557272727272</v>
      </c>
      <c r="AH95" s="492">
        <v>1844.09</v>
      </c>
      <c r="AI95" s="492">
        <v>1112.2349999999999</v>
      </c>
      <c r="AJ95" s="492">
        <v>1436.7811111111109</v>
      </c>
      <c r="AK95" s="492">
        <v>1425.5235714285709</v>
      </c>
      <c r="AL95" s="492">
        <v>1801.615</v>
      </c>
      <c r="AM95" s="492">
        <v>2692.7791666666672</v>
      </c>
      <c r="AN95" s="492">
        <v>2241.3987499999998</v>
      </c>
      <c r="AO95" s="492">
        <v>2503.16</v>
      </c>
      <c r="AP95" s="492">
        <v>2560.4168749999999</v>
      </c>
      <c r="AQ95" s="492">
        <v>2127.2395000000001</v>
      </c>
      <c r="AR95" s="492">
        <v>2829.2068181818181</v>
      </c>
      <c r="AS95" s="492">
        <v>4355.41</v>
      </c>
      <c r="AT95" s="492">
        <v>2289.7705555555558</v>
      </c>
      <c r="AU95" s="492">
        <v>2082.5250000000001</v>
      </c>
      <c r="AV95" s="492">
        <v>1504.3924999999999</v>
      </c>
      <c r="AW95" s="492">
        <v>1547.512727272727</v>
      </c>
      <c r="AX95" s="492">
        <v>1487.23</v>
      </c>
      <c r="AY95" s="492">
        <v>1177.566</v>
      </c>
      <c r="AZ95" s="492">
        <v>1879.448076923077</v>
      </c>
      <c r="BA95" s="492">
        <v>1849.4512500000001</v>
      </c>
      <c r="BB95" s="492">
        <v>1439.882916666666</v>
      </c>
      <c r="BC95" s="492">
        <v>1449.1492307692311</v>
      </c>
      <c r="BD95" s="492">
        <v>10078.25</v>
      </c>
      <c r="BE95" s="492">
        <v>432.60142857142853</v>
      </c>
      <c r="BF95" s="491">
        <v>42.478457600057325</v>
      </c>
      <c r="BG95" s="492">
        <v>149.62222222222221</v>
      </c>
      <c r="BH95" s="492">
        <v>170.50888888888889</v>
      </c>
      <c r="BI95" s="492">
        <v>2401.5037499999989</v>
      </c>
      <c r="BJ95" s="492">
        <v>1010.884</v>
      </c>
      <c r="BK95" s="492">
        <v>1488.705833333333</v>
      </c>
      <c r="BL95" s="492">
        <v>1823.3305882352929</v>
      </c>
      <c r="BM95" s="492">
        <v>785.02590909090929</v>
      </c>
      <c r="BN95" s="492">
        <v>1076.8981818181819</v>
      </c>
      <c r="BO95" s="492">
        <v>1354.3409999999999</v>
      </c>
      <c r="BP95" s="492">
        <v>1195.3800000000001</v>
      </c>
      <c r="BQ95" s="492">
        <v>1537.2016666666671</v>
      </c>
      <c r="BR95" s="492">
        <v>2220.54</v>
      </c>
      <c r="BS95" s="492">
        <v>1345.7755555555559</v>
      </c>
      <c r="BT95" s="492">
        <v>1409.4468750000001</v>
      </c>
      <c r="BU95" s="492">
        <v>1359.2159375000001</v>
      </c>
      <c r="BV95" s="492">
        <v>1359.4678571428569</v>
      </c>
      <c r="BW95" s="492">
        <v>857.7488461538461</v>
      </c>
      <c r="BX95" s="492">
        <v>504.2778571428571</v>
      </c>
      <c r="BY95" s="492">
        <v>764.06653846153881</v>
      </c>
      <c r="BZ95" s="492">
        <v>904.82708333333358</v>
      </c>
      <c r="CA95" s="492">
        <v>629.56000000000017</v>
      </c>
      <c r="CB95" s="492">
        <v>1058.867307692308</v>
      </c>
      <c r="CC95" s="492">
        <v>2939.682826086957</v>
      </c>
      <c r="CD95" s="492">
        <v>5706.84</v>
      </c>
      <c r="CE95" s="492">
        <v>4600.8100000000004</v>
      </c>
      <c r="CF95" s="492">
        <v>524.12125000000003</v>
      </c>
      <c r="CG95" s="492">
        <v>927.54749999999979</v>
      </c>
      <c r="CH95" s="492">
        <v>885.54611111111114</v>
      </c>
      <c r="CI95" s="492">
        <v>559.91444444444448</v>
      </c>
      <c r="CJ95" s="492">
        <v>1873.2525000000001</v>
      </c>
      <c r="CK95" s="492">
        <v>1573.00875</v>
      </c>
      <c r="CL95" s="492">
        <v>2310.436666666666</v>
      </c>
      <c r="CM95" s="492">
        <v>439.95499999999998</v>
      </c>
      <c r="CN95" s="492">
        <v>238.645625</v>
      </c>
      <c r="CO95" s="492">
        <v>2172.4778571428569</v>
      </c>
      <c r="CP95" s="492">
        <v>2098.7867500000002</v>
      </c>
      <c r="CQ95" s="492">
        <v>2052.6586363636361</v>
      </c>
      <c r="CR95" s="492">
        <v>1926.816818181818</v>
      </c>
      <c r="CS95" s="492">
        <v>1953.1396428571429</v>
      </c>
      <c r="CT95" s="492">
        <v>1798.190625</v>
      </c>
      <c r="CU95" s="492">
        <v>1734.0766666666671</v>
      </c>
      <c r="CV95" s="492">
        <v>1768.544047619047</v>
      </c>
      <c r="CW95" s="492">
        <v>1974.9429166666671</v>
      </c>
      <c r="CX95" s="492">
        <v>2047.2270833333339</v>
      </c>
      <c r="CY95" s="492">
        <v>2503.9934782608689</v>
      </c>
      <c r="CZ95" s="493">
        <v>2495.06</v>
      </c>
    </row>
    <row r="96" spans="2:104" x14ac:dyDescent="0.25">
      <c r="B96" s="401"/>
      <c r="C96" s="401"/>
      <c r="D96" s="401"/>
      <c r="E96" s="401"/>
      <c r="F96" s="489" t="s">
        <v>65</v>
      </c>
      <c r="G96" s="490">
        <v>263.12909090909079</v>
      </c>
      <c r="H96" s="492">
        <v>347.2037037037037</v>
      </c>
      <c r="I96" s="492">
        <v>577.4199259259259</v>
      </c>
      <c r="J96" s="492">
        <v>1332.681111111111</v>
      </c>
      <c r="K96" s="492">
        <v>1369.3658080808079</v>
      </c>
      <c r="L96" s="492">
        <v>1299.3396296296301</v>
      </c>
      <c r="M96" s="492">
        <v>1074.539382716049</v>
      </c>
      <c r="N96" s="492">
        <v>949.06288888888923</v>
      </c>
      <c r="O96" s="492">
        <v>2238.2600000000002</v>
      </c>
      <c r="P96" s="492">
        <v>508.09738095238112</v>
      </c>
      <c r="Q96" s="492">
        <v>898.44999999999993</v>
      </c>
      <c r="R96" s="492">
        <v>711.83670138888965</v>
      </c>
      <c r="S96" s="492">
        <v>887.10555555555561</v>
      </c>
      <c r="T96" s="492">
        <v>896.92592592592632</v>
      </c>
      <c r="U96" s="492">
        <v>1201.383888888889</v>
      </c>
      <c r="V96" s="492">
        <v>1184.3322222222221</v>
      </c>
      <c r="W96" s="492">
        <v>967.07329059828999</v>
      </c>
      <c r="X96" s="492">
        <v>1100.942361111111</v>
      </c>
      <c r="Y96" s="492">
        <v>1135.789661835749</v>
      </c>
      <c r="Z96" s="492">
        <v>1153.5776519916151</v>
      </c>
      <c r="AA96" s="492">
        <v>1021.6444753086409</v>
      </c>
      <c r="AB96" s="492">
        <v>1070.4244444444439</v>
      </c>
      <c r="AC96" s="492">
        <v>735.11213675213708</v>
      </c>
      <c r="AD96" s="492">
        <v>907.61563492063488</v>
      </c>
      <c r="AE96" s="492">
        <v>1237.5382222222231</v>
      </c>
      <c r="AF96" s="492">
        <v>861.86850241545892</v>
      </c>
      <c r="AG96" s="492">
        <v>1390.597373737374</v>
      </c>
      <c r="AH96" s="492">
        <v>1851.836222222222</v>
      </c>
      <c r="AI96" s="492">
        <v>1173.924938271605</v>
      </c>
      <c r="AJ96" s="492">
        <v>1468.8297530864199</v>
      </c>
      <c r="AK96" s="492">
        <v>1487.2033333333341</v>
      </c>
      <c r="AL96" s="492">
        <v>1863.2949999999989</v>
      </c>
      <c r="AM96" s="492">
        <v>2604.0277777777778</v>
      </c>
      <c r="AN96" s="492">
        <v>2155.9388888888889</v>
      </c>
      <c r="AO96" s="492">
        <v>2423.4188888888889</v>
      </c>
      <c r="AP96" s="492">
        <v>2475.3784722222222</v>
      </c>
      <c r="AQ96" s="492">
        <v>2047.499333333333</v>
      </c>
      <c r="AR96" s="492">
        <v>2749.466262626263</v>
      </c>
      <c r="AS96" s="492">
        <v>4275.6701587301604</v>
      </c>
      <c r="AT96" s="492">
        <v>2297.3437654320992</v>
      </c>
      <c r="AU96" s="492">
        <v>2089.2377777777779</v>
      </c>
      <c r="AV96" s="492">
        <v>1471.8379166666671</v>
      </c>
      <c r="AW96" s="492">
        <v>1505.860505050505</v>
      </c>
      <c r="AX96" s="492">
        <v>1454.673888888889</v>
      </c>
      <c r="AY96" s="492">
        <v>1144.12911111111</v>
      </c>
      <c r="AZ96" s="492">
        <v>1835.8631623931619</v>
      </c>
      <c r="BA96" s="492">
        <v>1763.694166666666</v>
      </c>
      <c r="BB96" s="492">
        <v>1353.014074074074</v>
      </c>
      <c r="BC96" s="492">
        <v>1369.137521367521</v>
      </c>
      <c r="BD96" s="492">
        <v>9919</v>
      </c>
      <c r="BE96" s="492">
        <v>372.08201058201058</v>
      </c>
      <c r="BF96" s="492">
        <v>149.62222222222229</v>
      </c>
      <c r="BG96" s="491">
        <v>97.740039740146855</v>
      </c>
      <c r="BH96" s="492">
        <v>304.20864197530881</v>
      </c>
      <c r="BI96" s="492">
        <v>2368.9484722222219</v>
      </c>
      <c r="BJ96" s="492">
        <v>930.75973333333377</v>
      </c>
      <c r="BK96" s="492">
        <v>1383.051620370371</v>
      </c>
      <c r="BL96" s="492">
        <v>1743.5907189542479</v>
      </c>
      <c r="BM96" s="492">
        <v>702.38373737373752</v>
      </c>
      <c r="BN96" s="492">
        <v>997.15656565656525</v>
      </c>
      <c r="BO96" s="492">
        <v>1362.086333333333</v>
      </c>
      <c r="BP96" s="492">
        <v>1162.823333333333</v>
      </c>
      <c r="BQ96" s="492">
        <v>1544.946666666666</v>
      </c>
      <c r="BR96" s="492">
        <v>2140.800555555556</v>
      </c>
      <c r="BS96" s="492">
        <v>1325.403086419753</v>
      </c>
      <c r="BT96" s="492">
        <v>1376.8905555555559</v>
      </c>
      <c r="BU96" s="492">
        <v>1328.8690972222221</v>
      </c>
      <c r="BV96" s="492">
        <v>1326.912380952381</v>
      </c>
      <c r="BW96" s="492">
        <v>865.49316239316215</v>
      </c>
      <c r="BX96" s="492">
        <v>578.30976190476179</v>
      </c>
      <c r="BY96" s="492">
        <v>875.78188034188065</v>
      </c>
      <c r="BZ96" s="492">
        <v>912.14250000000038</v>
      </c>
      <c r="CA96" s="492">
        <v>635.52349206349186</v>
      </c>
      <c r="CB96" s="492">
        <v>1066.612222222222</v>
      </c>
      <c r="CC96" s="492">
        <v>2851.9828502415448</v>
      </c>
      <c r="CD96" s="492">
        <v>5568.1</v>
      </c>
      <c r="CE96" s="492">
        <v>4447.58</v>
      </c>
      <c r="CF96" s="492">
        <v>646.24555555555537</v>
      </c>
      <c r="CG96" s="492">
        <v>1044.0373148148151</v>
      </c>
      <c r="CH96" s="492">
        <v>987.12135802469118</v>
      </c>
      <c r="CI96" s="492">
        <v>651.7248148148152</v>
      </c>
      <c r="CJ96" s="492">
        <v>1879.966851851852</v>
      </c>
      <c r="CK96" s="492">
        <v>1579.7222222222219</v>
      </c>
      <c r="CL96" s="492">
        <v>2317.1498148148139</v>
      </c>
      <c r="CM96" s="492">
        <v>363.2075000000001</v>
      </c>
      <c r="CN96" s="492">
        <v>325.76958333333329</v>
      </c>
      <c r="CO96" s="492">
        <v>2139.9226984126981</v>
      </c>
      <c r="CP96" s="492">
        <v>2066.231055555555</v>
      </c>
      <c r="CQ96" s="492">
        <v>2020.102727272727</v>
      </c>
      <c r="CR96" s="492">
        <v>1894.2622222222219</v>
      </c>
      <c r="CS96" s="492">
        <v>1920.584285714285</v>
      </c>
      <c r="CT96" s="492">
        <v>1765.635347222222</v>
      </c>
      <c r="CU96" s="492">
        <v>1701.521322751322</v>
      </c>
      <c r="CV96" s="492">
        <v>1735.988783068784</v>
      </c>
      <c r="CW96" s="492">
        <v>1942.3876851851851</v>
      </c>
      <c r="CX96" s="492">
        <v>2014.671481481482</v>
      </c>
      <c r="CY96" s="492">
        <v>2471.4376328502422</v>
      </c>
      <c r="CZ96" s="493">
        <v>2462.503555555556</v>
      </c>
    </row>
    <row r="97" spans="2:104" x14ac:dyDescent="0.25">
      <c r="B97" s="401"/>
      <c r="C97" s="401"/>
      <c r="D97" s="401"/>
      <c r="E97" s="401"/>
      <c r="F97" s="489" t="s">
        <v>66</v>
      </c>
      <c r="G97" s="490">
        <v>440.52868686868669</v>
      </c>
      <c r="H97" s="492">
        <v>603.91</v>
      </c>
      <c r="I97" s="492">
        <v>783.28274074074034</v>
      </c>
      <c r="J97" s="492">
        <v>1525.99</v>
      </c>
      <c r="K97" s="492">
        <v>1562.675909090909</v>
      </c>
      <c r="L97" s="492">
        <v>1492.6490476190479</v>
      </c>
      <c r="M97" s="492">
        <v>973.88012345679056</v>
      </c>
      <c r="N97" s="492">
        <v>934.51044444444449</v>
      </c>
      <c r="O97" s="492">
        <v>1997.31</v>
      </c>
      <c r="P97" s="492">
        <v>639.68539682539654</v>
      </c>
      <c r="Q97" s="492">
        <v>1091.5832323232321</v>
      </c>
      <c r="R97" s="492">
        <v>905.61440972222215</v>
      </c>
      <c r="S97" s="492">
        <v>1023.0533333333329</v>
      </c>
      <c r="T97" s="492">
        <v>1023.374382716049</v>
      </c>
      <c r="U97" s="492">
        <v>1345.446666666666</v>
      </c>
      <c r="V97" s="492">
        <v>1310.0611111111109</v>
      </c>
      <c r="W97" s="492">
        <v>1158.5891025641031</v>
      </c>
      <c r="X97" s="492">
        <v>1236.8905555555559</v>
      </c>
      <c r="Y97" s="492">
        <v>1282.136376811595</v>
      </c>
      <c r="Z97" s="492">
        <v>1344.9276100628931</v>
      </c>
      <c r="AA97" s="492">
        <v>1214.9538888888881</v>
      </c>
      <c r="AB97" s="492">
        <v>1263.734074074074</v>
      </c>
      <c r="AC97" s="492">
        <v>882.67871794871814</v>
      </c>
      <c r="AD97" s="492">
        <v>1047.665714285715</v>
      </c>
      <c r="AE97" s="492">
        <v>1368.317629629631</v>
      </c>
      <c r="AF97" s="492">
        <v>1014.914541062802</v>
      </c>
      <c r="AG97" s="492">
        <v>1521.21888888889</v>
      </c>
      <c r="AH97" s="492">
        <v>1825.5822222222221</v>
      </c>
      <c r="AI97" s="492">
        <v>1159.4478395061731</v>
      </c>
      <c r="AJ97" s="492">
        <v>1480.383518518518</v>
      </c>
      <c r="AK97" s="492">
        <v>1472.737142857143</v>
      </c>
      <c r="AL97" s="492">
        <v>1848.8283333333329</v>
      </c>
      <c r="AM97" s="492">
        <v>2857.7638888888891</v>
      </c>
      <c r="AN97" s="492">
        <v>2406.383055555556</v>
      </c>
      <c r="AO97" s="492">
        <v>2668.1444444444442</v>
      </c>
      <c r="AP97" s="492">
        <v>2725.4016666666662</v>
      </c>
      <c r="AQ97" s="492">
        <v>2292.2250000000008</v>
      </c>
      <c r="AR97" s="492">
        <v>2994.1918181818191</v>
      </c>
      <c r="AS97" s="492">
        <v>4520.3958730158711</v>
      </c>
      <c r="AT97" s="492">
        <v>2250.5082716049392</v>
      </c>
      <c r="AU97" s="492">
        <v>2225.1855555555549</v>
      </c>
      <c r="AV97" s="492">
        <v>1665.1470833333331</v>
      </c>
      <c r="AW97" s="492">
        <v>1708.266868686869</v>
      </c>
      <c r="AX97" s="492">
        <v>1647.984444444445</v>
      </c>
      <c r="AY97" s="492">
        <v>1338.319888888888</v>
      </c>
      <c r="AZ97" s="492">
        <v>2040.2016239316231</v>
      </c>
      <c r="BA97" s="492">
        <v>2014.436805555556</v>
      </c>
      <c r="BB97" s="492">
        <v>1602.0949074074069</v>
      </c>
      <c r="BC97" s="492">
        <v>1614.1340170940171</v>
      </c>
      <c r="BD97" s="492">
        <v>10344.39</v>
      </c>
      <c r="BE97" s="492">
        <v>578.61915343915302</v>
      </c>
      <c r="BF97" s="492">
        <v>170.50888888888889</v>
      </c>
      <c r="BG97" s="492">
        <v>304.20864197530858</v>
      </c>
      <c r="BH97" s="491">
        <v>113.63544636875514</v>
      </c>
      <c r="BI97" s="492">
        <v>2562.2576388888879</v>
      </c>
      <c r="BJ97" s="492">
        <v>1175.2758222222219</v>
      </c>
      <c r="BK97" s="492">
        <v>1614.7727314814799</v>
      </c>
      <c r="BL97" s="492">
        <v>1988.316470588235</v>
      </c>
      <c r="BM97" s="492">
        <v>949.62606060606061</v>
      </c>
      <c r="BN97" s="492">
        <v>1241.882272727272</v>
      </c>
      <c r="BO97" s="492">
        <v>1334.0017777777789</v>
      </c>
      <c r="BP97" s="492">
        <v>1356.133333333333</v>
      </c>
      <c r="BQ97" s="492">
        <v>1518.693518518518</v>
      </c>
      <c r="BR97" s="492">
        <v>2385.5244444444438</v>
      </c>
      <c r="BS97" s="492">
        <v>1505.225925925927</v>
      </c>
      <c r="BT97" s="492">
        <v>1570.1998611111121</v>
      </c>
      <c r="BU97" s="492">
        <v>1519.7870833333329</v>
      </c>
      <c r="BV97" s="492">
        <v>1520.221428571429</v>
      </c>
      <c r="BW97" s="492">
        <v>825.93572649572616</v>
      </c>
      <c r="BX97" s="492">
        <v>512.09936507936493</v>
      </c>
      <c r="BY97" s="492">
        <v>724.04743589743634</v>
      </c>
      <c r="BZ97" s="492">
        <v>964.50981481481551</v>
      </c>
      <c r="CA97" s="492">
        <v>713.21444444444433</v>
      </c>
      <c r="CB97" s="492">
        <v>1040.3570940170939</v>
      </c>
      <c r="CC97" s="492">
        <v>3104.668357487923</v>
      </c>
      <c r="CD97" s="492">
        <v>6004.66</v>
      </c>
      <c r="CE97" s="492">
        <v>4879.5200000000004</v>
      </c>
      <c r="CF97" s="492">
        <v>417.25481481481478</v>
      </c>
      <c r="CG97" s="492">
        <v>800.82018518518532</v>
      </c>
      <c r="CH97" s="492">
        <v>761.36938271604959</v>
      </c>
      <c r="CI97" s="492">
        <v>518.15654320987642</v>
      </c>
      <c r="CJ97" s="492">
        <v>2015.9150000000011</v>
      </c>
      <c r="CK97" s="492">
        <v>1715.670277777778</v>
      </c>
      <c r="CL97" s="492">
        <v>2453.0983333333329</v>
      </c>
      <c r="CM97" s="492">
        <v>604.93962962962894</v>
      </c>
      <c r="CN97" s="492">
        <v>313.46541666666673</v>
      </c>
      <c r="CO97" s="492">
        <v>2333.2334920634921</v>
      </c>
      <c r="CP97" s="492">
        <v>2259.5407777777782</v>
      </c>
      <c r="CQ97" s="492">
        <v>2213.4123232323241</v>
      </c>
      <c r="CR97" s="492">
        <v>2087.572222222223</v>
      </c>
      <c r="CS97" s="492">
        <v>2113.894047619046</v>
      </c>
      <c r="CT97" s="492">
        <v>1958.945208333334</v>
      </c>
      <c r="CU97" s="492">
        <v>1894.830952380953</v>
      </c>
      <c r="CV97" s="492">
        <v>1929.2980423280419</v>
      </c>
      <c r="CW97" s="492">
        <v>2135.697314814814</v>
      </c>
      <c r="CX97" s="492">
        <v>2207.9807407407411</v>
      </c>
      <c r="CY97" s="492">
        <v>2664.7473913043491</v>
      </c>
      <c r="CZ97" s="493">
        <v>2655.8126666666672</v>
      </c>
    </row>
    <row r="98" spans="2:104" x14ac:dyDescent="0.25">
      <c r="B98" s="401"/>
      <c r="C98" s="401"/>
      <c r="D98" s="401"/>
      <c r="E98" s="401"/>
      <c r="F98" s="489" t="s">
        <v>67</v>
      </c>
      <c r="G98" s="490">
        <v>2152.4161363636358</v>
      </c>
      <c r="H98" s="492">
        <v>2127.927916666667</v>
      </c>
      <c r="I98" s="492">
        <v>1915.689333333333</v>
      </c>
      <c r="J98" s="492">
        <v>1043.7662499999999</v>
      </c>
      <c r="K98" s="492">
        <v>1015.503181818182</v>
      </c>
      <c r="L98" s="492">
        <v>1109.011547619047</v>
      </c>
      <c r="M98" s="492">
        <v>3358.5374999999999</v>
      </c>
      <c r="N98" s="492">
        <v>3232.5808750000001</v>
      </c>
      <c r="O98" s="492">
        <v>5315.62</v>
      </c>
      <c r="P98" s="492">
        <v>2021.316785714286</v>
      </c>
      <c r="Q98" s="492">
        <v>1576.1127840909089</v>
      </c>
      <c r="R98" s="492">
        <v>1725.117031250001</v>
      </c>
      <c r="S98" s="492">
        <v>1771.4637499999999</v>
      </c>
      <c r="T98" s="492">
        <v>1797.3755555555549</v>
      </c>
      <c r="U98" s="492">
        <v>1503.5237500000001</v>
      </c>
      <c r="V98" s="492">
        <v>1596.9749999999999</v>
      </c>
      <c r="W98" s="492">
        <v>1444.254519230768</v>
      </c>
      <c r="X98" s="492">
        <v>1791.1260937500001</v>
      </c>
      <c r="Y98" s="492">
        <v>1497.0180978260869</v>
      </c>
      <c r="Z98" s="492">
        <v>1285.5989622641509</v>
      </c>
      <c r="AA98" s="492">
        <v>1386.2321527777781</v>
      </c>
      <c r="AB98" s="492">
        <v>1356.6404166666659</v>
      </c>
      <c r="AC98" s="492">
        <v>1760.989903846154</v>
      </c>
      <c r="AD98" s="492">
        <v>1650.988124999998</v>
      </c>
      <c r="AE98" s="492">
        <v>1671.303333333334</v>
      </c>
      <c r="AF98" s="492">
        <v>1606.8571739130441</v>
      </c>
      <c r="AG98" s="492">
        <v>1916.732840909091</v>
      </c>
      <c r="AH98" s="492">
        <v>3143.5995000000012</v>
      </c>
      <c r="AI98" s="492">
        <v>3430.7870833333318</v>
      </c>
      <c r="AJ98" s="492">
        <v>3615.2529166666659</v>
      </c>
      <c r="AK98" s="492">
        <v>3770.364464285713</v>
      </c>
      <c r="AL98" s="492">
        <v>4146.4560937499991</v>
      </c>
      <c r="AM98" s="492">
        <v>2333.9918750000011</v>
      </c>
      <c r="AN98" s="492">
        <v>1953.185156250001</v>
      </c>
      <c r="AO98" s="492">
        <v>2239.36625</v>
      </c>
      <c r="AP98" s="492">
        <v>2283.7595312499998</v>
      </c>
      <c r="AQ98" s="492">
        <v>2307.6533749999999</v>
      </c>
      <c r="AR98" s="492">
        <v>2743.8000000000011</v>
      </c>
      <c r="AS98" s="492">
        <v>4168.4549999999999</v>
      </c>
      <c r="AT98" s="492">
        <v>3238.0599305555552</v>
      </c>
      <c r="AU98" s="492">
        <v>2688.8874999999998</v>
      </c>
      <c r="AV98" s="492">
        <v>1140.014375</v>
      </c>
      <c r="AW98" s="492">
        <v>1203.1018181818181</v>
      </c>
      <c r="AX98" s="492">
        <v>950.08749999999986</v>
      </c>
      <c r="AY98" s="492">
        <v>1424.9204999999999</v>
      </c>
      <c r="AZ98" s="492">
        <v>1155.700961538462</v>
      </c>
      <c r="BA98" s="492">
        <v>1717.757421875001</v>
      </c>
      <c r="BB98" s="492">
        <v>1633.2691666666669</v>
      </c>
      <c r="BC98" s="492">
        <v>1949.8474038461541</v>
      </c>
      <c r="BD98" s="492">
        <v>7783.27</v>
      </c>
      <c r="BE98" s="492">
        <v>2470.3419642857152</v>
      </c>
      <c r="BF98" s="492">
        <v>2401.5037499999989</v>
      </c>
      <c r="BG98" s="492">
        <v>2368.9484722222228</v>
      </c>
      <c r="BH98" s="492">
        <v>2562.2576388888879</v>
      </c>
      <c r="BI98" s="491">
        <v>134.95563560986457</v>
      </c>
      <c r="BJ98" s="492">
        <v>1935.315049999999</v>
      </c>
      <c r="BK98" s="492">
        <v>2778.113385416666</v>
      </c>
      <c r="BL98" s="492">
        <v>3015.65705882353</v>
      </c>
      <c r="BM98" s="492">
        <v>2141.9137499999988</v>
      </c>
      <c r="BN98" s="492">
        <v>2320.736306818183</v>
      </c>
      <c r="BO98" s="492">
        <v>2786.375500000001</v>
      </c>
      <c r="BP98" s="492">
        <v>1260.0875000000001</v>
      </c>
      <c r="BQ98" s="492">
        <v>2969.2364583333342</v>
      </c>
      <c r="BR98" s="492">
        <v>3496.440000000001</v>
      </c>
      <c r="BS98" s="492">
        <v>1231.0470833333329</v>
      </c>
      <c r="BT98" s="492">
        <v>1184.4129687499999</v>
      </c>
      <c r="BU98" s="492">
        <v>1189.5250781249999</v>
      </c>
      <c r="BV98" s="492">
        <v>1177.069642857143</v>
      </c>
      <c r="BW98" s="492">
        <v>2298.982307692308</v>
      </c>
      <c r="BX98" s="492">
        <v>2292.7375892857131</v>
      </c>
      <c r="BY98" s="492">
        <v>2487.208269230769</v>
      </c>
      <c r="BZ98" s="492">
        <v>2026.7122916666681</v>
      </c>
      <c r="CA98" s="492">
        <v>2058.721607142857</v>
      </c>
      <c r="CB98" s="492">
        <v>2251.425096153846</v>
      </c>
      <c r="CC98" s="492">
        <v>2591.819891304347</v>
      </c>
      <c r="CD98" s="492">
        <v>3122.18</v>
      </c>
      <c r="CE98" s="492">
        <v>2656.97</v>
      </c>
      <c r="CF98" s="492">
        <v>2909.0090624999998</v>
      </c>
      <c r="CG98" s="492">
        <v>3257.0292708333341</v>
      </c>
      <c r="CH98" s="492">
        <v>3273.351805555556</v>
      </c>
      <c r="CI98" s="492">
        <v>2941.97</v>
      </c>
      <c r="CJ98" s="492">
        <v>2479.617916666667</v>
      </c>
      <c r="CK98" s="492">
        <v>2179.3718749999989</v>
      </c>
      <c r="CL98" s="492">
        <v>2916.7999999999988</v>
      </c>
      <c r="CM98" s="492">
        <v>2243.2275</v>
      </c>
      <c r="CN98" s="492">
        <v>2376.29984375</v>
      </c>
      <c r="CO98" s="492">
        <v>635.86803571428572</v>
      </c>
      <c r="CP98" s="492">
        <v>455.0397500000002</v>
      </c>
      <c r="CQ98" s="492">
        <v>545.91465909090903</v>
      </c>
      <c r="CR98" s="492">
        <v>555.16170454545454</v>
      </c>
      <c r="CS98" s="492">
        <v>504.18955357142858</v>
      </c>
      <c r="CT98" s="492">
        <v>704.06343749999996</v>
      </c>
      <c r="CU98" s="492">
        <v>674.86011904761847</v>
      </c>
      <c r="CV98" s="492">
        <v>696.31374999999991</v>
      </c>
      <c r="CW98" s="492">
        <v>630.87625000000014</v>
      </c>
      <c r="CX98" s="492">
        <v>395.31416666666678</v>
      </c>
      <c r="CY98" s="492">
        <v>621.55114130434811</v>
      </c>
      <c r="CZ98" s="493">
        <v>263.65174999999999</v>
      </c>
    </row>
    <row r="99" spans="2:104" x14ac:dyDescent="0.25">
      <c r="B99" s="401"/>
      <c r="C99" s="401"/>
      <c r="D99" s="401"/>
      <c r="E99" s="401"/>
      <c r="F99" s="489" t="s">
        <v>68</v>
      </c>
      <c r="G99" s="490">
        <v>875.76472727272744</v>
      </c>
      <c r="H99" s="492">
        <v>694.43266666666659</v>
      </c>
      <c r="I99" s="492">
        <v>575.60645333333332</v>
      </c>
      <c r="J99" s="492">
        <v>958.59559999999999</v>
      </c>
      <c r="K99" s="492">
        <v>1010.692290909091</v>
      </c>
      <c r="L99" s="492">
        <v>902.02262857142853</v>
      </c>
      <c r="M99" s="492">
        <v>1728.309222222224</v>
      </c>
      <c r="N99" s="492">
        <v>1589.782760000001</v>
      </c>
      <c r="O99" s="492">
        <v>3191.51</v>
      </c>
      <c r="P99" s="492">
        <v>1000.684885714285</v>
      </c>
      <c r="Q99" s="492">
        <v>547.28743636363686</v>
      </c>
      <c r="R99" s="492">
        <v>644.03612916666611</v>
      </c>
      <c r="S99" s="492">
        <v>1108.0948000000001</v>
      </c>
      <c r="T99" s="492">
        <v>1113.7003555555559</v>
      </c>
      <c r="U99" s="492">
        <v>1187.6923999999999</v>
      </c>
      <c r="V99" s="492">
        <v>1190.9484</v>
      </c>
      <c r="W99" s="492">
        <v>780.44327692307661</v>
      </c>
      <c r="X99" s="492">
        <v>1287.9925500000011</v>
      </c>
      <c r="Y99" s="492">
        <v>1101.1421826086939</v>
      </c>
      <c r="Z99" s="492">
        <v>953.10719245283008</v>
      </c>
      <c r="AA99" s="492">
        <v>720.72088888888788</v>
      </c>
      <c r="AB99" s="492">
        <v>669.21266666666668</v>
      </c>
      <c r="AC99" s="492">
        <v>955.32581538461545</v>
      </c>
      <c r="AD99" s="492">
        <v>1004.825371428572</v>
      </c>
      <c r="AE99" s="492">
        <v>1273.1059999999991</v>
      </c>
      <c r="AF99" s="492">
        <v>867.62686956521736</v>
      </c>
      <c r="AG99" s="492">
        <v>1501.2701818181799</v>
      </c>
      <c r="AH99" s="492">
        <v>2583.0477599999981</v>
      </c>
      <c r="AI99" s="492">
        <v>1710.631488888889</v>
      </c>
      <c r="AJ99" s="492">
        <v>1863.45068888889</v>
      </c>
      <c r="AK99" s="492">
        <v>2062.6246285714292</v>
      </c>
      <c r="AL99" s="492">
        <v>2490.8341499999992</v>
      </c>
      <c r="AM99" s="492">
        <v>1734.761</v>
      </c>
      <c r="AN99" s="492">
        <v>1283.0655999999999</v>
      </c>
      <c r="AO99" s="492">
        <v>1545.8132000000001</v>
      </c>
      <c r="AP99" s="492">
        <v>1602.7382999999991</v>
      </c>
      <c r="AQ99" s="492">
        <v>1169.7720000000011</v>
      </c>
      <c r="AR99" s="492">
        <v>1871.6750909090911</v>
      </c>
      <c r="AS99" s="492">
        <v>3397.8218285714261</v>
      </c>
      <c r="AT99" s="492">
        <v>2821.922355555555</v>
      </c>
      <c r="AU99" s="492">
        <v>2272.7507999999998</v>
      </c>
      <c r="AV99" s="492">
        <v>870.16359999999997</v>
      </c>
      <c r="AW99" s="492">
        <v>855.48985454545425</v>
      </c>
      <c r="AX99" s="492">
        <v>1010.7304</v>
      </c>
      <c r="AY99" s="492">
        <v>564.38571999999965</v>
      </c>
      <c r="AZ99" s="492">
        <v>1101.974184615384</v>
      </c>
      <c r="BA99" s="492">
        <v>897.64717499999995</v>
      </c>
      <c r="BB99" s="492">
        <v>510.21690000000001</v>
      </c>
      <c r="BC99" s="492">
        <v>532.55476923076912</v>
      </c>
      <c r="BD99" s="492">
        <v>8936.74</v>
      </c>
      <c r="BE99" s="492">
        <v>782.24196190476175</v>
      </c>
      <c r="BF99" s="492">
        <v>1010.884</v>
      </c>
      <c r="BG99" s="492">
        <v>930.75973333333366</v>
      </c>
      <c r="BH99" s="492">
        <v>1175.2758222222219</v>
      </c>
      <c r="BI99" s="492">
        <v>1935.315049999999</v>
      </c>
      <c r="BJ99" s="491">
        <v>122.94671067010964</v>
      </c>
      <c r="BK99" s="492">
        <v>905.98819999999989</v>
      </c>
      <c r="BL99" s="492">
        <v>1144.2367294117671</v>
      </c>
      <c r="BM99" s="492">
        <v>318.48696363636361</v>
      </c>
      <c r="BN99" s="492">
        <v>456.05363636363637</v>
      </c>
      <c r="BO99" s="492">
        <v>2093.2979600000008</v>
      </c>
      <c r="BP99" s="492">
        <v>743.46600000000001</v>
      </c>
      <c r="BQ99" s="492">
        <v>2276.1582000000012</v>
      </c>
      <c r="BR99" s="492">
        <v>1612.5742</v>
      </c>
      <c r="BS99" s="492">
        <v>1111.131822222223</v>
      </c>
      <c r="BT99" s="492">
        <v>1115.3860500000001</v>
      </c>
      <c r="BU99" s="492">
        <v>1072.259</v>
      </c>
      <c r="BV99" s="492">
        <v>1081.728228571428</v>
      </c>
      <c r="BW99" s="492">
        <v>1573.9249230769231</v>
      </c>
      <c r="BX99" s="492">
        <v>1334.319257142859</v>
      </c>
      <c r="BY99" s="492">
        <v>1661.746246153846</v>
      </c>
      <c r="BZ99" s="492">
        <v>1330.2561333333331</v>
      </c>
      <c r="CA99" s="492">
        <v>1215.818</v>
      </c>
      <c r="CB99" s="492">
        <v>1582.529292307692</v>
      </c>
      <c r="CC99" s="492">
        <v>1981.7894434782611</v>
      </c>
      <c r="CD99" s="492">
        <v>4492.3100000000004</v>
      </c>
      <c r="CE99" s="492">
        <v>3440.58</v>
      </c>
      <c r="CF99" s="492">
        <v>1502.194066666666</v>
      </c>
      <c r="CG99" s="492">
        <v>1877.3521000000001</v>
      </c>
      <c r="CH99" s="492">
        <v>1763.0931555555569</v>
      </c>
      <c r="CI99" s="492">
        <v>1390.769866666667</v>
      </c>
      <c r="CJ99" s="492">
        <v>2063.4796000000001</v>
      </c>
      <c r="CK99" s="492">
        <v>1763.23495</v>
      </c>
      <c r="CL99" s="492">
        <v>2500.663</v>
      </c>
      <c r="CM99" s="492">
        <v>597.78623333333337</v>
      </c>
      <c r="CN99" s="492">
        <v>1145.9666</v>
      </c>
      <c r="CO99" s="492">
        <v>1706.291028571429</v>
      </c>
      <c r="CP99" s="492">
        <v>1632.598660000001</v>
      </c>
      <c r="CQ99" s="492">
        <v>1586.470072727273</v>
      </c>
      <c r="CR99" s="492">
        <v>1460.630254545456</v>
      </c>
      <c r="CS99" s="492">
        <v>1486.95182857143</v>
      </c>
      <c r="CT99" s="492">
        <v>1332.0028249999989</v>
      </c>
      <c r="CU99" s="492">
        <v>1267.888685714287</v>
      </c>
      <c r="CV99" s="492">
        <v>1300.783085714286</v>
      </c>
      <c r="CW99" s="492">
        <v>1508.7549333333329</v>
      </c>
      <c r="CX99" s="492">
        <v>1581.038466666666</v>
      </c>
      <c r="CY99" s="492">
        <v>2037.804782608697</v>
      </c>
      <c r="CZ99" s="493">
        <v>2028.8698400000001</v>
      </c>
    </row>
    <row r="100" spans="2:104" x14ac:dyDescent="0.25">
      <c r="B100" s="401"/>
      <c r="C100" s="401"/>
      <c r="D100" s="401"/>
      <c r="E100" s="401"/>
      <c r="F100" s="489" t="s">
        <v>69</v>
      </c>
      <c r="G100" s="490">
        <v>1389.680303030304</v>
      </c>
      <c r="H100" s="492">
        <v>1172.874907407408</v>
      </c>
      <c r="I100" s="492">
        <v>1193.346055555555</v>
      </c>
      <c r="J100" s="492">
        <v>1750.5425</v>
      </c>
      <c r="K100" s="492">
        <v>1808.973143939397</v>
      </c>
      <c r="L100" s="492">
        <v>1697.0885515873031</v>
      </c>
      <c r="M100" s="492">
        <v>1380.8646759259259</v>
      </c>
      <c r="N100" s="492">
        <v>1146.8115833333341</v>
      </c>
      <c r="O100" s="492">
        <v>2414.33</v>
      </c>
      <c r="P100" s="492">
        <v>1598.329226190476</v>
      </c>
      <c r="Q100" s="492">
        <v>1338.1544318181809</v>
      </c>
      <c r="R100" s="492">
        <v>1338.866879340278</v>
      </c>
      <c r="S100" s="492">
        <v>1798.2358333333329</v>
      </c>
      <c r="T100" s="492">
        <v>1804.1648379629621</v>
      </c>
      <c r="U100" s="492">
        <v>1957.8281249999991</v>
      </c>
      <c r="V100" s="492">
        <v>1966.18</v>
      </c>
      <c r="W100" s="492">
        <v>1572.160048076923</v>
      </c>
      <c r="X100" s="492">
        <v>1981.0157812500011</v>
      </c>
      <c r="Y100" s="492">
        <v>1881.1086865942</v>
      </c>
      <c r="Z100" s="492">
        <v>1744.2891745283021</v>
      </c>
      <c r="AA100" s="492">
        <v>1513.834675925925</v>
      </c>
      <c r="AB100" s="492">
        <v>1461.159861111111</v>
      </c>
      <c r="AC100" s="492">
        <v>1642.4198717948709</v>
      </c>
      <c r="AD100" s="492">
        <v>1706.86982142857</v>
      </c>
      <c r="AE100" s="492">
        <v>2045.7103888888901</v>
      </c>
      <c r="AF100" s="492">
        <v>1590.147391304349</v>
      </c>
      <c r="AG100" s="492">
        <v>2228.5140530303029</v>
      </c>
      <c r="AH100" s="492">
        <v>3042.0615833333341</v>
      </c>
      <c r="AI100" s="492">
        <v>896.93532407407417</v>
      </c>
      <c r="AJ100" s="492">
        <v>972.01766203703789</v>
      </c>
      <c r="AK100" s="492">
        <v>1036.0222619047611</v>
      </c>
      <c r="AL100" s="492">
        <v>1526.097291666666</v>
      </c>
      <c r="AM100" s="492">
        <v>2478.5511111111132</v>
      </c>
      <c r="AN100" s="492">
        <v>2027.1694791666671</v>
      </c>
      <c r="AO100" s="492">
        <v>2288.9308333333329</v>
      </c>
      <c r="AP100" s="492">
        <v>2346.1876302083328</v>
      </c>
      <c r="AQ100" s="492">
        <v>1913.011333333332</v>
      </c>
      <c r="AR100" s="492">
        <v>2614.9778030303041</v>
      </c>
      <c r="AS100" s="492">
        <v>4141.1816071428548</v>
      </c>
      <c r="AT100" s="492">
        <v>3506.18643518519</v>
      </c>
      <c r="AU100" s="492">
        <v>2957.014583333334</v>
      </c>
      <c r="AV100" s="492">
        <v>1712.3273958333341</v>
      </c>
      <c r="AW100" s="492">
        <v>1695.6794128787881</v>
      </c>
      <c r="AX100" s="492">
        <v>1843.445208333334</v>
      </c>
      <c r="AY100" s="492">
        <v>1370.5175833333331</v>
      </c>
      <c r="AZ100" s="492">
        <v>1938.8320192307681</v>
      </c>
      <c r="BA100" s="492">
        <v>1673.086822916667</v>
      </c>
      <c r="BB100" s="492">
        <v>1338.269027777779</v>
      </c>
      <c r="BC100" s="492">
        <v>1228.723878205127</v>
      </c>
      <c r="BD100" s="492">
        <v>9242.3799999999992</v>
      </c>
      <c r="BE100" s="492">
        <v>1060.661607142858</v>
      </c>
      <c r="BF100" s="492">
        <v>1488.705833333333</v>
      </c>
      <c r="BG100" s="492">
        <v>1383.0516203703701</v>
      </c>
      <c r="BH100" s="492">
        <v>1614.772731481482</v>
      </c>
      <c r="BI100" s="492">
        <v>2778.113385416666</v>
      </c>
      <c r="BJ100" s="492">
        <v>905.98819999999944</v>
      </c>
      <c r="BK100" s="491">
        <v>138.77167417114475</v>
      </c>
      <c r="BL100" s="492">
        <v>735.46723039215692</v>
      </c>
      <c r="BM100" s="492">
        <v>783.25969696969605</v>
      </c>
      <c r="BN100" s="492">
        <v>527.283958333334</v>
      </c>
      <c r="BO100" s="492">
        <v>2552.311791666667</v>
      </c>
      <c r="BP100" s="492">
        <v>1535.4129166666669</v>
      </c>
      <c r="BQ100" s="492">
        <v>2735.1719444444461</v>
      </c>
      <c r="BR100" s="492">
        <v>805.61458333333337</v>
      </c>
      <c r="BS100" s="492">
        <v>1904.961388888888</v>
      </c>
      <c r="BT100" s="492">
        <v>1908.1404687500019</v>
      </c>
      <c r="BU100" s="492">
        <v>1865.1225520833309</v>
      </c>
      <c r="BV100" s="492">
        <v>1875.2872619047621</v>
      </c>
      <c r="BW100" s="492">
        <v>2055.7183653846159</v>
      </c>
      <c r="BX100" s="492">
        <v>1819.5578869047611</v>
      </c>
      <c r="BY100" s="492">
        <v>2138.11189102564</v>
      </c>
      <c r="BZ100" s="492">
        <v>2020.39677083333</v>
      </c>
      <c r="CA100" s="492">
        <v>1858.551964285713</v>
      </c>
      <c r="CB100" s="492">
        <v>2230.0924358974339</v>
      </c>
      <c r="CC100" s="492">
        <v>2725.4548550724639</v>
      </c>
      <c r="CD100" s="492">
        <v>4975.34</v>
      </c>
      <c r="CE100" s="492">
        <v>3800.78</v>
      </c>
      <c r="CF100" s="492">
        <v>1760.801527777779</v>
      </c>
      <c r="CG100" s="492">
        <v>1805.6954861111089</v>
      </c>
      <c r="CH100" s="492">
        <v>1493.2790277777781</v>
      </c>
      <c r="CI100" s="492">
        <v>1370.881342592593</v>
      </c>
      <c r="CJ100" s="492">
        <v>2747.7435416666649</v>
      </c>
      <c r="CK100" s="492">
        <v>2447.4988020833339</v>
      </c>
      <c r="CL100" s="492">
        <v>3184.9268749999992</v>
      </c>
      <c r="CM100" s="492">
        <v>1074.9485416666671</v>
      </c>
      <c r="CN100" s="492">
        <v>1628.805104166667</v>
      </c>
      <c r="CO100" s="492">
        <v>2549.0883928571429</v>
      </c>
      <c r="CP100" s="492">
        <v>2475.3964375000019</v>
      </c>
      <c r="CQ100" s="492">
        <v>2429.2679545454539</v>
      </c>
      <c r="CR100" s="492">
        <v>2303.4278787878789</v>
      </c>
      <c r="CS100" s="492">
        <v>2329.7495535714288</v>
      </c>
      <c r="CT100" s="492">
        <v>2174.8006770833358</v>
      </c>
      <c r="CU100" s="492">
        <v>2110.6866865079351</v>
      </c>
      <c r="CV100" s="492">
        <v>2145.1539285714289</v>
      </c>
      <c r="CW100" s="492">
        <v>2351.5530902777791</v>
      </c>
      <c r="CX100" s="492">
        <v>2423.8365972222218</v>
      </c>
      <c r="CY100" s="492">
        <v>2880.6029528985518</v>
      </c>
      <c r="CZ100" s="493">
        <v>2871.6683333333331</v>
      </c>
    </row>
    <row r="101" spans="2:104" x14ac:dyDescent="0.25">
      <c r="B101" s="401"/>
      <c r="C101" s="401"/>
      <c r="D101" s="401"/>
      <c r="E101" s="401"/>
      <c r="F101" s="489" t="s">
        <v>70</v>
      </c>
      <c r="G101" s="490">
        <v>1723.2841711229951</v>
      </c>
      <c r="H101" s="492">
        <v>1507.5009150326789</v>
      </c>
      <c r="I101" s="492">
        <v>1513.108392156862</v>
      </c>
      <c r="J101" s="492">
        <v>2017.7947058823529</v>
      </c>
      <c r="K101" s="492">
        <v>2076.3372727272749</v>
      </c>
      <c r="L101" s="492">
        <v>1964.415826330531</v>
      </c>
      <c r="M101" s="492">
        <v>2022.8937581699349</v>
      </c>
      <c r="N101" s="492">
        <v>1836.5010588235291</v>
      </c>
      <c r="O101" s="492">
        <v>2433.75</v>
      </c>
      <c r="P101" s="492">
        <v>1924.4336554621859</v>
      </c>
      <c r="Q101" s="492">
        <v>1607.0299866310161</v>
      </c>
      <c r="R101" s="492">
        <v>1648.365490196077</v>
      </c>
      <c r="S101" s="492">
        <v>2119.3547058823528</v>
      </c>
      <c r="T101" s="492">
        <v>2125.282745098039</v>
      </c>
      <c r="U101" s="492">
        <v>2239.2005882352942</v>
      </c>
      <c r="V101" s="492">
        <v>2244.3329411764712</v>
      </c>
      <c r="W101" s="492">
        <v>1841.507918552036</v>
      </c>
      <c r="X101" s="492">
        <v>2302.1336764705879</v>
      </c>
      <c r="Y101" s="492">
        <v>2157.2755754475688</v>
      </c>
      <c r="Z101" s="492">
        <v>2013.371864594892</v>
      </c>
      <c r="AA101" s="492">
        <v>1781.086013071895</v>
      </c>
      <c r="AB101" s="492">
        <v>1728.411078431373</v>
      </c>
      <c r="AC101" s="492">
        <v>1963.5376018099539</v>
      </c>
      <c r="AD101" s="492">
        <v>2023.25630252101</v>
      </c>
      <c r="AE101" s="492">
        <v>2325.151019607843</v>
      </c>
      <c r="AF101" s="492">
        <v>1895.3433503836311</v>
      </c>
      <c r="AG101" s="492">
        <v>2526.4590909090898</v>
      </c>
      <c r="AH101" s="492">
        <v>3376.6867058823532</v>
      </c>
      <c r="AI101" s="492">
        <v>1443.1248692810459</v>
      </c>
      <c r="AJ101" s="492">
        <v>1516.2587908496721</v>
      </c>
      <c r="AK101" s="492">
        <v>1580.2631932773099</v>
      </c>
      <c r="AL101" s="492">
        <v>2070.3386029411772</v>
      </c>
      <c r="AM101" s="492">
        <v>2522.1342156862752</v>
      </c>
      <c r="AN101" s="492">
        <v>2070.7526470588232</v>
      </c>
      <c r="AO101" s="492">
        <v>2332.5141176470588</v>
      </c>
      <c r="AP101" s="492">
        <v>2389.770808823529</v>
      </c>
      <c r="AQ101" s="492">
        <v>1956.594117647059</v>
      </c>
      <c r="AR101" s="492">
        <v>2658.560962566844</v>
      </c>
      <c r="AS101" s="492">
        <v>4184.7651260504199</v>
      </c>
      <c r="AT101" s="492">
        <v>3817.2862418300638</v>
      </c>
      <c r="AU101" s="492">
        <v>3268.11294117647</v>
      </c>
      <c r="AV101" s="492">
        <v>1905.301617647058</v>
      </c>
      <c r="AW101" s="492">
        <v>1901.86</v>
      </c>
      <c r="AX101" s="492">
        <v>2081.824411764705</v>
      </c>
      <c r="AY101" s="492">
        <v>1631.0288235294111</v>
      </c>
      <c r="AZ101" s="492">
        <v>2120.1769683257921</v>
      </c>
      <c r="BA101" s="492">
        <v>1748.979117647059</v>
      </c>
      <c r="BB101" s="492">
        <v>1499.911960784314</v>
      </c>
      <c r="BC101" s="492">
        <v>1265.7677828054291</v>
      </c>
      <c r="BD101" s="492">
        <v>9021.51</v>
      </c>
      <c r="BE101" s="492">
        <v>1476.50675070028</v>
      </c>
      <c r="BF101" s="492">
        <v>1823.330588235294</v>
      </c>
      <c r="BG101" s="492">
        <v>1743.5907189542479</v>
      </c>
      <c r="BH101" s="492">
        <v>1988.3164705882359</v>
      </c>
      <c r="BI101" s="492">
        <v>3015.65705882353</v>
      </c>
      <c r="BJ101" s="492">
        <v>1144.236729411766</v>
      </c>
      <c r="BK101" s="492">
        <v>735.46723039215669</v>
      </c>
      <c r="BL101" s="491">
        <v>114.14751901131227</v>
      </c>
      <c r="BM101" s="492">
        <v>1119.958663101605</v>
      </c>
      <c r="BN101" s="492">
        <v>844.5630748663101</v>
      </c>
      <c r="BO101" s="492">
        <v>2886.937117647059</v>
      </c>
      <c r="BP101" s="492">
        <v>1802.664705882353</v>
      </c>
      <c r="BQ101" s="492">
        <v>3069.7978431372549</v>
      </c>
      <c r="BR101" s="492">
        <v>653.75941176470599</v>
      </c>
      <c r="BS101" s="492">
        <v>2172.2128104575149</v>
      </c>
      <c r="BT101" s="492">
        <v>2175.3918382352949</v>
      </c>
      <c r="BU101" s="492">
        <v>2132.3740808823518</v>
      </c>
      <c r="BV101" s="492">
        <v>2142.5387394957979</v>
      </c>
      <c r="BW101" s="492">
        <v>2390.3439819004529</v>
      </c>
      <c r="BX101" s="492">
        <v>2154.183025210084</v>
      </c>
      <c r="BY101" s="492">
        <v>2472.7375565610869</v>
      </c>
      <c r="BZ101" s="492">
        <v>2341.514264705881</v>
      </c>
      <c r="CA101" s="492">
        <v>2183.529327731093</v>
      </c>
      <c r="CB101" s="492">
        <v>2556.8074660633479</v>
      </c>
      <c r="CC101" s="492">
        <v>2769.037800511509</v>
      </c>
      <c r="CD101" s="492">
        <v>4826.9399999999996</v>
      </c>
      <c r="CE101" s="492">
        <v>3615.54</v>
      </c>
      <c r="CF101" s="492">
        <v>2153.333382352941</v>
      </c>
      <c r="CG101" s="492">
        <v>2324.5650490196081</v>
      </c>
      <c r="CH101" s="492">
        <v>2086.5157516339868</v>
      </c>
      <c r="CI101" s="492">
        <v>1835.551960784313</v>
      </c>
      <c r="CJ101" s="492">
        <v>3058.842843137254</v>
      </c>
      <c r="CK101" s="492">
        <v>2758.598602941177</v>
      </c>
      <c r="CL101" s="492">
        <v>3496.0266666666671</v>
      </c>
      <c r="CM101" s="492">
        <v>1409.574068627451</v>
      </c>
      <c r="CN101" s="492">
        <v>1963.430735294118</v>
      </c>
      <c r="CO101" s="492">
        <v>2786.6324369747899</v>
      </c>
      <c r="CP101" s="492">
        <v>2712.9406176470602</v>
      </c>
      <c r="CQ101" s="492">
        <v>2666.811764705883</v>
      </c>
      <c r="CR101" s="492">
        <v>2540.971818181818</v>
      </c>
      <c r="CS101" s="492">
        <v>2567.2938655462158</v>
      </c>
      <c r="CT101" s="492">
        <v>2412.3446691176482</v>
      </c>
      <c r="CU101" s="492">
        <v>2348.2307282913162</v>
      </c>
      <c r="CV101" s="492">
        <v>2379.2182913165261</v>
      </c>
      <c r="CW101" s="492">
        <v>2589.0968137254908</v>
      </c>
      <c r="CX101" s="492">
        <v>2661.3803921568629</v>
      </c>
      <c r="CY101" s="492">
        <v>3118.1468030690521</v>
      </c>
      <c r="CZ101" s="493">
        <v>3109.211647058823</v>
      </c>
    </row>
    <row r="102" spans="2:104" x14ac:dyDescent="0.25">
      <c r="B102" s="401"/>
      <c r="C102" s="401"/>
      <c r="D102" s="401"/>
      <c r="E102" s="401"/>
      <c r="F102" s="489" t="s">
        <v>71</v>
      </c>
      <c r="G102" s="490">
        <v>663.04776859504148</v>
      </c>
      <c r="H102" s="492">
        <v>459.86767676767693</v>
      </c>
      <c r="I102" s="492">
        <v>466.33027272727293</v>
      </c>
      <c r="J102" s="492">
        <v>1109.798181818182</v>
      </c>
      <c r="K102" s="492">
        <v>1166.0120041322321</v>
      </c>
      <c r="L102" s="492">
        <v>1054.722489177489</v>
      </c>
      <c r="M102" s="492">
        <v>1501.4656313131311</v>
      </c>
      <c r="N102" s="492">
        <v>1362.9390000000001</v>
      </c>
      <c r="O102" s="492">
        <v>2904.68</v>
      </c>
      <c r="P102" s="492">
        <v>862.80691558441572</v>
      </c>
      <c r="Q102" s="492">
        <v>653.19612603305904</v>
      </c>
      <c r="R102" s="492">
        <v>624.69620265151514</v>
      </c>
      <c r="S102" s="492">
        <v>1086.8418181818181</v>
      </c>
      <c r="T102" s="492">
        <v>1092.7709090909091</v>
      </c>
      <c r="U102" s="492">
        <v>1243.6215909090911</v>
      </c>
      <c r="V102" s="492">
        <v>1251.0409090909091</v>
      </c>
      <c r="W102" s="492">
        <v>872.27737762237768</v>
      </c>
      <c r="X102" s="492">
        <v>1269.622045454546</v>
      </c>
      <c r="Y102" s="492">
        <v>1164.162499999999</v>
      </c>
      <c r="Z102" s="492">
        <v>1053.771629502573</v>
      </c>
      <c r="AA102" s="492">
        <v>840.30267676767721</v>
      </c>
      <c r="AB102" s="492">
        <v>813.38098484848456</v>
      </c>
      <c r="AC102" s="492">
        <v>929.1661188811189</v>
      </c>
      <c r="AD102" s="492">
        <v>994.86214285714357</v>
      </c>
      <c r="AE102" s="492">
        <v>1330.4100909090901</v>
      </c>
      <c r="AF102" s="492">
        <v>876.43782608695597</v>
      </c>
      <c r="AG102" s="492">
        <v>1515.626446280992</v>
      </c>
      <c r="AH102" s="492">
        <v>2331.5474545454549</v>
      </c>
      <c r="AI102" s="492">
        <v>1478.348181818182</v>
      </c>
      <c r="AJ102" s="492">
        <v>1629.0899494949499</v>
      </c>
      <c r="AK102" s="492">
        <v>1739.4835064935071</v>
      </c>
      <c r="AL102" s="492">
        <v>2182.635795454546</v>
      </c>
      <c r="AM102" s="492">
        <v>1980.6578030303031</v>
      </c>
      <c r="AN102" s="492">
        <v>1529.275852272727</v>
      </c>
      <c r="AO102" s="492">
        <v>1791.0368181818189</v>
      </c>
      <c r="AP102" s="492">
        <v>1848.293465909092</v>
      </c>
      <c r="AQ102" s="492">
        <v>1415.1170454545461</v>
      </c>
      <c r="AR102" s="492">
        <v>2117.0840082644609</v>
      </c>
      <c r="AS102" s="492">
        <v>3643.2876623376628</v>
      </c>
      <c r="AT102" s="492">
        <v>2758.1139393939379</v>
      </c>
      <c r="AU102" s="492">
        <v>2246.1945454545462</v>
      </c>
      <c r="AV102" s="492">
        <v>1102.1756818181821</v>
      </c>
      <c r="AW102" s="492">
        <v>1080.120971074379</v>
      </c>
      <c r="AX102" s="492">
        <v>1208.298863636363</v>
      </c>
      <c r="AY102" s="492">
        <v>746.2953181818184</v>
      </c>
      <c r="AZ102" s="492">
        <v>1334.633286713288</v>
      </c>
      <c r="BA102" s="492">
        <v>1142.5455681818171</v>
      </c>
      <c r="BB102" s="492">
        <v>746.32431818181885</v>
      </c>
      <c r="BC102" s="492">
        <v>742.6534965034964</v>
      </c>
      <c r="BD102" s="492">
        <v>9112.34</v>
      </c>
      <c r="BE102" s="492">
        <v>545.07383116883091</v>
      </c>
      <c r="BF102" s="492">
        <v>785.02590909090895</v>
      </c>
      <c r="BG102" s="492">
        <v>702.38373737373786</v>
      </c>
      <c r="BH102" s="492">
        <v>949.62606060606026</v>
      </c>
      <c r="BI102" s="492">
        <v>2141.9137500000002</v>
      </c>
      <c r="BJ102" s="492">
        <v>318.4869636363635</v>
      </c>
      <c r="BK102" s="492">
        <v>783.25969696969582</v>
      </c>
      <c r="BL102" s="492">
        <v>1119.958663101603</v>
      </c>
      <c r="BM102" s="491">
        <v>127.52952982334256</v>
      </c>
      <c r="BN102" s="492">
        <v>376.3188636363638</v>
      </c>
      <c r="BO102" s="492">
        <v>1841.797181818182</v>
      </c>
      <c r="BP102" s="492">
        <v>894.66863636363644</v>
      </c>
      <c r="BQ102" s="492">
        <v>2024.657121212121</v>
      </c>
      <c r="BR102" s="492">
        <v>1512.4045454545451</v>
      </c>
      <c r="BS102" s="492">
        <v>1224.1846969696969</v>
      </c>
      <c r="BT102" s="492">
        <v>1236.5692613636361</v>
      </c>
      <c r="BU102" s="492">
        <v>1192.6626704545449</v>
      </c>
      <c r="BV102" s="492">
        <v>1197.003051948052</v>
      </c>
      <c r="BW102" s="492">
        <v>1338.1312937062939</v>
      </c>
      <c r="BX102" s="492">
        <v>1097.872435064935</v>
      </c>
      <c r="BY102" s="492">
        <v>1418.8508041958039</v>
      </c>
      <c r="BZ102" s="492">
        <v>1292.7462499999999</v>
      </c>
      <c r="CA102" s="492">
        <v>1100.634740259741</v>
      </c>
      <c r="CB102" s="492">
        <v>1490.017517482517</v>
      </c>
      <c r="CC102" s="492">
        <v>2227.5606521739128</v>
      </c>
      <c r="CD102" s="492">
        <v>4714.99</v>
      </c>
      <c r="CE102" s="492">
        <v>3623.21</v>
      </c>
      <c r="CF102" s="492">
        <v>1276.825795454545</v>
      </c>
      <c r="CG102" s="492">
        <v>1651.8710227272711</v>
      </c>
      <c r="CH102" s="492">
        <v>1536.7972727272729</v>
      </c>
      <c r="CI102" s="492">
        <v>1165.466212121212</v>
      </c>
      <c r="CJ102" s="492">
        <v>2036.922954545455</v>
      </c>
      <c r="CK102" s="492">
        <v>1736.678465909092</v>
      </c>
      <c r="CL102" s="492">
        <v>2474.1065909090898</v>
      </c>
      <c r="CM102" s="492">
        <v>371.56935606060591</v>
      </c>
      <c r="CN102" s="492">
        <v>911.56437499999993</v>
      </c>
      <c r="CO102" s="492">
        <v>1912.8884415584421</v>
      </c>
      <c r="CP102" s="492">
        <v>1839.196568181819</v>
      </c>
      <c r="CQ102" s="492">
        <v>1793.0676859504119</v>
      </c>
      <c r="CR102" s="492">
        <v>1667.2276446281001</v>
      </c>
      <c r="CS102" s="492">
        <v>1693.549577922078</v>
      </c>
      <c r="CT102" s="492">
        <v>1538.600738636364</v>
      </c>
      <c r="CU102" s="492">
        <v>1474.4865584415591</v>
      </c>
      <c r="CV102" s="492">
        <v>1508.9540043290051</v>
      </c>
      <c r="CW102" s="492">
        <v>1715.353143939393</v>
      </c>
      <c r="CX102" s="492">
        <v>1787.636818181817</v>
      </c>
      <c r="CY102" s="492">
        <v>2244.402845849801</v>
      </c>
      <c r="CZ102" s="493">
        <v>2235.468272727273</v>
      </c>
    </row>
    <row r="103" spans="2:104" x14ac:dyDescent="0.25">
      <c r="B103" s="401"/>
      <c r="C103" s="401"/>
      <c r="D103" s="401"/>
      <c r="E103" s="401"/>
      <c r="F103" s="489" t="s">
        <v>72</v>
      </c>
      <c r="G103" s="490">
        <v>977.22698347107416</v>
      </c>
      <c r="H103" s="492">
        <v>761.06631313131334</v>
      </c>
      <c r="I103" s="492">
        <v>774.15300000000002</v>
      </c>
      <c r="J103" s="492">
        <v>1310.9931818181819</v>
      </c>
      <c r="K103" s="492">
        <v>1369.4234297520661</v>
      </c>
      <c r="L103" s="492">
        <v>1257.538917748918</v>
      </c>
      <c r="M103" s="492">
        <v>1752.3411363636351</v>
      </c>
      <c r="N103" s="492">
        <v>1565.239045454545</v>
      </c>
      <c r="O103" s="492">
        <v>2658.19</v>
      </c>
      <c r="P103" s="492">
        <v>1181.257694805194</v>
      </c>
      <c r="Q103" s="492">
        <v>899.20980371900919</v>
      </c>
      <c r="R103" s="492">
        <v>914.28805397727353</v>
      </c>
      <c r="S103" s="492">
        <v>1376.4227272727269</v>
      </c>
      <c r="T103" s="492">
        <v>1382.351969696969</v>
      </c>
      <c r="U103" s="492">
        <v>1523.619318181818</v>
      </c>
      <c r="V103" s="492">
        <v>1530.727272727273</v>
      </c>
      <c r="W103" s="492">
        <v>1133.39826923077</v>
      </c>
      <c r="X103" s="492">
        <v>1559.202954545455</v>
      </c>
      <c r="Y103" s="492">
        <v>1444.941086956522</v>
      </c>
      <c r="Z103" s="492">
        <v>1305.429837049742</v>
      </c>
      <c r="AA103" s="492">
        <v>1074.285025252525</v>
      </c>
      <c r="AB103" s="492">
        <v>1021.61</v>
      </c>
      <c r="AC103" s="492">
        <v>1220.736503496503</v>
      </c>
      <c r="AD103" s="492">
        <v>1284.1118181818181</v>
      </c>
      <c r="AE103" s="492">
        <v>1610.755636363637</v>
      </c>
      <c r="AF103" s="492">
        <v>1163.99090909091</v>
      </c>
      <c r="AG103" s="492">
        <v>1801.048016528925</v>
      </c>
      <c r="AH103" s="492">
        <v>2630.252727272728</v>
      </c>
      <c r="AI103" s="492">
        <v>1325.5429545454549</v>
      </c>
      <c r="AJ103" s="492">
        <v>1365.499267676769</v>
      </c>
      <c r="AK103" s="492">
        <v>1404.1505194805191</v>
      </c>
      <c r="AL103" s="492">
        <v>1924.7165909090911</v>
      </c>
      <c r="AM103" s="492">
        <v>2003.9924242424249</v>
      </c>
      <c r="AN103" s="492">
        <v>1552.610227272728</v>
      </c>
      <c r="AO103" s="492">
        <v>1814.370454545455</v>
      </c>
      <c r="AP103" s="492">
        <v>1871.627869318183</v>
      </c>
      <c r="AQ103" s="492">
        <v>1438.4515454545451</v>
      </c>
      <c r="AR103" s="492">
        <v>2140.418223140498</v>
      </c>
      <c r="AS103" s="492">
        <v>3666.6218831168821</v>
      </c>
      <c r="AT103" s="492">
        <v>3085.87643939394</v>
      </c>
      <c r="AU103" s="492">
        <v>2536.704999999999</v>
      </c>
      <c r="AV103" s="492">
        <v>1254.5967613636369</v>
      </c>
      <c r="AW103" s="492">
        <v>1240.375206611569</v>
      </c>
      <c r="AX103" s="492">
        <v>1394.982045454545</v>
      </c>
      <c r="AY103" s="492">
        <v>927.51750000000004</v>
      </c>
      <c r="AZ103" s="492">
        <v>1483.759125874127</v>
      </c>
      <c r="BA103" s="492">
        <v>1203.137414772727</v>
      </c>
      <c r="BB103" s="492">
        <v>878.37390151515149</v>
      </c>
      <c r="BC103" s="492">
        <v>766.54601398601415</v>
      </c>
      <c r="BD103" s="492">
        <v>9099.75</v>
      </c>
      <c r="BE103" s="492">
        <v>763.6293290043285</v>
      </c>
      <c r="BF103" s="492">
        <v>1076.8981818181819</v>
      </c>
      <c r="BG103" s="492">
        <v>997.1565656565657</v>
      </c>
      <c r="BH103" s="492">
        <v>1241.882272727272</v>
      </c>
      <c r="BI103" s="492">
        <v>2320.7363068181812</v>
      </c>
      <c r="BJ103" s="492">
        <v>456.05363636363649</v>
      </c>
      <c r="BK103" s="492">
        <v>527.28395833333343</v>
      </c>
      <c r="BL103" s="492">
        <v>844.56307486631022</v>
      </c>
      <c r="BM103" s="492">
        <v>376.31886363636369</v>
      </c>
      <c r="BN103" s="491">
        <v>123.1132067728139</v>
      </c>
      <c r="BO103" s="492">
        <v>2140.5028636363641</v>
      </c>
      <c r="BP103" s="492">
        <v>1095.8631818181821</v>
      </c>
      <c r="BQ103" s="492">
        <v>2323.3627272727272</v>
      </c>
      <c r="BR103" s="492">
        <v>1211.3418181818181</v>
      </c>
      <c r="BS103" s="492">
        <v>1465.4118181818169</v>
      </c>
      <c r="BT103" s="492">
        <v>1468.590852272727</v>
      </c>
      <c r="BU103" s="492">
        <v>1425.573125000001</v>
      </c>
      <c r="BV103" s="492">
        <v>1435.7377922077931</v>
      </c>
      <c r="BW103" s="492">
        <v>1643.909545454545</v>
      </c>
      <c r="BX103" s="492">
        <v>1407.7491558441559</v>
      </c>
      <c r="BY103" s="492">
        <v>1726.3030769230779</v>
      </c>
      <c r="BZ103" s="492">
        <v>1598.5840909090921</v>
      </c>
      <c r="CA103" s="492">
        <v>1439.838051948052</v>
      </c>
      <c r="CB103" s="492">
        <v>1811.4444755244749</v>
      </c>
      <c r="CC103" s="492">
        <v>2250.895296442689</v>
      </c>
      <c r="CD103" s="492">
        <v>4784.0200000000004</v>
      </c>
      <c r="CE103" s="492">
        <v>3635.63</v>
      </c>
      <c r="CF103" s="492">
        <v>1568.2796590909099</v>
      </c>
      <c r="CG103" s="492">
        <v>1943.1333712121209</v>
      </c>
      <c r="CH103" s="492">
        <v>1817.9047474747481</v>
      </c>
      <c r="CI103" s="492">
        <v>1456.2531818181819</v>
      </c>
      <c r="CJ103" s="492">
        <v>2327.4340151515148</v>
      </c>
      <c r="CK103" s="492">
        <v>2027.1885795454559</v>
      </c>
      <c r="CL103" s="492">
        <v>2764.6168181818189</v>
      </c>
      <c r="CM103" s="492">
        <v>663.13954545454601</v>
      </c>
      <c r="CN103" s="492">
        <v>1216.9962499999999</v>
      </c>
      <c r="CO103" s="492">
        <v>2091.7111038961039</v>
      </c>
      <c r="CP103" s="492">
        <v>2018.0189772727269</v>
      </c>
      <c r="CQ103" s="492">
        <v>1971.8909917355361</v>
      </c>
      <c r="CR103" s="492">
        <v>1846.0504545454551</v>
      </c>
      <c r="CS103" s="492">
        <v>1872.372142857143</v>
      </c>
      <c r="CT103" s="492">
        <v>1717.4235795454561</v>
      </c>
      <c r="CU103" s="492">
        <v>1653.3092207792199</v>
      </c>
      <c r="CV103" s="492">
        <v>1687.77670995671</v>
      </c>
      <c r="CW103" s="492">
        <v>1894.1758712121209</v>
      </c>
      <c r="CX103" s="492">
        <v>1966.4593560606049</v>
      </c>
      <c r="CY103" s="492">
        <v>2423.225849802373</v>
      </c>
      <c r="CZ103" s="493">
        <v>2414.2919999999999</v>
      </c>
    </row>
    <row r="104" spans="2:104" x14ac:dyDescent="0.25">
      <c r="B104" s="401"/>
      <c r="C104" s="401"/>
      <c r="D104" s="401"/>
      <c r="E104" s="401"/>
      <c r="F104" s="489" t="s">
        <v>73</v>
      </c>
      <c r="G104" s="490">
        <v>1211.0550909090909</v>
      </c>
      <c r="H104" s="492">
        <v>1399.8880000000011</v>
      </c>
      <c r="I104" s="492">
        <v>1561.2165333333351</v>
      </c>
      <c r="J104" s="492">
        <v>1790.2090000000001</v>
      </c>
      <c r="K104" s="492">
        <v>1792.046954545455</v>
      </c>
      <c r="L104" s="492">
        <v>1787.851619047618</v>
      </c>
      <c r="M104" s="492">
        <v>2083.983055555555</v>
      </c>
      <c r="N104" s="492">
        <v>2233.2121999999999</v>
      </c>
      <c r="O104" s="492">
        <v>2290.87</v>
      </c>
      <c r="P104" s="492">
        <v>1087.002</v>
      </c>
      <c r="Q104" s="492">
        <v>1689.770613636364</v>
      </c>
      <c r="R104" s="492">
        <v>1518.809593749997</v>
      </c>
      <c r="S104" s="492">
        <v>1049.7550000000001</v>
      </c>
      <c r="T104" s="492">
        <v>1053.758333333333</v>
      </c>
      <c r="U104" s="492">
        <v>1437.8119999999999</v>
      </c>
      <c r="V104" s="492">
        <v>1291.354</v>
      </c>
      <c r="W104" s="492">
        <v>1526.9595769230771</v>
      </c>
      <c r="X104" s="492">
        <v>1138.7053750000009</v>
      </c>
      <c r="Y104" s="492">
        <v>1379.3969782608699</v>
      </c>
      <c r="Z104" s="492">
        <v>1538.461981132077</v>
      </c>
      <c r="AA104" s="492">
        <v>1666.0689722222201</v>
      </c>
      <c r="AB104" s="492">
        <v>1742.0831666666661</v>
      </c>
      <c r="AC104" s="492">
        <v>1176.286384615385</v>
      </c>
      <c r="AD104" s="492">
        <v>1194.2099285714289</v>
      </c>
      <c r="AE104" s="492">
        <v>1296.2046</v>
      </c>
      <c r="AF104" s="492">
        <v>1320.98447826087</v>
      </c>
      <c r="AG104" s="492">
        <v>1052.5038181818179</v>
      </c>
      <c r="AH104" s="492">
        <v>553.42700000000002</v>
      </c>
      <c r="AI104" s="492">
        <v>2458.1501111111102</v>
      </c>
      <c r="AJ104" s="492">
        <v>2751.328833333333</v>
      </c>
      <c r="AK104" s="492">
        <v>2771.439142857143</v>
      </c>
      <c r="AL104" s="492">
        <v>3147.5309999999999</v>
      </c>
      <c r="AM104" s="492">
        <v>3432.1285000000012</v>
      </c>
      <c r="AN104" s="492">
        <v>3049.1618749999989</v>
      </c>
      <c r="AO104" s="492">
        <v>3337.6469999999999</v>
      </c>
      <c r="AP104" s="492">
        <v>3366.3663750000001</v>
      </c>
      <c r="AQ104" s="492">
        <v>3095.691800000001</v>
      </c>
      <c r="AR104" s="492">
        <v>3779.685272727274</v>
      </c>
      <c r="AS104" s="492">
        <v>5266.5860000000011</v>
      </c>
      <c r="AT104" s="492">
        <v>967.29788888888902</v>
      </c>
      <c r="AU104" s="492">
        <v>961.8610000000001</v>
      </c>
      <c r="AV104" s="492">
        <v>2085.491625000001</v>
      </c>
      <c r="AW104" s="492">
        <v>2147.48</v>
      </c>
      <c r="AX104" s="492">
        <v>1885.957000000001</v>
      </c>
      <c r="AY104" s="492">
        <v>1906.5897</v>
      </c>
      <c r="AZ104" s="492">
        <v>2454.7935384615398</v>
      </c>
      <c r="BA104" s="492">
        <v>2694.9580625000008</v>
      </c>
      <c r="BB104" s="492">
        <v>2319.0381666666658</v>
      </c>
      <c r="BC104" s="492">
        <v>2488.5209230769228</v>
      </c>
      <c r="BD104" s="492">
        <v>11116.82</v>
      </c>
      <c r="BE104" s="492">
        <v>1641.5075714285711</v>
      </c>
      <c r="BF104" s="492">
        <v>1354.3409999999999</v>
      </c>
      <c r="BG104" s="492">
        <v>1362.086333333333</v>
      </c>
      <c r="BH104" s="492">
        <v>1334.001777777778</v>
      </c>
      <c r="BI104" s="492">
        <v>2786.375500000001</v>
      </c>
      <c r="BJ104" s="492">
        <v>2093.2979599999999</v>
      </c>
      <c r="BK104" s="492">
        <v>2552.311791666667</v>
      </c>
      <c r="BL104" s="492">
        <v>2886.937117647059</v>
      </c>
      <c r="BM104" s="492">
        <v>1841.797181818182</v>
      </c>
      <c r="BN104" s="492">
        <v>2140.5028636363641</v>
      </c>
      <c r="BO104" s="491">
        <v>130.52168662161145</v>
      </c>
      <c r="BP104" s="492">
        <v>1781.259</v>
      </c>
      <c r="BQ104" s="492">
        <v>269.61500000000001</v>
      </c>
      <c r="BR104" s="492">
        <v>3284.1480000000001</v>
      </c>
      <c r="BS104" s="492">
        <v>1636.9580000000001</v>
      </c>
      <c r="BT104" s="492">
        <v>1688.54775</v>
      </c>
      <c r="BU104" s="492">
        <v>1668.1419375</v>
      </c>
      <c r="BV104" s="492">
        <v>1660.739428571429</v>
      </c>
      <c r="BW104" s="492">
        <v>538.63746153846148</v>
      </c>
      <c r="BX104" s="492">
        <v>810.1146428571426</v>
      </c>
      <c r="BY104" s="492">
        <v>605.27984615384594</v>
      </c>
      <c r="BZ104" s="492">
        <v>817.7575833333334</v>
      </c>
      <c r="CA104" s="492">
        <v>863.63542857142852</v>
      </c>
      <c r="CB104" s="492">
        <v>554.26315384615395</v>
      </c>
      <c r="CC104" s="492">
        <v>3690.002391304346</v>
      </c>
      <c r="CD104" s="492">
        <v>6696.61</v>
      </c>
      <c r="CE104" s="492">
        <v>5629.62</v>
      </c>
      <c r="CF104" s="492">
        <v>1418.04775</v>
      </c>
      <c r="CG104" s="492">
        <v>1475.661250000001</v>
      </c>
      <c r="CH104" s="492">
        <v>1737.430222222222</v>
      </c>
      <c r="CI104" s="492">
        <v>1816.0666666666671</v>
      </c>
      <c r="CJ104" s="492">
        <v>905.43283333333352</v>
      </c>
      <c r="CK104" s="492">
        <v>836.39837499999976</v>
      </c>
      <c r="CL104" s="492">
        <v>1187.897666666667</v>
      </c>
      <c r="CM104" s="492">
        <v>1516.068333333335</v>
      </c>
      <c r="CN104" s="492">
        <v>1055.6332500000001</v>
      </c>
      <c r="CO104" s="492">
        <v>2557.3498571428572</v>
      </c>
      <c r="CP104" s="492">
        <v>2483.6584500000008</v>
      </c>
      <c r="CQ104" s="492">
        <v>2437.529818181818</v>
      </c>
      <c r="CR104" s="492">
        <v>2311.6894545454552</v>
      </c>
      <c r="CS104" s="492">
        <v>2338.011285714284</v>
      </c>
      <c r="CT104" s="492">
        <v>2183.0624375000002</v>
      </c>
      <c r="CU104" s="492">
        <v>2118.948523809524</v>
      </c>
      <c r="CV104" s="492">
        <v>2153.4160000000011</v>
      </c>
      <c r="CW104" s="492">
        <v>2359.81475</v>
      </c>
      <c r="CX104" s="492">
        <v>2432.098833333333</v>
      </c>
      <c r="CY104" s="492">
        <v>2888.8647826086931</v>
      </c>
      <c r="CZ104" s="493">
        <v>2879.930600000001</v>
      </c>
    </row>
    <row r="105" spans="2:104" x14ac:dyDescent="0.25">
      <c r="B105" s="401"/>
      <c r="C105" s="401"/>
      <c r="D105" s="401"/>
      <c r="E105" s="401"/>
      <c r="F105" s="489" t="s">
        <v>74</v>
      </c>
      <c r="G105" s="490">
        <v>946.29181818181826</v>
      </c>
      <c r="H105" s="492">
        <v>905.90111111111105</v>
      </c>
      <c r="I105" s="492">
        <v>667.57533333333345</v>
      </c>
      <c r="J105" s="492">
        <v>216.37</v>
      </c>
      <c r="K105" s="492">
        <v>279.61136363636359</v>
      </c>
      <c r="L105" s="492">
        <v>169.5</v>
      </c>
      <c r="M105" s="492">
        <v>2110.190555555555</v>
      </c>
      <c r="N105" s="492">
        <v>1978.9559999999999</v>
      </c>
      <c r="O105" s="492">
        <v>3751.21</v>
      </c>
      <c r="P105" s="492">
        <v>835.96785714285704</v>
      </c>
      <c r="Q105" s="492">
        <v>328.85181818181809</v>
      </c>
      <c r="R105" s="492">
        <v>496.67718750000012</v>
      </c>
      <c r="S105" s="492">
        <v>766.56</v>
      </c>
      <c r="T105" s="492">
        <v>774.87333333333333</v>
      </c>
      <c r="U105" s="492">
        <v>542.32500000000005</v>
      </c>
      <c r="V105" s="492">
        <v>622.32000000000005</v>
      </c>
      <c r="W105" s="492">
        <v>276.64192307692298</v>
      </c>
      <c r="X105" s="492">
        <v>817.64374999999995</v>
      </c>
      <c r="Y105" s="492">
        <v>519.11195652173922</v>
      </c>
      <c r="Z105" s="492">
        <v>287.4930188679246</v>
      </c>
      <c r="AA105" s="492">
        <v>167.31305555555559</v>
      </c>
      <c r="AB105" s="492">
        <v>99.279999999999987</v>
      </c>
      <c r="AC105" s="492">
        <v>651.19076923076921</v>
      </c>
      <c r="AD105" s="492">
        <v>614.05642857142846</v>
      </c>
      <c r="AE105" s="492">
        <v>696.64933333333329</v>
      </c>
      <c r="AF105" s="492">
        <v>486.158695652174</v>
      </c>
      <c r="AG105" s="492">
        <v>942.07818181818186</v>
      </c>
      <c r="AH105" s="492">
        <v>2156.7600000000002</v>
      </c>
      <c r="AI105" s="492">
        <v>2177.7688888888888</v>
      </c>
      <c r="AJ105" s="492">
        <v>2364.0572222222231</v>
      </c>
      <c r="AK105" s="492">
        <v>2516.7399999999998</v>
      </c>
      <c r="AL105" s="492">
        <v>2892.8312500000002</v>
      </c>
      <c r="AM105" s="492">
        <v>1725.188333333333</v>
      </c>
      <c r="AN105" s="492">
        <v>1348.50125</v>
      </c>
      <c r="AO105" s="492">
        <v>1630.71</v>
      </c>
      <c r="AP105" s="492">
        <v>1654.7818749999999</v>
      </c>
      <c r="AQ105" s="492">
        <v>1363.9770000000001</v>
      </c>
      <c r="AR105" s="492">
        <v>2054.727272727273</v>
      </c>
      <c r="AS105" s="492">
        <v>3559.6471428571431</v>
      </c>
      <c r="AT105" s="492">
        <v>2263.40611111111</v>
      </c>
      <c r="AU105" s="492">
        <v>1714.23</v>
      </c>
      <c r="AV105" s="492">
        <v>384.86000000000013</v>
      </c>
      <c r="AW105" s="492">
        <v>450.49090909090921</v>
      </c>
      <c r="AX105" s="492">
        <v>320.54500000000002</v>
      </c>
      <c r="AY105" s="492">
        <v>229.523</v>
      </c>
      <c r="AZ105" s="492">
        <v>759.91384615384607</v>
      </c>
      <c r="BA105" s="492">
        <v>983.37374999999997</v>
      </c>
      <c r="BB105" s="492">
        <v>622.79750000000001</v>
      </c>
      <c r="BC105" s="492">
        <v>898.12230769230757</v>
      </c>
      <c r="BD105" s="492">
        <v>8850.59</v>
      </c>
      <c r="BE105" s="492">
        <v>1208.7142857142851</v>
      </c>
      <c r="BF105" s="492">
        <v>1195.3800000000001</v>
      </c>
      <c r="BG105" s="492">
        <v>1162.823333333333</v>
      </c>
      <c r="BH105" s="492">
        <v>1356.133333333333</v>
      </c>
      <c r="BI105" s="492">
        <v>1260.0875000000001</v>
      </c>
      <c r="BJ105" s="492">
        <v>743.46600000000001</v>
      </c>
      <c r="BK105" s="492">
        <v>1535.4129166666669</v>
      </c>
      <c r="BL105" s="492">
        <v>1802.664705882353</v>
      </c>
      <c r="BM105" s="492">
        <v>894.66863636363644</v>
      </c>
      <c r="BN105" s="492">
        <v>1095.8631818181821</v>
      </c>
      <c r="BO105" s="492">
        <v>1781.259</v>
      </c>
      <c r="BP105" s="491">
        <v>25.976875152430591</v>
      </c>
      <c r="BQ105" s="492">
        <v>1964.1183333333331</v>
      </c>
      <c r="BR105" s="492">
        <v>2253.7399999999998</v>
      </c>
      <c r="BS105" s="492">
        <v>401.8533333333333</v>
      </c>
      <c r="BT105" s="492">
        <v>381.32125000000002</v>
      </c>
      <c r="BU105" s="492">
        <v>352.82749999999987</v>
      </c>
      <c r="BV105" s="492">
        <v>362.75857142857149</v>
      </c>
      <c r="BW105" s="492">
        <v>1276.1407692307689</v>
      </c>
      <c r="BX105" s="492">
        <v>1176.8599999999999</v>
      </c>
      <c r="BY105" s="492">
        <v>1433.6323076923079</v>
      </c>
      <c r="BZ105" s="492">
        <v>998.52166666666665</v>
      </c>
      <c r="CA105" s="492">
        <v>942.84428571428566</v>
      </c>
      <c r="CB105" s="492">
        <v>1244.4353846153849</v>
      </c>
      <c r="CC105" s="492">
        <v>1983.0639130434779</v>
      </c>
      <c r="CD105" s="492">
        <v>4293.92</v>
      </c>
      <c r="CE105" s="492">
        <v>3379.74</v>
      </c>
      <c r="CF105" s="492">
        <v>1702.883333333333</v>
      </c>
      <c r="CG105" s="492">
        <v>2102.37</v>
      </c>
      <c r="CH105" s="492">
        <v>2061.947777777777</v>
      </c>
      <c r="CI105" s="492">
        <v>1714.7333333333329</v>
      </c>
      <c r="CJ105" s="492">
        <v>1504.9616666666659</v>
      </c>
      <c r="CK105" s="492">
        <v>1204.7175</v>
      </c>
      <c r="CL105" s="492">
        <v>1942.146666666667</v>
      </c>
      <c r="CM105" s="492">
        <v>991.83833333333314</v>
      </c>
      <c r="CN105" s="492">
        <v>1190.1975</v>
      </c>
      <c r="CO105" s="492">
        <v>1031.065714285714</v>
      </c>
      <c r="CP105" s="492">
        <v>957.37149999999997</v>
      </c>
      <c r="CQ105" s="492">
        <v>911.2436363636366</v>
      </c>
      <c r="CR105" s="492">
        <v>785.40363636363622</v>
      </c>
      <c r="CS105" s="492">
        <v>811.72428571428588</v>
      </c>
      <c r="CT105" s="492">
        <v>656.77562500000022</v>
      </c>
      <c r="CU105" s="492">
        <v>592.66142857142859</v>
      </c>
      <c r="CV105" s="492">
        <v>627.12857142857149</v>
      </c>
      <c r="CW105" s="492">
        <v>833.52916666666658</v>
      </c>
      <c r="CX105" s="492">
        <v>905.81166666666661</v>
      </c>
      <c r="CY105" s="492">
        <v>1362.5782608695649</v>
      </c>
      <c r="CZ105" s="493">
        <v>1353.644</v>
      </c>
    </row>
    <row r="106" spans="2:104" x14ac:dyDescent="0.25">
      <c r="B106" s="401"/>
      <c r="C106" s="401"/>
      <c r="D106" s="401"/>
      <c r="E106" s="401"/>
      <c r="F106" s="489" t="s">
        <v>75</v>
      </c>
      <c r="G106" s="490">
        <v>1393.915606060606</v>
      </c>
      <c r="H106" s="492">
        <v>1582.7479629629629</v>
      </c>
      <c r="I106" s="492">
        <v>1744.0766666666659</v>
      </c>
      <c r="J106" s="492">
        <v>1973.07</v>
      </c>
      <c r="K106" s="492">
        <v>1974.9071969696961</v>
      </c>
      <c r="L106" s="492">
        <v>1970.7117460317461</v>
      </c>
      <c r="M106" s="492">
        <v>2179.4487962962962</v>
      </c>
      <c r="N106" s="492">
        <v>2403.637333333334</v>
      </c>
      <c r="O106" s="492">
        <v>2585.21</v>
      </c>
      <c r="P106" s="492">
        <v>1269.8625</v>
      </c>
      <c r="Q106" s="492">
        <v>1872.6306818181811</v>
      </c>
      <c r="R106" s="492">
        <v>1701.6699826388899</v>
      </c>
      <c r="S106" s="492">
        <v>1232.615</v>
      </c>
      <c r="T106" s="492">
        <v>1234.910925925926</v>
      </c>
      <c r="U106" s="492">
        <v>1620.6724999999999</v>
      </c>
      <c r="V106" s="492">
        <v>1448.3383333333329</v>
      </c>
      <c r="W106" s="492">
        <v>1709.819999999999</v>
      </c>
      <c r="X106" s="492">
        <v>1315.048125</v>
      </c>
      <c r="Y106" s="492">
        <v>1562.3335144927539</v>
      </c>
      <c r="Z106" s="492">
        <v>1721.322201257861</v>
      </c>
      <c r="AA106" s="492">
        <v>1848.929120370371</v>
      </c>
      <c r="AB106" s="492">
        <v>1924.942777777778</v>
      </c>
      <c r="AC106" s="492">
        <v>1359.1465384615381</v>
      </c>
      <c r="AD106" s="492">
        <v>1377.070238095238</v>
      </c>
      <c r="AE106" s="492">
        <v>1473.2107777777769</v>
      </c>
      <c r="AF106" s="492">
        <v>1503.8445652173909</v>
      </c>
      <c r="AG106" s="492">
        <v>1085.9846969696971</v>
      </c>
      <c r="AH106" s="492">
        <v>396.76</v>
      </c>
      <c r="AI106" s="492">
        <v>2641.0105555555551</v>
      </c>
      <c r="AJ106" s="492">
        <v>2934.1887962962969</v>
      </c>
      <c r="AK106" s="492">
        <v>2954.2995238095241</v>
      </c>
      <c r="AL106" s="492">
        <v>3330.3910416666672</v>
      </c>
      <c r="AM106" s="492">
        <v>3614.989444444444</v>
      </c>
      <c r="AN106" s="492">
        <v>3232.022708333333</v>
      </c>
      <c r="AO106" s="492">
        <v>3520.5066666666671</v>
      </c>
      <c r="AP106" s="492">
        <v>3549.2268749999989</v>
      </c>
      <c r="AQ106" s="492">
        <v>3278.5521666666659</v>
      </c>
      <c r="AR106" s="492">
        <v>3962.5456060606061</v>
      </c>
      <c r="AS106" s="492">
        <v>5449.4461904761893</v>
      </c>
      <c r="AT106" s="492">
        <v>824.13175925925952</v>
      </c>
      <c r="AU106" s="492">
        <v>819.21</v>
      </c>
      <c r="AV106" s="492">
        <v>2268.3520833333332</v>
      </c>
      <c r="AW106" s="492">
        <v>2330.3403787878792</v>
      </c>
      <c r="AX106" s="492">
        <v>2068.8166666666671</v>
      </c>
      <c r="AY106" s="492">
        <v>2089.4499999999989</v>
      </c>
      <c r="AZ106" s="492">
        <v>2637.6543589743592</v>
      </c>
      <c r="BA106" s="492">
        <v>2877.818437500001</v>
      </c>
      <c r="BB106" s="492">
        <v>2501.8987499999989</v>
      </c>
      <c r="BC106" s="492">
        <v>2671.3810256410252</v>
      </c>
      <c r="BD106" s="492">
        <v>11130.19</v>
      </c>
      <c r="BE106" s="492">
        <v>1824.367619047619</v>
      </c>
      <c r="BF106" s="492">
        <v>1537.2016666666671</v>
      </c>
      <c r="BG106" s="492">
        <v>1544.9466666666669</v>
      </c>
      <c r="BH106" s="492">
        <v>1518.693518518518</v>
      </c>
      <c r="BI106" s="492">
        <v>2969.2364583333342</v>
      </c>
      <c r="BJ106" s="492">
        <v>2276.1582000000012</v>
      </c>
      <c r="BK106" s="492">
        <v>2735.1719444444439</v>
      </c>
      <c r="BL106" s="492">
        <v>3069.7978431372571</v>
      </c>
      <c r="BM106" s="492">
        <v>2024.6571212121221</v>
      </c>
      <c r="BN106" s="492">
        <v>2323.3627272727258</v>
      </c>
      <c r="BO106" s="492">
        <v>269.61500000000001</v>
      </c>
      <c r="BP106" s="492">
        <v>1964.1183333333331</v>
      </c>
      <c r="BQ106" s="491">
        <v>129.8070047133784</v>
      </c>
      <c r="BR106" s="492">
        <v>3467.0066666666671</v>
      </c>
      <c r="BS106" s="492">
        <v>1819.8183333333329</v>
      </c>
      <c r="BT106" s="492">
        <v>1871.4081249999999</v>
      </c>
      <c r="BU106" s="492">
        <v>1851.002395833334</v>
      </c>
      <c r="BV106" s="492">
        <v>1843.6</v>
      </c>
      <c r="BW106" s="492">
        <v>720.5846153846154</v>
      </c>
      <c r="BX106" s="492">
        <v>992.97428571428554</v>
      </c>
      <c r="BY106" s="492">
        <v>788.10064102564104</v>
      </c>
      <c r="BZ106" s="492">
        <v>988.38986111111137</v>
      </c>
      <c r="CA106" s="492">
        <v>1046.4964285714291</v>
      </c>
      <c r="CB106" s="492">
        <v>711.19371794871756</v>
      </c>
      <c r="CC106" s="492">
        <v>3872.8628260869591</v>
      </c>
      <c r="CD106" s="492">
        <v>6661.89</v>
      </c>
      <c r="CE106" s="492">
        <v>5634.83</v>
      </c>
      <c r="CF106" s="492">
        <v>1605.0379166666669</v>
      </c>
      <c r="CG106" s="492">
        <v>1640.567361111111</v>
      </c>
      <c r="CH106" s="492">
        <v>1920.178333333334</v>
      </c>
      <c r="CI106" s="492">
        <v>2001.0483333333341</v>
      </c>
      <c r="CJ106" s="492">
        <v>800.29166666666663</v>
      </c>
      <c r="CK106" s="492">
        <v>900.46937500000013</v>
      </c>
      <c r="CL106" s="492">
        <v>1070.2</v>
      </c>
      <c r="CM106" s="492">
        <v>1698.929027777777</v>
      </c>
      <c r="CN106" s="492">
        <v>1238.4937500000001</v>
      </c>
      <c r="CO106" s="492">
        <v>2740.2102380952379</v>
      </c>
      <c r="CP106" s="492">
        <v>2666.518916666666</v>
      </c>
      <c r="CQ106" s="492">
        <v>2620.3895454545459</v>
      </c>
      <c r="CR106" s="492">
        <v>2494.5500000000002</v>
      </c>
      <c r="CS106" s="492">
        <v>2520.8720238095229</v>
      </c>
      <c r="CT106" s="492">
        <v>2365.922708333334</v>
      </c>
      <c r="CU106" s="492">
        <v>2301.8087301587302</v>
      </c>
      <c r="CV106" s="492">
        <v>2336.2762698412689</v>
      </c>
      <c r="CW106" s="492">
        <v>2542.6750000000011</v>
      </c>
      <c r="CX106" s="492">
        <v>2614.959027777777</v>
      </c>
      <c r="CY106" s="492">
        <v>3071.7254347826092</v>
      </c>
      <c r="CZ106" s="493">
        <v>3062.7910000000002</v>
      </c>
    </row>
    <row r="107" spans="2:104" x14ac:dyDescent="0.25">
      <c r="B107" s="401"/>
      <c r="C107" s="401"/>
      <c r="D107" s="401"/>
      <c r="E107" s="401"/>
      <c r="F107" s="489" t="s">
        <v>76</v>
      </c>
      <c r="G107" s="490">
        <v>2120.494090909091</v>
      </c>
      <c r="H107" s="492">
        <v>1904.7088888888891</v>
      </c>
      <c r="I107" s="492">
        <v>1917.708333333333</v>
      </c>
      <c r="J107" s="492">
        <v>2468.87</v>
      </c>
      <c r="K107" s="492">
        <v>2527.3000000000002</v>
      </c>
      <c r="L107" s="492">
        <v>2415.41619047619</v>
      </c>
      <c r="M107" s="492">
        <v>1960.366666666667</v>
      </c>
      <c r="N107" s="492">
        <v>1736.248</v>
      </c>
      <c r="O107" s="492">
        <v>2243.4699999999998</v>
      </c>
      <c r="P107" s="492">
        <v>2321.642142857143</v>
      </c>
      <c r="Q107" s="492">
        <v>2056.4818181818168</v>
      </c>
      <c r="R107" s="492">
        <v>2057.194375</v>
      </c>
      <c r="S107" s="492">
        <v>2516.56</v>
      </c>
      <c r="T107" s="492">
        <v>2522.492777777778</v>
      </c>
      <c r="U107" s="492">
        <v>2676.1574999999998</v>
      </c>
      <c r="V107" s="492">
        <v>2684.51</v>
      </c>
      <c r="W107" s="492">
        <v>2290.4876923076931</v>
      </c>
      <c r="X107" s="492">
        <v>2699.3431249999999</v>
      </c>
      <c r="Y107" s="492">
        <v>2599.435326086957</v>
      </c>
      <c r="Z107" s="492">
        <v>2462.6165094339622</v>
      </c>
      <c r="AA107" s="492">
        <v>2232.1623611111108</v>
      </c>
      <c r="AB107" s="492">
        <v>2179.4866666666671</v>
      </c>
      <c r="AC107" s="492">
        <v>2360.748076923076</v>
      </c>
      <c r="AD107" s="492">
        <v>2425.1982142857141</v>
      </c>
      <c r="AE107" s="492">
        <v>2764.038333333333</v>
      </c>
      <c r="AF107" s="492">
        <v>2308.474782608695</v>
      </c>
      <c r="AG107" s="492">
        <v>2946.840909090909</v>
      </c>
      <c r="AH107" s="492">
        <v>3773.8969999999999</v>
      </c>
      <c r="AI107" s="492">
        <v>1452.1636111111111</v>
      </c>
      <c r="AJ107" s="492">
        <v>1522.7850000000001</v>
      </c>
      <c r="AK107" s="492">
        <v>1586.79</v>
      </c>
      <c r="AL107" s="492">
        <v>2076.8649999999998</v>
      </c>
      <c r="AM107" s="492">
        <v>3146.8983333333331</v>
      </c>
      <c r="AN107" s="492">
        <v>2695.5168750000012</v>
      </c>
      <c r="AO107" s="492">
        <v>2957.28</v>
      </c>
      <c r="AP107" s="492">
        <v>3014.5359374999998</v>
      </c>
      <c r="AQ107" s="492">
        <v>2581.3584999999989</v>
      </c>
      <c r="AR107" s="492">
        <v>3283.3254545454552</v>
      </c>
      <c r="AS107" s="492">
        <v>4809.53</v>
      </c>
      <c r="AT107" s="492">
        <v>4224.5133333333333</v>
      </c>
      <c r="AU107" s="492">
        <v>3675.34</v>
      </c>
      <c r="AV107" s="492">
        <v>2425.7137499999999</v>
      </c>
      <c r="AW107" s="492">
        <v>2411.1209090909092</v>
      </c>
      <c r="AX107" s="492">
        <v>2561.77</v>
      </c>
      <c r="AY107" s="492">
        <v>2088.3505</v>
      </c>
      <c r="AZ107" s="492">
        <v>2657.0903846153851</v>
      </c>
      <c r="BA107" s="492">
        <v>2355.160625</v>
      </c>
      <c r="BB107" s="492">
        <v>2047.686666666667</v>
      </c>
      <c r="BC107" s="492">
        <v>1902.3934615384619</v>
      </c>
      <c r="BD107" s="492">
        <v>9056.33</v>
      </c>
      <c r="BE107" s="492">
        <v>1825.8107142857141</v>
      </c>
      <c r="BF107" s="492">
        <v>2220.54</v>
      </c>
      <c r="BG107" s="492">
        <v>2140.800555555556</v>
      </c>
      <c r="BH107" s="492">
        <v>2385.5244444444438</v>
      </c>
      <c r="BI107" s="492">
        <v>3496.440000000001</v>
      </c>
      <c r="BJ107" s="492">
        <v>1612.5742</v>
      </c>
      <c r="BK107" s="492">
        <v>805.61458333333337</v>
      </c>
      <c r="BL107" s="492">
        <v>653.75941176470599</v>
      </c>
      <c r="BM107" s="492">
        <v>1512.404545454546</v>
      </c>
      <c r="BN107" s="492">
        <v>1211.3418181818181</v>
      </c>
      <c r="BO107" s="492">
        <v>3284.1480000000001</v>
      </c>
      <c r="BP107" s="492">
        <v>2253.7399999999998</v>
      </c>
      <c r="BQ107" s="492">
        <v>3467.0066666666662</v>
      </c>
      <c r="BR107" s="491">
        <v>9.0720093954604017</v>
      </c>
      <c r="BS107" s="492">
        <v>2623.2888888888888</v>
      </c>
      <c r="BT107" s="492">
        <v>2626.4675000000002</v>
      </c>
      <c r="BU107" s="492">
        <v>2583.4490624999999</v>
      </c>
      <c r="BV107" s="492">
        <v>2593.6157142857151</v>
      </c>
      <c r="BW107" s="492">
        <v>2787.5530769230768</v>
      </c>
      <c r="BX107" s="492">
        <v>2551.3935714285708</v>
      </c>
      <c r="BY107" s="492">
        <v>2869.9476923076918</v>
      </c>
      <c r="BZ107" s="492">
        <v>2738.7245833333332</v>
      </c>
      <c r="CA107" s="492">
        <v>2580.738571428572</v>
      </c>
      <c r="CB107" s="492">
        <v>2954.017692307692</v>
      </c>
      <c r="CC107" s="492">
        <v>3393.800869565217</v>
      </c>
      <c r="CD107" s="492">
        <v>4951.21</v>
      </c>
      <c r="CE107" s="492">
        <v>3706.2</v>
      </c>
      <c r="CF107" s="492">
        <v>2407.09375</v>
      </c>
      <c r="CG107" s="492">
        <v>2397.3283333333338</v>
      </c>
      <c r="CH107" s="492">
        <v>2049.623333333333</v>
      </c>
      <c r="CI107" s="492">
        <v>1906.4188888888889</v>
      </c>
      <c r="CJ107" s="492">
        <v>3466.0716666666672</v>
      </c>
      <c r="CK107" s="492">
        <v>3165.8243750000001</v>
      </c>
      <c r="CL107" s="492">
        <v>3903.252500000001</v>
      </c>
      <c r="CM107" s="492">
        <v>1806.783333333334</v>
      </c>
      <c r="CN107" s="492">
        <v>2360.6381249999999</v>
      </c>
      <c r="CO107" s="492">
        <v>3267.4164285714292</v>
      </c>
      <c r="CP107" s="492">
        <v>3193.7244999999998</v>
      </c>
      <c r="CQ107" s="492">
        <v>3147.5954545454538</v>
      </c>
      <c r="CR107" s="492">
        <v>3021.755454545455</v>
      </c>
      <c r="CS107" s="492">
        <v>3048.0778571428568</v>
      </c>
      <c r="CT107" s="492">
        <v>2893.1281250000002</v>
      </c>
      <c r="CU107" s="492">
        <v>2829.0140476190481</v>
      </c>
      <c r="CV107" s="492">
        <v>2863.4809523809531</v>
      </c>
      <c r="CW107" s="492">
        <v>3069.88</v>
      </c>
      <c r="CX107" s="492">
        <v>3142.163333333333</v>
      </c>
      <c r="CY107" s="492">
        <v>3598.9297826086972</v>
      </c>
      <c r="CZ107" s="493">
        <v>3589.9940000000001</v>
      </c>
    </row>
    <row r="108" spans="2:104" x14ac:dyDescent="0.25">
      <c r="B108" s="401"/>
      <c r="C108" s="401"/>
      <c r="D108" s="401"/>
      <c r="E108" s="401"/>
      <c r="F108" s="489" t="s">
        <v>77</v>
      </c>
      <c r="G108" s="490">
        <v>1116.400101010101</v>
      </c>
      <c r="H108" s="492">
        <v>1104.2367901234561</v>
      </c>
      <c r="I108" s="492">
        <v>925.88688888888885</v>
      </c>
      <c r="J108" s="492">
        <v>243.25</v>
      </c>
      <c r="K108" s="492">
        <v>249.64833333333331</v>
      </c>
      <c r="L108" s="492">
        <v>302.94888888888892</v>
      </c>
      <c r="M108" s="492">
        <v>2320.1810493827152</v>
      </c>
      <c r="N108" s="492">
        <v>2196.407222222223</v>
      </c>
      <c r="O108" s="492">
        <v>3923.51</v>
      </c>
      <c r="P108" s="492">
        <v>926.69984126984104</v>
      </c>
      <c r="Q108" s="492">
        <v>614.32780303030279</v>
      </c>
      <c r="R108" s="492">
        <v>702.53265046296201</v>
      </c>
      <c r="S108" s="492">
        <v>622.04555555555567</v>
      </c>
      <c r="T108" s="492">
        <v>649.11111111111086</v>
      </c>
      <c r="U108" s="492">
        <v>310.57055555555559</v>
      </c>
      <c r="V108" s="492">
        <v>410.95555555555552</v>
      </c>
      <c r="W108" s="492">
        <v>404.86786324786351</v>
      </c>
      <c r="X108" s="492">
        <v>605.10708333333355</v>
      </c>
      <c r="Y108" s="492">
        <v>330.20183574879212</v>
      </c>
      <c r="Z108" s="492">
        <v>226.76542976939211</v>
      </c>
      <c r="AA108" s="492">
        <v>412.24265432098753</v>
      </c>
      <c r="AB108" s="492">
        <v>454.87129629629612</v>
      </c>
      <c r="AC108" s="492">
        <v>658.70162393162389</v>
      </c>
      <c r="AD108" s="492">
        <v>515.60126984126987</v>
      </c>
      <c r="AE108" s="492">
        <v>485.28451851851878</v>
      </c>
      <c r="AF108" s="492">
        <v>526.6720289855075</v>
      </c>
      <c r="AG108" s="492">
        <v>730.71333333333359</v>
      </c>
      <c r="AH108" s="492">
        <v>1972.220222222222</v>
      </c>
      <c r="AI108" s="492">
        <v>2418.4359259259249</v>
      </c>
      <c r="AJ108" s="492">
        <v>2644.3540123456801</v>
      </c>
      <c r="AK108" s="492">
        <v>2734.2403174603178</v>
      </c>
      <c r="AL108" s="492">
        <v>3110.3325</v>
      </c>
      <c r="AM108" s="492">
        <v>1887.595185185186</v>
      </c>
      <c r="AN108" s="492">
        <v>1506.621388888889</v>
      </c>
      <c r="AO108" s="492">
        <v>1793.113333333333</v>
      </c>
      <c r="AP108" s="492">
        <v>1837.075833333334</v>
      </c>
      <c r="AQ108" s="492">
        <v>1747.594444444444</v>
      </c>
      <c r="AR108" s="492">
        <v>2291.717777777777</v>
      </c>
      <c r="AS108" s="492">
        <v>3722.0530158730171</v>
      </c>
      <c r="AT108" s="492">
        <v>2052.041172839507</v>
      </c>
      <c r="AU108" s="492">
        <v>1502.867777777778</v>
      </c>
      <c r="AV108" s="492">
        <v>541.85722222222205</v>
      </c>
      <c r="AW108" s="492">
        <v>641.66323232323236</v>
      </c>
      <c r="AX108" s="492">
        <v>330.91277777777782</v>
      </c>
      <c r="AY108" s="492">
        <v>619.92655555555575</v>
      </c>
      <c r="AZ108" s="492">
        <v>910.67820512820504</v>
      </c>
      <c r="BA108" s="492">
        <v>1160.111458333334</v>
      </c>
      <c r="BB108" s="492">
        <v>980.14907407407429</v>
      </c>
      <c r="BC108" s="492">
        <v>1279.4243589743589</v>
      </c>
      <c r="BD108" s="492">
        <v>9117.56</v>
      </c>
      <c r="BE108" s="492">
        <v>1441.9594708994709</v>
      </c>
      <c r="BF108" s="492">
        <v>1345.7755555555559</v>
      </c>
      <c r="BG108" s="492">
        <v>1325.403086419753</v>
      </c>
      <c r="BH108" s="492">
        <v>1505.225925925926</v>
      </c>
      <c r="BI108" s="492">
        <v>1231.0470833333341</v>
      </c>
      <c r="BJ108" s="492">
        <v>1111.1318222222219</v>
      </c>
      <c r="BK108" s="492">
        <v>1904.961388888888</v>
      </c>
      <c r="BL108" s="492">
        <v>2172.2128104575158</v>
      </c>
      <c r="BM108" s="492">
        <v>1224.184696969696</v>
      </c>
      <c r="BN108" s="492">
        <v>1465.411818181818</v>
      </c>
      <c r="BO108" s="492">
        <v>1636.9579999999989</v>
      </c>
      <c r="BP108" s="492">
        <v>401.8533333333333</v>
      </c>
      <c r="BQ108" s="492">
        <v>1819.8183333333329</v>
      </c>
      <c r="BR108" s="492">
        <v>2623.2888888888888</v>
      </c>
      <c r="BS108" s="491">
        <v>54.51253469205367</v>
      </c>
      <c r="BT108" s="492">
        <v>145.11638888888891</v>
      </c>
      <c r="BU108" s="492">
        <v>152.84006944444431</v>
      </c>
      <c r="BV108" s="492">
        <v>127.5355555555555</v>
      </c>
      <c r="BW108" s="492">
        <v>1149.565384615385</v>
      </c>
      <c r="BX108" s="492">
        <v>1161.8083333333329</v>
      </c>
      <c r="BY108" s="492">
        <v>1339.8608547008539</v>
      </c>
      <c r="BZ108" s="492">
        <v>875.6543518518514</v>
      </c>
      <c r="CA108" s="492">
        <v>930.7092063492064</v>
      </c>
      <c r="CB108" s="492">
        <v>1101.249401709402</v>
      </c>
      <c r="CC108" s="492">
        <v>2145.4686473429952</v>
      </c>
      <c r="CD108" s="492">
        <v>4517.1499999999996</v>
      </c>
      <c r="CE108" s="492">
        <v>3680.41</v>
      </c>
      <c r="CF108" s="492">
        <v>1853.2807407407411</v>
      </c>
      <c r="CG108" s="492">
        <v>2134.881388888889</v>
      </c>
      <c r="CH108" s="492">
        <v>2219.7918518518509</v>
      </c>
      <c r="CI108" s="492">
        <v>1892.3969135802481</v>
      </c>
      <c r="CJ108" s="492">
        <v>1293.5981481481481</v>
      </c>
      <c r="CK108" s="492">
        <v>993.35305555555556</v>
      </c>
      <c r="CL108" s="492">
        <v>1730.7805555555551</v>
      </c>
      <c r="CM108" s="492">
        <v>1234.781481481481</v>
      </c>
      <c r="CN108" s="492">
        <v>1277.8251388888889</v>
      </c>
      <c r="CO108" s="492">
        <v>1002.022063492063</v>
      </c>
      <c r="CP108" s="492">
        <v>928.3300555555569</v>
      </c>
      <c r="CQ108" s="492">
        <v>882.20181818181811</v>
      </c>
      <c r="CR108" s="492">
        <v>756.36161616161587</v>
      </c>
      <c r="CS108" s="492">
        <v>782.68341269841289</v>
      </c>
      <c r="CT108" s="492">
        <v>608.48145833333365</v>
      </c>
      <c r="CU108" s="492">
        <v>563.6203174603171</v>
      </c>
      <c r="CV108" s="492">
        <v>598.08746031746034</v>
      </c>
      <c r="CW108" s="492">
        <v>804.48657407407427</v>
      </c>
      <c r="CX108" s="492">
        <v>876.77037037036996</v>
      </c>
      <c r="CY108" s="492">
        <v>1333.536666666666</v>
      </c>
      <c r="CZ108" s="493">
        <v>1324.6022222222221</v>
      </c>
    </row>
    <row r="109" spans="2:104" x14ac:dyDescent="0.25">
      <c r="B109" s="401"/>
      <c r="C109" s="401"/>
      <c r="D109" s="401"/>
      <c r="E109" s="401"/>
      <c r="F109" s="489" t="s">
        <v>78</v>
      </c>
      <c r="G109" s="490">
        <v>1160.357954545455</v>
      </c>
      <c r="H109" s="492">
        <v>1143.824861111111</v>
      </c>
      <c r="I109" s="492">
        <v>960.03058333333342</v>
      </c>
      <c r="J109" s="492">
        <v>188.10124999999999</v>
      </c>
      <c r="K109" s="492">
        <v>203.2122159090909</v>
      </c>
      <c r="L109" s="492">
        <v>263.85053571428568</v>
      </c>
      <c r="M109" s="492">
        <v>2366.4790972222208</v>
      </c>
      <c r="N109" s="492">
        <v>2240.5228750000001</v>
      </c>
      <c r="O109" s="492">
        <v>3911.95</v>
      </c>
      <c r="P109" s="492">
        <v>973.3315178571429</v>
      </c>
      <c r="Q109" s="492">
        <v>636.75000000000023</v>
      </c>
      <c r="R109" s="492">
        <v>740.70354166666675</v>
      </c>
      <c r="S109" s="492">
        <v>673.6350000000001</v>
      </c>
      <c r="T109" s="492">
        <v>703.84395833333338</v>
      </c>
      <c r="U109" s="492">
        <v>371.04937499999988</v>
      </c>
      <c r="V109" s="492">
        <v>472.9375</v>
      </c>
      <c r="W109" s="492">
        <v>440.06721153846121</v>
      </c>
      <c r="X109" s="492">
        <v>667.08859375000009</v>
      </c>
      <c r="Y109" s="492">
        <v>385.95070652173888</v>
      </c>
      <c r="Z109" s="492">
        <v>254.56945754716969</v>
      </c>
      <c r="AA109" s="492">
        <v>429.41836805555579</v>
      </c>
      <c r="AB109" s="492">
        <v>459.75229166666668</v>
      </c>
      <c r="AC109" s="492">
        <v>720.19067307692342</v>
      </c>
      <c r="AD109" s="492">
        <v>570.63848214285724</v>
      </c>
      <c r="AE109" s="492">
        <v>547.26550000000032</v>
      </c>
      <c r="AF109" s="492">
        <v>574.52445652173924</v>
      </c>
      <c r="AG109" s="492">
        <v>792.69590909090914</v>
      </c>
      <c r="AH109" s="492">
        <v>2030.0454999999999</v>
      </c>
      <c r="AI109" s="492">
        <v>2462.469722222223</v>
      </c>
      <c r="AJ109" s="492">
        <v>2683.8384722222231</v>
      </c>
      <c r="AK109" s="492">
        <v>2778.306785714286</v>
      </c>
      <c r="AL109" s="492">
        <v>3154.39796875</v>
      </c>
      <c r="AM109" s="492">
        <v>1840.9908333333319</v>
      </c>
      <c r="AN109" s="492">
        <v>1460.0170312499999</v>
      </c>
      <c r="AO109" s="492">
        <v>1746.51</v>
      </c>
      <c r="AP109" s="492">
        <v>1790.8546093750001</v>
      </c>
      <c r="AQ109" s="492">
        <v>1747.515875000001</v>
      </c>
      <c r="AR109" s="492">
        <v>2250.276249999999</v>
      </c>
      <c r="AS109" s="492">
        <v>3675.448571428572</v>
      </c>
      <c r="AT109" s="492">
        <v>2114.0226388888882</v>
      </c>
      <c r="AU109" s="492">
        <v>1564.8512499999999</v>
      </c>
      <c r="AV109" s="492">
        <v>494.84437500000001</v>
      </c>
      <c r="AW109" s="492">
        <v>595.75471590909092</v>
      </c>
      <c r="AX109" s="492">
        <v>283.88</v>
      </c>
      <c r="AY109" s="492">
        <v>600.0908750000001</v>
      </c>
      <c r="AZ109" s="492">
        <v>863.85913461538462</v>
      </c>
      <c r="BA109" s="492">
        <v>1113.506875</v>
      </c>
      <c r="BB109" s="492">
        <v>954.96968749999985</v>
      </c>
      <c r="BC109" s="492">
        <v>1264.5383653846161</v>
      </c>
      <c r="BD109" s="492">
        <v>8957.44</v>
      </c>
      <c r="BE109" s="492">
        <v>1481.6928571428571</v>
      </c>
      <c r="BF109" s="492">
        <v>1409.4468750000001</v>
      </c>
      <c r="BG109" s="492">
        <v>1376.8905555555559</v>
      </c>
      <c r="BH109" s="492">
        <v>1570.199861111111</v>
      </c>
      <c r="BI109" s="492">
        <v>1184.4129687499999</v>
      </c>
      <c r="BJ109" s="492">
        <v>1115.3860500000001</v>
      </c>
      <c r="BK109" s="492">
        <v>1908.140468750001</v>
      </c>
      <c r="BL109" s="492">
        <v>2175.3918382352949</v>
      </c>
      <c r="BM109" s="492">
        <v>1236.569261363637</v>
      </c>
      <c r="BN109" s="492">
        <v>1468.590852272727</v>
      </c>
      <c r="BO109" s="492">
        <v>1688.54775</v>
      </c>
      <c r="BP109" s="492">
        <v>381.32125000000002</v>
      </c>
      <c r="BQ109" s="492">
        <v>1871.4081250000011</v>
      </c>
      <c r="BR109" s="492">
        <v>2626.4675000000011</v>
      </c>
      <c r="BS109" s="492">
        <v>145.11638888888899</v>
      </c>
      <c r="BT109" s="491">
        <v>53.500293564876749</v>
      </c>
      <c r="BU109" s="492">
        <v>108.76921875000011</v>
      </c>
      <c r="BV109" s="492">
        <v>83.940714285714279</v>
      </c>
      <c r="BW109" s="492">
        <v>1201.155961538462</v>
      </c>
      <c r="BX109" s="492">
        <v>1218.939017857143</v>
      </c>
      <c r="BY109" s="492">
        <v>1392.123269230769</v>
      </c>
      <c r="BZ109" s="492">
        <v>928.88718749999998</v>
      </c>
      <c r="CA109" s="492">
        <v>989.22321428571399</v>
      </c>
      <c r="CB109" s="492">
        <v>1153.5968269230771</v>
      </c>
      <c r="CC109" s="492">
        <v>2098.8643478260869</v>
      </c>
      <c r="CD109" s="492">
        <v>4367.25</v>
      </c>
      <c r="CE109" s="492">
        <v>3511.82</v>
      </c>
      <c r="CF109" s="492">
        <v>1916.9511458333329</v>
      </c>
      <c r="CG109" s="492">
        <v>2217.0546875</v>
      </c>
      <c r="CH109" s="492">
        <v>2281.294027777777</v>
      </c>
      <c r="CI109" s="492">
        <v>1949.911805555555</v>
      </c>
      <c r="CJ109" s="492">
        <v>1355.5806250000001</v>
      </c>
      <c r="CK109" s="492">
        <v>1055.3346875</v>
      </c>
      <c r="CL109" s="492">
        <v>1792.762708333333</v>
      </c>
      <c r="CM109" s="492">
        <v>1275.033854166667</v>
      </c>
      <c r="CN109" s="492">
        <v>1338.4534375000001</v>
      </c>
      <c r="CO109" s="492">
        <v>955.38839285714289</v>
      </c>
      <c r="CP109" s="492">
        <v>881.69612499999982</v>
      </c>
      <c r="CQ109" s="492">
        <v>835.56772727272732</v>
      </c>
      <c r="CR109" s="492">
        <v>709.72749999999985</v>
      </c>
      <c r="CS109" s="492">
        <v>736.04910714285711</v>
      </c>
      <c r="CT109" s="492">
        <v>521.74125000000004</v>
      </c>
      <c r="CU109" s="492">
        <v>516.98619047619047</v>
      </c>
      <c r="CV109" s="492">
        <v>551.45369047619033</v>
      </c>
      <c r="CW109" s="492">
        <v>757.85291666666683</v>
      </c>
      <c r="CX109" s="492">
        <v>830.1362499999999</v>
      </c>
      <c r="CY109" s="492">
        <v>1286.9028260869561</v>
      </c>
      <c r="CZ109" s="493">
        <v>1277.9680000000001</v>
      </c>
    </row>
    <row r="110" spans="2:104" x14ac:dyDescent="0.25">
      <c r="B110" s="401"/>
      <c r="C110" s="401"/>
      <c r="D110" s="401"/>
      <c r="E110" s="401"/>
      <c r="F110" s="489" t="s">
        <v>79</v>
      </c>
      <c r="G110" s="490">
        <v>1114.059488636364</v>
      </c>
      <c r="H110" s="492">
        <v>1097.8904861111109</v>
      </c>
      <c r="I110" s="492">
        <v>913.97599999999989</v>
      </c>
      <c r="J110" s="492">
        <v>189.85062500000001</v>
      </c>
      <c r="K110" s="492">
        <v>205.24014204545449</v>
      </c>
      <c r="L110" s="492">
        <v>250.0195535714287</v>
      </c>
      <c r="M110" s="492">
        <v>2320.668090277778</v>
      </c>
      <c r="N110" s="492">
        <v>2195.2638124999999</v>
      </c>
      <c r="O110" s="492">
        <v>4046.69</v>
      </c>
      <c r="P110" s="492">
        <v>942.2779910714288</v>
      </c>
      <c r="Q110" s="492">
        <v>592.32734374999961</v>
      </c>
      <c r="R110" s="492">
        <v>696.05967447916555</v>
      </c>
      <c r="S110" s="492">
        <v>653.23</v>
      </c>
      <c r="T110" s="492">
        <v>681.93843749999951</v>
      </c>
      <c r="U110" s="492">
        <v>358.1662500000001</v>
      </c>
      <c r="V110" s="492">
        <v>454.22250000000003</v>
      </c>
      <c r="W110" s="492">
        <v>398.19766826923058</v>
      </c>
      <c r="X110" s="492">
        <v>648.37429687500025</v>
      </c>
      <c r="Y110" s="492">
        <v>367.56131793478261</v>
      </c>
      <c r="Z110" s="492">
        <v>221.41011792452829</v>
      </c>
      <c r="AA110" s="492">
        <v>385.85579861111103</v>
      </c>
      <c r="AB110" s="492">
        <v>419.13322916666652</v>
      </c>
      <c r="AC110" s="492">
        <v>684.08389423076926</v>
      </c>
      <c r="AD110" s="492">
        <v>545.50125000000003</v>
      </c>
      <c r="AE110" s="492">
        <v>528.55179166666676</v>
      </c>
      <c r="AF110" s="492">
        <v>538.74008152173951</v>
      </c>
      <c r="AG110" s="492">
        <v>773.98170454545436</v>
      </c>
      <c r="AH110" s="492">
        <v>2010.6543750000001</v>
      </c>
      <c r="AI110" s="492">
        <v>2414.377395833334</v>
      </c>
      <c r="AJ110" s="492">
        <v>2634.6888541666672</v>
      </c>
      <c r="AK110" s="492">
        <v>2733.047410714285</v>
      </c>
      <c r="AL110" s="492">
        <v>3109.1392187499991</v>
      </c>
      <c r="AM110" s="492">
        <v>1840.949895833332</v>
      </c>
      <c r="AN110" s="492">
        <v>1459.9758593750009</v>
      </c>
      <c r="AO110" s="492">
        <v>1746.4675</v>
      </c>
      <c r="AP110" s="492">
        <v>1790.155898437499</v>
      </c>
      <c r="AQ110" s="492">
        <v>1716.1368124999999</v>
      </c>
      <c r="AR110" s="492">
        <v>2244.9575568181831</v>
      </c>
      <c r="AS110" s="492">
        <v>3675.4084821428578</v>
      </c>
      <c r="AT110" s="492">
        <v>2095.3090624999991</v>
      </c>
      <c r="AU110" s="492">
        <v>1546.13625</v>
      </c>
      <c r="AV110" s="492">
        <v>494.97320312499988</v>
      </c>
      <c r="AW110" s="492">
        <v>591.7413636363633</v>
      </c>
      <c r="AX110" s="492">
        <v>289.22781250000003</v>
      </c>
      <c r="AY110" s="492">
        <v>570.64806250000015</v>
      </c>
      <c r="AZ110" s="492">
        <v>863.90961538461602</v>
      </c>
      <c r="BA110" s="492">
        <v>1113.466445312499</v>
      </c>
      <c r="BB110" s="492">
        <v>933.3375000000002</v>
      </c>
      <c r="BC110" s="492">
        <v>1235.162163461539</v>
      </c>
      <c r="BD110" s="492">
        <v>8888.65</v>
      </c>
      <c r="BE110" s="492">
        <v>1436.144761904761</v>
      </c>
      <c r="BF110" s="492">
        <v>1359.2159375000001</v>
      </c>
      <c r="BG110" s="492">
        <v>1328.8690972222221</v>
      </c>
      <c r="BH110" s="492">
        <v>1519.7870833333329</v>
      </c>
      <c r="BI110" s="492">
        <v>1189.5250781249999</v>
      </c>
      <c r="BJ110" s="492">
        <v>1072.2589999999991</v>
      </c>
      <c r="BK110" s="492">
        <v>1865.122552083332</v>
      </c>
      <c r="BL110" s="492">
        <v>2132.3740808823509</v>
      </c>
      <c r="BM110" s="492">
        <v>1192.662670454544</v>
      </c>
      <c r="BN110" s="492">
        <v>1425.5731249999999</v>
      </c>
      <c r="BO110" s="492">
        <v>1668.1419375000009</v>
      </c>
      <c r="BP110" s="492">
        <v>352.82749999999987</v>
      </c>
      <c r="BQ110" s="492">
        <v>1851.002395833334</v>
      </c>
      <c r="BR110" s="492">
        <v>2583.4490624999999</v>
      </c>
      <c r="BS110" s="492">
        <v>152.84006944444451</v>
      </c>
      <c r="BT110" s="492">
        <v>108.76921874999999</v>
      </c>
      <c r="BU110" s="491">
        <v>55.708101252054568</v>
      </c>
      <c r="BV110" s="492">
        <v>102.2070535714286</v>
      </c>
      <c r="BW110" s="492">
        <v>1180.7490384615389</v>
      </c>
      <c r="BX110" s="492">
        <v>1193.8162500000001</v>
      </c>
      <c r="BY110" s="492">
        <v>1371.3490384615391</v>
      </c>
      <c r="BZ110" s="492">
        <v>908.01822916666697</v>
      </c>
      <c r="CA110" s="492">
        <v>962.41517857142844</v>
      </c>
      <c r="CB110" s="492">
        <v>1132.9779326923081</v>
      </c>
      <c r="CC110" s="492">
        <v>2098.823288043478</v>
      </c>
      <c r="CD110" s="492">
        <v>4284.49</v>
      </c>
      <c r="CE110" s="492">
        <v>3460.7</v>
      </c>
      <c r="CF110" s="492">
        <v>1866.721822916667</v>
      </c>
      <c r="CG110" s="492">
        <v>2177.885572916668</v>
      </c>
      <c r="CH110" s="492">
        <v>2231.6166666666668</v>
      </c>
      <c r="CI110" s="492">
        <v>1901.033055555557</v>
      </c>
      <c r="CJ110" s="492">
        <v>1336.8661458333329</v>
      </c>
      <c r="CK110" s="492">
        <v>1036.621875</v>
      </c>
      <c r="CL110" s="492">
        <v>1774.0497916666659</v>
      </c>
      <c r="CM110" s="492">
        <v>1227.748854166666</v>
      </c>
      <c r="CN110" s="492">
        <v>1303.0725</v>
      </c>
      <c r="CO110" s="492">
        <v>960.4993750000001</v>
      </c>
      <c r="CP110" s="492">
        <v>886.80799999999965</v>
      </c>
      <c r="CQ110" s="492">
        <v>835.42528409090892</v>
      </c>
      <c r="CR110" s="492">
        <v>714.83886363636373</v>
      </c>
      <c r="CS110" s="492">
        <v>741.16075892857191</v>
      </c>
      <c r="CT110" s="492">
        <v>556.47058593749955</v>
      </c>
      <c r="CU110" s="492">
        <v>522.09803571428529</v>
      </c>
      <c r="CV110" s="492">
        <v>556.56511904761931</v>
      </c>
      <c r="CW110" s="492">
        <v>762.96395833333281</v>
      </c>
      <c r="CX110" s="492">
        <v>835.24817708333387</v>
      </c>
      <c r="CY110" s="492">
        <v>1292.01429347826</v>
      </c>
      <c r="CZ110" s="493">
        <v>1283.0797500000001</v>
      </c>
    </row>
    <row r="111" spans="2:104" x14ac:dyDescent="0.25">
      <c r="B111" s="401"/>
      <c r="C111" s="401"/>
      <c r="D111" s="401"/>
      <c r="E111" s="401"/>
      <c r="F111" s="489" t="s">
        <v>80</v>
      </c>
      <c r="G111" s="490">
        <v>1110.3798701298699</v>
      </c>
      <c r="H111" s="492">
        <v>1093.33746031746</v>
      </c>
      <c r="I111" s="492">
        <v>909.03457142857087</v>
      </c>
      <c r="J111" s="492">
        <v>180.70285714285711</v>
      </c>
      <c r="K111" s="492">
        <v>192.93214285714279</v>
      </c>
      <c r="L111" s="492">
        <v>248.44523809523801</v>
      </c>
      <c r="M111" s="492">
        <v>2316.5011111111121</v>
      </c>
      <c r="N111" s="492">
        <v>2190.544571428572</v>
      </c>
      <c r="O111" s="492">
        <v>3925.94</v>
      </c>
      <c r="P111" s="492">
        <v>938.05632653061218</v>
      </c>
      <c r="Q111" s="492">
        <v>587.20691558441547</v>
      </c>
      <c r="R111" s="492">
        <v>691.74630952381005</v>
      </c>
      <c r="S111" s="492">
        <v>645.8271428571428</v>
      </c>
      <c r="T111" s="492">
        <v>675.42738095238087</v>
      </c>
      <c r="U111" s="492">
        <v>352.62857142857138</v>
      </c>
      <c r="V111" s="492">
        <v>447.97142857142859</v>
      </c>
      <c r="W111" s="492">
        <v>392.7057142857139</v>
      </c>
      <c r="X111" s="492">
        <v>642.12267857142831</v>
      </c>
      <c r="Y111" s="492">
        <v>359.91239130434781</v>
      </c>
      <c r="Z111" s="492">
        <v>210.3147978436657</v>
      </c>
      <c r="AA111" s="492">
        <v>381.78146825396863</v>
      </c>
      <c r="AB111" s="492">
        <v>423.15</v>
      </c>
      <c r="AC111" s="492">
        <v>680.96659340659357</v>
      </c>
      <c r="AD111" s="492">
        <v>539.24551020408171</v>
      </c>
      <c r="AE111" s="492">
        <v>522.29980952380902</v>
      </c>
      <c r="AF111" s="492">
        <v>532.52565217391293</v>
      </c>
      <c r="AG111" s="492">
        <v>767.73025974025973</v>
      </c>
      <c r="AH111" s="492">
        <v>2003.9422857142861</v>
      </c>
      <c r="AI111" s="492">
        <v>2412.0892063492061</v>
      </c>
      <c r="AJ111" s="492">
        <v>2635.3601587301591</v>
      </c>
      <c r="AK111" s="492">
        <v>2728.3283673469391</v>
      </c>
      <c r="AL111" s="492">
        <v>3104.420178571429</v>
      </c>
      <c r="AM111" s="492">
        <v>1833.0630952380959</v>
      </c>
      <c r="AN111" s="492">
        <v>1452.089464285714</v>
      </c>
      <c r="AO111" s="492">
        <v>1738.5828571428569</v>
      </c>
      <c r="AP111" s="492">
        <v>1782.9275</v>
      </c>
      <c r="AQ111" s="492">
        <v>1723.1461428571431</v>
      </c>
      <c r="AR111" s="492">
        <v>2240.988311688312</v>
      </c>
      <c r="AS111" s="492">
        <v>3667.5222448979589</v>
      </c>
      <c r="AT111" s="492">
        <v>2089.0572222222208</v>
      </c>
      <c r="AU111" s="492">
        <v>1539.8857142857139</v>
      </c>
      <c r="AV111" s="492">
        <v>487.29874999999998</v>
      </c>
      <c r="AW111" s="492">
        <v>586.88954545454544</v>
      </c>
      <c r="AX111" s="492">
        <v>276.36571428571432</v>
      </c>
      <c r="AY111" s="492">
        <v>578.56928571428568</v>
      </c>
      <c r="AZ111" s="492">
        <v>856.13758241758251</v>
      </c>
      <c r="BA111" s="492">
        <v>1105.5803571428571</v>
      </c>
      <c r="BB111" s="492">
        <v>938.8421428571429</v>
      </c>
      <c r="BC111" s="492">
        <v>1243.57923076923</v>
      </c>
      <c r="BD111" s="492">
        <v>8894.7800000000007</v>
      </c>
      <c r="BE111" s="492">
        <v>1431.4968707482999</v>
      </c>
      <c r="BF111" s="492">
        <v>1359.4678571428569</v>
      </c>
      <c r="BG111" s="492">
        <v>1326.9123809523801</v>
      </c>
      <c r="BH111" s="492">
        <v>1520.2214285714281</v>
      </c>
      <c r="BI111" s="492">
        <v>1177.069642857143</v>
      </c>
      <c r="BJ111" s="492">
        <v>1081.728228571428</v>
      </c>
      <c r="BK111" s="492">
        <v>1875.287261904761</v>
      </c>
      <c r="BL111" s="492">
        <v>2142.5387394957979</v>
      </c>
      <c r="BM111" s="492">
        <v>1197.003051948052</v>
      </c>
      <c r="BN111" s="492">
        <v>1435.737792207791</v>
      </c>
      <c r="BO111" s="492">
        <v>1660.739428571429</v>
      </c>
      <c r="BP111" s="492">
        <v>362.75857142857149</v>
      </c>
      <c r="BQ111" s="492">
        <v>1843.6</v>
      </c>
      <c r="BR111" s="492">
        <v>2593.6157142857151</v>
      </c>
      <c r="BS111" s="492">
        <v>127.5355555555556</v>
      </c>
      <c r="BT111" s="492">
        <v>83.940714285714265</v>
      </c>
      <c r="BU111" s="492">
        <v>102.2070535714287</v>
      </c>
      <c r="BV111" s="491">
        <v>43.621036096398122</v>
      </c>
      <c r="BW111" s="492">
        <v>1173.347802197803</v>
      </c>
      <c r="BX111" s="492">
        <v>1187.6982653061229</v>
      </c>
      <c r="BY111" s="492">
        <v>1363.9230769230769</v>
      </c>
      <c r="BZ111" s="492">
        <v>901.07857142857131</v>
      </c>
      <c r="CA111" s="492">
        <v>956.8461224489796</v>
      </c>
      <c r="CB111" s="492">
        <v>1125.788791208792</v>
      </c>
      <c r="CC111" s="492">
        <v>2090.9373913043478</v>
      </c>
      <c r="CD111" s="492">
        <v>4306.59</v>
      </c>
      <c r="CE111" s="492">
        <v>3448.23</v>
      </c>
      <c r="CF111" s="492">
        <v>1866.972619047619</v>
      </c>
      <c r="CG111" s="492">
        <v>2181.5774999999999</v>
      </c>
      <c r="CH111" s="492">
        <v>2231.315714285714</v>
      </c>
      <c r="CI111" s="492">
        <v>1899.9336507936509</v>
      </c>
      <c r="CJ111" s="492">
        <v>1330.614761904762</v>
      </c>
      <c r="CK111" s="492">
        <v>1030.3699999999999</v>
      </c>
      <c r="CL111" s="492">
        <v>1767.7978571428571</v>
      </c>
      <c r="CM111" s="492">
        <v>1223.528333333333</v>
      </c>
      <c r="CN111" s="492">
        <v>1303.7792857142861</v>
      </c>
      <c r="CO111" s="492">
        <v>948.04510204081635</v>
      </c>
      <c r="CP111" s="492">
        <v>874.35250000000042</v>
      </c>
      <c r="CQ111" s="492">
        <v>828.22402597402618</v>
      </c>
      <c r="CR111" s="492">
        <v>702.38363636363636</v>
      </c>
      <c r="CS111" s="492">
        <v>728.70571428571452</v>
      </c>
      <c r="CT111" s="492">
        <v>555.60973214285741</v>
      </c>
      <c r="CU111" s="492">
        <v>509.64244897959202</v>
      </c>
      <c r="CV111" s="492">
        <v>544.1099319727889</v>
      </c>
      <c r="CW111" s="492">
        <v>750.50928571428574</v>
      </c>
      <c r="CX111" s="492">
        <v>822.79261904761893</v>
      </c>
      <c r="CY111" s="492">
        <v>1279.5590683229821</v>
      </c>
      <c r="CZ111" s="493">
        <v>1270.6248571428571</v>
      </c>
    </row>
    <row r="112" spans="2:104" x14ac:dyDescent="0.25">
      <c r="B112" s="401"/>
      <c r="C112" s="401"/>
      <c r="D112" s="401"/>
      <c r="E112" s="401"/>
      <c r="F112" s="489" t="s">
        <v>81</v>
      </c>
      <c r="G112" s="490">
        <v>714.46188811188824</v>
      </c>
      <c r="H112" s="492">
        <v>903.29495726495713</v>
      </c>
      <c r="I112" s="492">
        <v>1045.239846153846</v>
      </c>
      <c r="J112" s="492">
        <v>1302.8146153846151</v>
      </c>
      <c r="K112" s="492">
        <v>1304.6544755244749</v>
      </c>
      <c r="L112" s="492">
        <v>1298.81358974359</v>
      </c>
      <c r="M112" s="492">
        <v>1697.686452991454</v>
      </c>
      <c r="N112" s="492">
        <v>1736.619230769232</v>
      </c>
      <c r="O112" s="492">
        <v>2423.91</v>
      </c>
      <c r="P112" s="492">
        <v>581.95192307692309</v>
      </c>
      <c r="Q112" s="492">
        <v>1176.273863636362</v>
      </c>
      <c r="R112" s="492">
        <v>1000.253044871794</v>
      </c>
      <c r="S112" s="492">
        <v>562.36307692307685</v>
      </c>
      <c r="T112" s="492">
        <v>570.23192307692329</v>
      </c>
      <c r="U112" s="492">
        <v>950.42153846153838</v>
      </c>
      <c r="V112" s="492">
        <v>844.2930769230768</v>
      </c>
      <c r="W112" s="492">
        <v>1024.584644970414</v>
      </c>
      <c r="X112" s="492">
        <v>746.85980769230787</v>
      </c>
      <c r="Y112" s="492">
        <v>896.29573578595273</v>
      </c>
      <c r="Z112" s="492">
        <v>1050.5821625544261</v>
      </c>
      <c r="AA112" s="492">
        <v>1160.395576923077</v>
      </c>
      <c r="AB112" s="492">
        <v>1236.967051282051</v>
      </c>
      <c r="AC112" s="492">
        <v>658.7474556213017</v>
      </c>
      <c r="AD112" s="492">
        <v>705.87835164835201</v>
      </c>
      <c r="AE112" s="492">
        <v>902.54943589743561</v>
      </c>
      <c r="AF112" s="492">
        <v>818.39287625418024</v>
      </c>
      <c r="AG112" s="492">
        <v>1035.535664335664</v>
      </c>
      <c r="AH112" s="492">
        <v>1027.2524615384621</v>
      </c>
      <c r="AI112" s="492">
        <v>1961.5569230769231</v>
      </c>
      <c r="AJ112" s="492">
        <v>2254.7352564102571</v>
      </c>
      <c r="AK112" s="492">
        <v>2274.8459340659351</v>
      </c>
      <c r="AL112" s="492">
        <v>2650.9377884615378</v>
      </c>
      <c r="AM112" s="492">
        <v>2942.5348717948718</v>
      </c>
      <c r="AN112" s="492">
        <v>2553.9606730769242</v>
      </c>
      <c r="AO112" s="492">
        <v>2848.0530769230759</v>
      </c>
      <c r="AP112" s="492">
        <v>2871.800961538459</v>
      </c>
      <c r="AQ112" s="492">
        <v>2581.563846153847</v>
      </c>
      <c r="AR112" s="492">
        <v>3270.5130769230782</v>
      </c>
      <c r="AS112" s="492">
        <v>4769.3574725274739</v>
      </c>
      <c r="AT112" s="492">
        <v>1435.570641025641</v>
      </c>
      <c r="AU112" s="492">
        <v>1595.44</v>
      </c>
      <c r="AV112" s="492">
        <v>1595.8884615384609</v>
      </c>
      <c r="AW112" s="492">
        <v>1652.2327272727271</v>
      </c>
      <c r="AX112" s="492">
        <v>1398.565384615385</v>
      </c>
      <c r="AY112" s="492">
        <v>1394.592076923077</v>
      </c>
      <c r="AZ112" s="492">
        <v>1965.750118343195</v>
      </c>
      <c r="BA112" s="492">
        <v>2189.6447115384608</v>
      </c>
      <c r="BB112" s="492">
        <v>1803.28891025641</v>
      </c>
      <c r="BC112" s="492">
        <v>1971.831538461538</v>
      </c>
      <c r="BD112" s="492">
        <v>10540.61</v>
      </c>
      <c r="BE112" s="492">
        <v>1144.9142124542129</v>
      </c>
      <c r="BF112" s="492">
        <v>857.74884615384622</v>
      </c>
      <c r="BG112" s="492">
        <v>865.49316239316238</v>
      </c>
      <c r="BH112" s="492">
        <v>825.93572649572604</v>
      </c>
      <c r="BI112" s="492">
        <v>2298.982307692308</v>
      </c>
      <c r="BJ112" s="492">
        <v>1573.9249230769219</v>
      </c>
      <c r="BK112" s="492">
        <v>2055.7183653846159</v>
      </c>
      <c r="BL112" s="492">
        <v>2390.343981900452</v>
      </c>
      <c r="BM112" s="492">
        <v>1338.131293706293</v>
      </c>
      <c r="BN112" s="492">
        <v>1643.909545454545</v>
      </c>
      <c r="BO112" s="492">
        <v>538.63746153846148</v>
      </c>
      <c r="BP112" s="492">
        <v>1276.1407692307689</v>
      </c>
      <c r="BQ112" s="492">
        <v>720.5846153846154</v>
      </c>
      <c r="BR112" s="492">
        <v>2787.5530769230768</v>
      </c>
      <c r="BS112" s="492">
        <v>1149.565384615385</v>
      </c>
      <c r="BT112" s="492">
        <v>1201.155961538462</v>
      </c>
      <c r="BU112" s="492">
        <v>1180.7490384615389</v>
      </c>
      <c r="BV112" s="492">
        <v>1173.3478021978019</v>
      </c>
      <c r="BW112" s="491">
        <v>118.45978289268139</v>
      </c>
      <c r="BX112" s="492">
        <v>319.92785714285708</v>
      </c>
      <c r="BY112" s="492">
        <v>282.47656804733731</v>
      </c>
      <c r="BZ112" s="492">
        <v>392.80653846153842</v>
      </c>
      <c r="CA112" s="492">
        <v>360.28010989010988</v>
      </c>
      <c r="CB112" s="492">
        <v>315.90514792899398</v>
      </c>
      <c r="CC112" s="492">
        <v>3200.208695652173</v>
      </c>
      <c r="CD112" s="492">
        <v>6104.76</v>
      </c>
      <c r="CE112" s="492">
        <v>5048.72</v>
      </c>
      <c r="CF112" s="492">
        <v>996.63769230769242</v>
      </c>
      <c r="CG112" s="492">
        <v>1088.5461538461529</v>
      </c>
      <c r="CH112" s="492">
        <v>1325.0510256410259</v>
      </c>
      <c r="CI112" s="492">
        <v>1309.8510256410259</v>
      </c>
      <c r="CJ112" s="492">
        <v>1440.870128205129</v>
      </c>
      <c r="CK112" s="492">
        <v>1042.7844230769231</v>
      </c>
      <c r="CL112" s="492">
        <v>1762.118846153847</v>
      </c>
      <c r="CM112" s="492">
        <v>1019.475128205128</v>
      </c>
      <c r="CN112" s="492">
        <v>555.99865384615362</v>
      </c>
      <c r="CO112" s="492">
        <v>2069.9578021978018</v>
      </c>
      <c r="CP112" s="492">
        <v>1996.266038461539</v>
      </c>
      <c r="CQ112" s="492">
        <v>1950.1376223776231</v>
      </c>
      <c r="CR112" s="492">
        <v>1824.297272727272</v>
      </c>
      <c r="CS112" s="492">
        <v>1850.619120879122</v>
      </c>
      <c r="CT112" s="492">
        <v>1695.6701923076921</v>
      </c>
      <c r="CU112" s="492">
        <v>1631.5561172161181</v>
      </c>
      <c r="CV112" s="492">
        <v>1666.0232967032971</v>
      </c>
      <c r="CW112" s="492">
        <v>1872.4223717948721</v>
      </c>
      <c r="CX112" s="492">
        <v>1944.705897435897</v>
      </c>
      <c r="CY112" s="492">
        <v>2401.472341137126</v>
      </c>
      <c r="CZ112" s="493">
        <v>2392.5378461538462</v>
      </c>
    </row>
    <row r="113" spans="2:104" x14ac:dyDescent="0.25">
      <c r="B113" s="401"/>
      <c r="C113" s="401"/>
      <c r="D113" s="401"/>
      <c r="E113" s="401"/>
      <c r="F113" s="489" t="s">
        <v>82</v>
      </c>
      <c r="G113" s="490">
        <v>478.16922077922078</v>
      </c>
      <c r="H113" s="492">
        <v>667.13460317460328</v>
      </c>
      <c r="I113" s="492">
        <v>805.57919047619089</v>
      </c>
      <c r="J113" s="492">
        <v>1289.813571428572</v>
      </c>
      <c r="K113" s="492">
        <v>1298.1001948051951</v>
      </c>
      <c r="L113" s="492">
        <v>1266.8153741496601</v>
      </c>
      <c r="M113" s="492">
        <v>1449.7270238095241</v>
      </c>
      <c r="N113" s="492">
        <v>1376.964357142858</v>
      </c>
      <c r="O113" s="492">
        <v>2349.5300000000002</v>
      </c>
      <c r="P113" s="492">
        <v>426.81551020408159</v>
      </c>
      <c r="Q113" s="492">
        <v>1038.4937337662341</v>
      </c>
      <c r="R113" s="492">
        <v>829.70351190476333</v>
      </c>
      <c r="S113" s="492">
        <v>579.90357142857135</v>
      </c>
      <c r="T113" s="492">
        <v>584.74023809523794</v>
      </c>
      <c r="U113" s="492">
        <v>968.20392857142883</v>
      </c>
      <c r="V113" s="492">
        <v>866.91214285714307</v>
      </c>
      <c r="W113" s="492">
        <v>931.66923076923104</v>
      </c>
      <c r="X113" s="492">
        <v>793.51937500000042</v>
      </c>
      <c r="Y113" s="492">
        <v>909.83161490683278</v>
      </c>
      <c r="Z113" s="492">
        <v>1040.9364555256061</v>
      </c>
      <c r="AA113" s="492">
        <v>1054.6710714285709</v>
      </c>
      <c r="AB113" s="492">
        <v>1133.665595238095</v>
      </c>
      <c r="AC113" s="492">
        <v>555.68005494505485</v>
      </c>
      <c r="AD113" s="492">
        <v>689.25362244897985</v>
      </c>
      <c r="AE113" s="492">
        <v>925.16795238095244</v>
      </c>
      <c r="AF113" s="492">
        <v>725.57167701863386</v>
      </c>
      <c r="AG113" s="492">
        <v>1077.2659740259739</v>
      </c>
      <c r="AH113" s="492">
        <v>1299.8648571428571</v>
      </c>
      <c r="AI113" s="492">
        <v>1601.9019841269831</v>
      </c>
      <c r="AJ113" s="492">
        <v>1908.801904761905</v>
      </c>
      <c r="AK113" s="492">
        <v>1915.1906122448979</v>
      </c>
      <c r="AL113" s="492">
        <v>2291.2825892857131</v>
      </c>
      <c r="AM113" s="492">
        <v>2875.284642857142</v>
      </c>
      <c r="AN113" s="492">
        <v>2469.7150892857139</v>
      </c>
      <c r="AO113" s="492">
        <v>2780.8028571428572</v>
      </c>
      <c r="AP113" s="492">
        <v>2788.2443303571431</v>
      </c>
      <c r="AQ113" s="492">
        <v>2436.7551428571428</v>
      </c>
      <c r="AR113" s="492">
        <v>3138.5362337662341</v>
      </c>
      <c r="AS113" s="492">
        <v>4664.5741836734678</v>
      </c>
      <c r="AT113" s="492">
        <v>1708.187460317461</v>
      </c>
      <c r="AU113" s="492">
        <v>1782.0378571428571</v>
      </c>
      <c r="AV113" s="492">
        <v>1534.954821428571</v>
      </c>
      <c r="AW113" s="492">
        <v>1580.3376948051939</v>
      </c>
      <c r="AX113" s="492">
        <v>1392.3189285714291</v>
      </c>
      <c r="AY113" s="492">
        <v>1264.4426428571419</v>
      </c>
      <c r="AZ113" s="492">
        <v>1907.516098901099</v>
      </c>
      <c r="BA113" s="492">
        <v>2076.8267857142851</v>
      </c>
      <c r="BB113" s="492">
        <v>1653.408750000001</v>
      </c>
      <c r="BC113" s="492">
        <v>1769.802857142857</v>
      </c>
      <c r="BD113" s="492">
        <v>10308.36</v>
      </c>
      <c r="BE113" s="492">
        <v>872.79078231292578</v>
      </c>
      <c r="BF113" s="492">
        <v>504.2778571428571</v>
      </c>
      <c r="BG113" s="492">
        <v>578.30976190476179</v>
      </c>
      <c r="BH113" s="492">
        <v>512.09936507936504</v>
      </c>
      <c r="BI113" s="492">
        <v>2292.737589285714</v>
      </c>
      <c r="BJ113" s="492">
        <v>1334.3192571428581</v>
      </c>
      <c r="BK113" s="492">
        <v>1819.557886904762</v>
      </c>
      <c r="BL113" s="492">
        <v>2154.1830252100831</v>
      </c>
      <c r="BM113" s="492">
        <v>1097.872435064935</v>
      </c>
      <c r="BN113" s="492">
        <v>1407.749155844155</v>
      </c>
      <c r="BO113" s="492">
        <v>810.11464285714283</v>
      </c>
      <c r="BP113" s="492">
        <v>1176.8599999999999</v>
      </c>
      <c r="BQ113" s="492">
        <v>992.97428571428554</v>
      </c>
      <c r="BR113" s="492">
        <v>2551.3935714285722</v>
      </c>
      <c r="BS113" s="492">
        <v>1161.8083333333341</v>
      </c>
      <c r="BT113" s="492">
        <v>1218.939017857143</v>
      </c>
      <c r="BU113" s="492">
        <v>1193.8162500000001</v>
      </c>
      <c r="BV113" s="492">
        <v>1187.698265306122</v>
      </c>
      <c r="BW113" s="492">
        <v>319.92785714285719</v>
      </c>
      <c r="BX113" s="491">
        <v>84.735480639705386</v>
      </c>
      <c r="BY113" s="492">
        <v>363.93230769230769</v>
      </c>
      <c r="BZ113" s="492">
        <v>497.62720238095233</v>
      </c>
      <c r="CA113" s="492">
        <v>276.70734693877552</v>
      </c>
      <c r="CB113" s="492">
        <v>533.11489010988987</v>
      </c>
      <c r="CC113" s="492">
        <v>3132.0521739130431</v>
      </c>
      <c r="CD113" s="492">
        <v>5897.32</v>
      </c>
      <c r="CE113" s="492">
        <v>4820.91</v>
      </c>
      <c r="CF113" s="492">
        <v>779.36</v>
      </c>
      <c r="CG113" s="492">
        <v>1002.950654761905</v>
      </c>
      <c r="CH113" s="492">
        <v>1189.417222222223</v>
      </c>
      <c r="CI113" s="492">
        <v>986.69968253968227</v>
      </c>
      <c r="CJ113" s="492">
        <v>1572.7655952380951</v>
      </c>
      <c r="CK113" s="492">
        <v>1262.1790178571421</v>
      </c>
      <c r="CL113" s="492">
        <v>2009.9490476190481</v>
      </c>
      <c r="CM113" s="492">
        <v>782.60434523809522</v>
      </c>
      <c r="CN113" s="492">
        <v>291.62758928571429</v>
      </c>
      <c r="CO113" s="492">
        <v>2063.7130612244891</v>
      </c>
      <c r="CP113" s="492">
        <v>1990.0205357142861</v>
      </c>
      <c r="CQ113" s="492">
        <v>1943.892337662337</v>
      </c>
      <c r="CR113" s="492">
        <v>1818.0520129870131</v>
      </c>
      <c r="CS113" s="492">
        <v>1844.373826530612</v>
      </c>
      <c r="CT113" s="492">
        <v>1689.424999999999</v>
      </c>
      <c r="CU113" s="492">
        <v>1625.310680272109</v>
      </c>
      <c r="CV113" s="492">
        <v>1659.778061224489</v>
      </c>
      <c r="CW113" s="492">
        <v>1866.17738095238</v>
      </c>
      <c r="CX113" s="492">
        <v>1938.460773809524</v>
      </c>
      <c r="CY113" s="492">
        <v>2395.2273913043482</v>
      </c>
      <c r="CZ113" s="493">
        <v>2386.2931428571419</v>
      </c>
    </row>
    <row r="114" spans="2:104" x14ac:dyDescent="0.25">
      <c r="B114" s="401"/>
      <c r="C114" s="401"/>
      <c r="D114" s="401"/>
      <c r="E114" s="401"/>
      <c r="F114" s="489" t="s">
        <v>83</v>
      </c>
      <c r="G114" s="490">
        <v>796.85531468531451</v>
      </c>
      <c r="H114" s="492">
        <v>985.68803418803429</v>
      </c>
      <c r="I114" s="492">
        <v>1129.9721538461531</v>
      </c>
      <c r="J114" s="492">
        <v>1488.4430769230769</v>
      </c>
      <c r="K114" s="492">
        <v>1492.760594405594</v>
      </c>
      <c r="L114" s="492">
        <v>1477.5909157509161</v>
      </c>
      <c r="M114" s="492">
        <v>1470.417905982905</v>
      </c>
      <c r="N114" s="492">
        <v>1637.6950769230759</v>
      </c>
      <c r="O114" s="492">
        <v>2205.69</v>
      </c>
      <c r="P114" s="492">
        <v>712.19208791208814</v>
      </c>
      <c r="Q114" s="492">
        <v>1326.5388811188809</v>
      </c>
      <c r="R114" s="492">
        <v>1130.364543269231</v>
      </c>
      <c r="S114" s="492">
        <v>753.25538461538463</v>
      </c>
      <c r="T114" s="492">
        <v>758.02196581196574</v>
      </c>
      <c r="U114" s="492">
        <v>1141.3884615384609</v>
      </c>
      <c r="V114" s="492">
        <v>1036.747692307692</v>
      </c>
      <c r="W114" s="492">
        <v>1183.63372781065</v>
      </c>
      <c r="X114" s="492">
        <v>942.26048076923075</v>
      </c>
      <c r="Y114" s="492">
        <v>1086.3106354515039</v>
      </c>
      <c r="Z114" s="492">
        <v>1236.318287373005</v>
      </c>
      <c r="AA114" s="492">
        <v>1316.6814102564099</v>
      </c>
      <c r="AB114" s="492">
        <v>1394.456538461538</v>
      </c>
      <c r="AC114" s="492">
        <v>817.82366863905349</v>
      </c>
      <c r="AD114" s="492">
        <v>887.14318681318696</v>
      </c>
      <c r="AE114" s="492">
        <v>1095.0045128205129</v>
      </c>
      <c r="AF114" s="492">
        <v>977.30558528428128</v>
      </c>
      <c r="AG114" s="492">
        <v>1232.4444755244749</v>
      </c>
      <c r="AH114" s="492">
        <v>1094.110923076923</v>
      </c>
      <c r="AI114" s="492">
        <v>1865.6356837606841</v>
      </c>
      <c r="AJ114" s="492">
        <v>2178.626538461539</v>
      </c>
      <c r="AK114" s="492">
        <v>2178.9246153846152</v>
      </c>
      <c r="AL114" s="492">
        <v>2555.0157692307689</v>
      </c>
      <c r="AM114" s="492">
        <v>3108.3010256410271</v>
      </c>
      <c r="AN114" s="492">
        <v>2717.0000961538472</v>
      </c>
      <c r="AO114" s="492">
        <v>3013.819230769232</v>
      </c>
      <c r="AP114" s="492">
        <v>3034.28673076923</v>
      </c>
      <c r="AQ114" s="492">
        <v>2731.3459230769231</v>
      </c>
      <c r="AR114" s="492">
        <v>3423.1874825174832</v>
      </c>
      <c r="AS114" s="492">
        <v>4927.1973626373619</v>
      </c>
      <c r="AT114" s="492">
        <v>1502.433888888889</v>
      </c>
      <c r="AU114" s="492">
        <v>1688.177692307692</v>
      </c>
      <c r="AV114" s="492">
        <v>1764.5757692307691</v>
      </c>
      <c r="AW114" s="492">
        <v>1818.392062937063</v>
      </c>
      <c r="AX114" s="492">
        <v>1586.7896153846159</v>
      </c>
      <c r="AY114" s="492">
        <v>1545.9839999999999</v>
      </c>
      <c r="AZ114" s="492">
        <v>2135.0747337278108</v>
      </c>
      <c r="BA114" s="492">
        <v>2345.745576923076</v>
      </c>
      <c r="BB114" s="492">
        <v>1951.3411538461539</v>
      </c>
      <c r="BC114" s="492">
        <v>2084.2281656804739</v>
      </c>
      <c r="BD114" s="492">
        <v>10643.74</v>
      </c>
      <c r="BE114" s="492">
        <v>1159.488571428572</v>
      </c>
      <c r="BF114" s="492">
        <v>764.06653846153858</v>
      </c>
      <c r="BG114" s="492">
        <v>875.7818803418802</v>
      </c>
      <c r="BH114" s="492">
        <v>724.04743589743589</v>
      </c>
      <c r="BI114" s="492">
        <v>2487.2082692307699</v>
      </c>
      <c r="BJ114" s="492">
        <v>1661.7462461538471</v>
      </c>
      <c r="BK114" s="492">
        <v>2138.1118910256409</v>
      </c>
      <c r="BL114" s="492">
        <v>2472.737556561086</v>
      </c>
      <c r="BM114" s="492">
        <v>1418.8508041958039</v>
      </c>
      <c r="BN114" s="492">
        <v>1726.303076923077</v>
      </c>
      <c r="BO114" s="492">
        <v>605.27984615384605</v>
      </c>
      <c r="BP114" s="492">
        <v>1433.6323076923079</v>
      </c>
      <c r="BQ114" s="492">
        <v>788.10064102564081</v>
      </c>
      <c r="BR114" s="492">
        <v>2869.9476923076918</v>
      </c>
      <c r="BS114" s="492">
        <v>1339.8608547008539</v>
      </c>
      <c r="BT114" s="492">
        <v>1392.123269230769</v>
      </c>
      <c r="BU114" s="492">
        <v>1371.3490384615379</v>
      </c>
      <c r="BV114" s="492">
        <v>1363.9230769230769</v>
      </c>
      <c r="BW114" s="492">
        <v>282.47656804733742</v>
      </c>
      <c r="BX114" s="492">
        <v>363.93230769230769</v>
      </c>
      <c r="BY114" s="491">
        <v>139.7703207456812</v>
      </c>
      <c r="BZ114" s="492">
        <v>599.4992948717952</v>
      </c>
      <c r="CA114" s="492">
        <v>521.08439560439558</v>
      </c>
      <c r="CB114" s="492">
        <v>512.67171597633126</v>
      </c>
      <c r="CC114" s="492">
        <v>3365.8944481605358</v>
      </c>
      <c r="CD114" s="492">
        <v>6244.47</v>
      </c>
      <c r="CE114" s="492">
        <v>5160.4399999999996</v>
      </c>
      <c r="CF114" s="492">
        <v>821.724294871795</v>
      </c>
      <c r="CG114" s="492">
        <v>911.53583333333347</v>
      </c>
      <c r="CH114" s="492">
        <v>1137.3139316239319</v>
      </c>
      <c r="CI114" s="492">
        <v>1151.877435897436</v>
      </c>
      <c r="CJ114" s="492">
        <v>1617.3806410256409</v>
      </c>
      <c r="CK114" s="492">
        <v>1261.241730769231</v>
      </c>
      <c r="CL114" s="492">
        <v>1926.4935897435889</v>
      </c>
      <c r="CM114" s="492">
        <v>1097.3392307692311</v>
      </c>
      <c r="CN114" s="492">
        <v>575.0584615384613</v>
      </c>
      <c r="CO114" s="492">
        <v>2258.1829670329671</v>
      </c>
      <c r="CP114" s="492">
        <v>2184.491</v>
      </c>
      <c r="CQ114" s="492">
        <v>2138.3623076923081</v>
      </c>
      <c r="CR114" s="492">
        <v>2012.5222377622381</v>
      </c>
      <c r="CS114" s="492">
        <v>2038.844065934067</v>
      </c>
      <c r="CT114" s="492">
        <v>1883.895240384616</v>
      </c>
      <c r="CU114" s="492">
        <v>1819.781245421246</v>
      </c>
      <c r="CV114" s="492">
        <v>1854.248571428571</v>
      </c>
      <c r="CW114" s="492">
        <v>2060.647435897436</v>
      </c>
      <c r="CX114" s="492">
        <v>2132.931282051281</v>
      </c>
      <c r="CY114" s="492">
        <v>2589.6975250836122</v>
      </c>
      <c r="CZ114" s="493">
        <v>2580.7627692307692</v>
      </c>
    </row>
    <row r="115" spans="2:104" x14ac:dyDescent="0.25">
      <c r="B115" s="401"/>
      <c r="C115" s="401"/>
      <c r="D115" s="401"/>
      <c r="E115" s="401"/>
      <c r="F115" s="489" t="s">
        <v>84</v>
      </c>
      <c r="G115" s="490">
        <v>742.79030303030299</v>
      </c>
      <c r="H115" s="492">
        <v>932.62898148148133</v>
      </c>
      <c r="I115" s="492">
        <v>906.24022222222197</v>
      </c>
      <c r="J115" s="492">
        <v>1030.544166666667</v>
      </c>
      <c r="K115" s="492">
        <v>1032.3850378787879</v>
      </c>
      <c r="L115" s="492">
        <v>1026.1808730158721</v>
      </c>
      <c r="M115" s="492">
        <v>1896.2405092592601</v>
      </c>
      <c r="N115" s="492">
        <v>1783.698083333333</v>
      </c>
      <c r="O115" s="492">
        <v>2811.66</v>
      </c>
      <c r="P115" s="492">
        <v>496.64910714285708</v>
      </c>
      <c r="Q115" s="492">
        <v>898.05212121212207</v>
      </c>
      <c r="R115" s="492">
        <v>741.77651909722272</v>
      </c>
      <c r="S115" s="492">
        <v>272.67250000000001</v>
      </c>
      <c r="T115" s="492">
        <v>290.19134259259272</v>
      </c>
      <c r="U115" s="492">
        <v>670.74291666666682</v>
      </c>
      <c r="V115" s="492">
        <v>547.92333333333329</v>
      </c>
      <c r="W115" s="492">
        <v>747.34073717948741</v>
      </c>
      <c r="X115" s="492">
        <v>418.25614583333328</v>
      </c>
      <c r="Y115" s="492">
        <v>617.53567028985503</v>
      </c>
      <c r="Z115" s="492">
        <v>778.15649371069208</v>
      </c>
      <c r="AA115" s="492">
        <v>882.8262037037041</v>
      </c>
      <c r="AB115" s="492">
        <v>959.34791666666695</v>
      </c>
      <c r="AC115" s="492">
        <v>417.22269230769223</v>
      </c>
      <c r="AD115" s="492">
        <v>427.81244047619072</v>
      </c>
      <c r="AE115" s="492">
        <v>598.66494444444425</v>
      </c>
      <c r="AF115" s="492">
        <v>540.4726811594204</v>
      </c>
      <c r="AG115" s="492">
        <v>703.44916666666677</v>
      </c>
      <c r="AH115" s="492">
        <v>1289.4245000000001</v>
      </c>
      <c r="AI115" s="492">
        <v>2008.6359722222221</v>
      </c>
      <c r="AJ115" s="492">
        <v>2293.2469907407408</v>
      </c>
      <c r="AK115" s="492">
        <v>2321.9247619047619</v>
      </c>
      <c r="AL115" s="492">
        <v>2698.0166666666678</v>
      </c>
      <c r="AM115" s="492">
        <v>2667.0887499999999</v>
      </c>
      <c r="AN115" s="492">
        <v>2278.7793750000001</v>
      </c>
      <c r="AO115" s="492">
        <v>2572.607500000001</v>
      </c>
      <c r="AP115" s="492">
        <v>2595.8048958333338</v>
      </c>
      <c r="AQ115" s="492">
        <v>2303.2983333333332</v>
      </c>
      <c r="AR115" s="492">
        <v>2992.8306818181809</v>
      </c>
      <c r="AS115" s="492">
        <v>4492.5054761904757</v>
      </c>
      <c r="AT115" s="492">
        <v>1714.369490740741</v>
      </c>
      <c r="AU115" s="492">
        <v>1403.7558333333329</v>
      </c>
      <c r="AV115" s="492">
        <v>1320.938229166667</v>
      </c>
      <c r="AW115" s="492">
        <v>1377.3154545454549</v>
      </c>
      <c r="AX115" s="492">
        <v>1126.2958333333329</v>
      </c>
      <c r="AY115" s="492">
        <v>1116.46675</v>
      </c>
      <c r="AZ115" s="492">
        <v>1690.811025641025</v>
      </c>
      <c r="BA115" s="492">
        <v>1914.6467187499991</v>
      </c>
      <c r="BB115" s="492">
        <v>1525.229027777777</v>
      </c>
      <c r="BC115" s="492">
        <v>1734.123653846154</v>
      </c>
      <c r="BD115" s="492">
        <v>10138.67</v>
      </c>
      <c r="BE115" s="492">
        <v>1200.9824603174609</v>
      </c>
      <c r="BF115" s="492">
        <v>904.82708333333358</v>
      </c>
      <c r="BG115" s="492">
        <v>912.1425000000005</v>
      </c>
      <c r="BH115" s="492">
        <v>964.50981481481483</v>
      </c>
      <c r="BI115" s="492">
        <v>2026.7122916666669</v>
      </c>
      <c r="BJ115" s="492">
        <v>1330.2561333333331</v>
      </c>
      <c r="BK115" s="492">
        <v>2020.396770833333</v>
      </c>
      <c r="BL115" s="492">
        <v>2341.5142647058819</v>
      </c>
      <c r="BM115" s="492">
        <v>1292.746249999999</v>
      </c>
      <c r="BN115" s="492">
        <v>1598.5840909090909</v>
      </c>
      <c r="BO115" s="492">
        <v>817.75758333333317</v>
      </c>
      <c r="BP115" s="492">
        <v>998.52166666666665</v>
      </c>
      <c r="BQ115" s="492">
        <v>988.38986111111126</v>
      </c>
      <c r="BR115" s="492">
        <v>2738.7245833333332</v>
      </c>
      <c r="BS115" s="492">
        <v>875.65435185185186</v>
      </c>
      <c r="BT115" s="492">
        <v>928.88718749999998</v>
      </c>
      <c r="BU115" s="492">
        <v>908.01822916666777</v>
      </c>
      <c r="BV115" s="492">
        <v>901.07857142857131</v>
      </c>
      <c r="BW115" s="492">
        <v>392.80653846153808</v>
      </c>
      <c r="BX115" s="492">
        <v>497.62720238095261</v>
      </c>
      <c r="BY115" s="492">
        <v>599.49929487179497</v>
      </c>
      <c r="BZ115" s="491">
        <v>131.9335038328808</v>
      </c>
      <c r="CA115" s="492">
        <v>299.95773809523808</v>
      </c>
      <c r="CB115" s="492">
        <v>317.23955128205142</v>
      </c>
      <c r="CC115" s="492">
        <v>2924.7739130434779</v>
      </c>
      <c r="CD115" s="492">
        <v>5652.04</v>
      </c>
      <c r="CE115" s="492">
        <v>4642.16</v>
      </c>
      <c r="CF115" s="492">
        <v>1282.5747222222219</v>
      </c>
      <c r="CG115" s="492">
        <v>1425.3286805555549</v>
      </c>
      <c r="CH115" s="492">
        <v>1709.5474999999999</v>
      </c>
      <c r="CI115" s="492">
        <v>1432.2817592592601</v>
      </c>
      <c r="CJ115" s="492">
        <v>1194.484722222222</v>
      </c>
      <c r="CK115" s="492">
        <v>851.49822916666699</v>
      </c>
      <c r="CL115" s="492">
        <v>1631.668333333334</v>
      </c>
      <c r="CM115" s="492">
        <v>1074.229930555555</v>
      </c>
      <c r="CN115" s="492">
        <v>693.22583333333341</v>
      </c>
      <c r="CO115" s="492">
        <v>1797.689166666667</v>
      </c>
      <c r="CP115" s="492">
        <v>1723.996083333333</v>
      </c>
      <c r="CQ115" s="492">
        <v>1677.867803030304</v>
      </c>
      <c r="CR115" s="492">
        <v>1552.0278030303041</v>
      </c>
      <c r="CS115" s="492">
        <v>1578.349047619047</v>
      </c>
      <c r="CT115" s="492">
        <v>1423.4005729166661</v>
      </c>
      <c r="CU115" s="492">
        <v>1359.2863095238099</v>
      </c>
      <c r="CV115" s="492">
        <v>1393.7534126984131</v>
      </c>
      <c r="CW115" s="492">
        <v>1600.153055555556</v>
      </c>
      <c r="CX115" s="492">
        <v>1672.436319444445</v>
      </c>
      <c r="CY115" s="492">
        <v>2129.202681159421</v>
      </c>
      <c r="CZ115" s="493">
        <v>2120.268</v>
      </c>
    </row>
    <row r="116" spans="2:104" x14ac:dyDescent="0.25">
      <c r="B116" s="401"/>
      <c r="C116" s="401"/>
      <c r="D116" s="401"/>
      <c r="E116" s="401"/>
      <c r="F116" s="489" t="s">
        <v>85</v>
      </c>
      <c r="G116" s="490">
        <v>467.80662337662352</v>
      </c>
      <c r="H116" s="492">
        <v>646.52698412698408</v>
      </c>
      <c r="I116" s="492">
        <v>705.47333333333336</v>
      </c>
      <c r="J116" s="492">
        <v>1055.795714285714</v>
      </c>
      <c r="K116" s="492">
        <v>1064.0844805194811</v>
      </c>
      <c r="L116" s="492">
        <v>1032.7993877551021</v>
      </c>
      <c r="M116" s="492">
        <v>1621.609444444445</v>
      </c>
      <c r="N116" s="492">
        <v>1508.4308571428569</v>
      </c>
      <c r="O116" s="492">
        <v>2705.71</v>
      </c>
      <c r="P116" s="492">
        <v>282.76112244897962</v>
      </c>
      <c r="Q116" s="492">
        <v>796.66698051948026</v>
      </c>
      <c r="R116" s="492">
        <v>621.4021279761904</v>
      </c>
      <c r="S116" s="492">
        <v>350.32285714285717</v>
      </c>
      <c r="T116" s="492">
        <v>354.95111111111129</v>
      </c>
      <c r="U116" s="492">
        <v>738.60571428571438</v>
      </c>
      <c r="V116" s="492">
        <v>637.33142857142855</v>
      </c>
      <c r="W116" s="492">
        <v>697.86379120879099</v>
      </c>
      <c r="X116" s="492">
        <v>564.16196428571459</v>
      </c>
      <c r="Y116" s="492">
        <v>679.6477639751555</v>
      </c>
      <c r="Z116" s="492">
        <v>807.61404312668435</v>
      </c>
      <c r="AA116" s="492">
        <v>818.46511904761883</v>
      </c>
      <c r="AB116" s="492">
        <v>903.66952380952375</v>
      </c>
      <c r="AC116" s="492">
        <v>321.64527472527459</v>
      </c>
      <c r="AD116" s="492">
        <v>457.86030612244889</v>
      </c>
      <c r="AE116" s="492">
        <v>695.58885714285702</v>
      </c>
      <c r="AF116" s="492">
        <v>491.55614906832278</v>
      </c>
      <c r="AG116" s="492">
        <v>848.49103896103907</v>
      </c>
      <c r="AH116" s="492">
        <v>1353.3848571428571</v>
      </c>
      <c r="AI116" s="492">
        <v>1733.3684126984119</v>
      </c>
      <c r="AJ116" s="492">
        <v>2030.412857142858</v>
      </c>
      <c r="AK116" s="492">
        <v>2046.6571428571431</v>
      </c>
      <c r="AL116" s="492">
        <v>2422.7489285714291</v>
      </c>
      <c r="AM116" s="492">
        <v>2645.2802380952389</v>
      </c>
      <c r="AN116" s="492">
        <v>2236.6807142857142</v>
      </c>
      <c r="AO116" s="492">
        <v>2550.795714285714</v>
      </c>
      <c r="AP116" s="492">
        <v>2556.293392857142</v>
      </c>
      <c r="AQ116" s="492">
        <v>2198.9735714285712</v>
      </c>
      <c r="AR116" s="492">
        <v>2900.7396103896099</v>
      </c>
      <c r="AS116" s="492">
        <v>4426.7653061224491</v>
      </c>
      <c r="AT116" s="492">
        <v>1809.3188888888881</v>
      </c>
      <c r="AU116" s="492">
        <v>1552.46</v>
      </c>
      <c r="AV116" s="492">
        <v>1304.949821428572</v>
      </c>
      <c r="AW116" s="492">
        <v>1346.002922077922</v>
      </c>
      <c r="AX116" s="492">
        <v>1158.302857142857</v>
      </c>
      <c r="AY116" s="492">
        <v>1023.258857142857</v>
      </c>
      <c r="AZ116" s="492">
        <v>1677.3189010989011</v>
      </c>
      <c r="BA116" s="492">
        <v>1836.9327678571431</v>
      </c>
      <c r="BB116" s="492">
        <v>1415.2953571428579</v>
      </c>
      <c r="BC116" s="492">
        <v>1618.883186813187</v>
      </c>
      <c r="BD116" s="492">
        <v>10068.67</v>
      </c>
      <c r="BE116" s="492">
        <v>910.25312925170078</v>
      </c>
      <c r="BF116" s="492">
        <v>629.56000000000006</v>
      </c>
      <c r="BG116" s="492">
        <v>635.52349206349197</v>
      </c>
      <c r="BH116" s="492">
        <v>713.21444444444433</v>
      </c>
      <c r="BI116" s="492">
        <v>2058.721607142857</v>
      </c>
      <c r="BJ116" s="492">
        <v>1215.818</v>
      </c>
      <c r="BK116" s="492">
        <v>1858.551964285713</v>
      </c>
      <c r="BL116" s="492">
        <v>2183.529327731093</v>
      </c>
      <c r="BM116" s="492">
        <v>1100.6347402597401</v>
      </c>
      <c r="BN116" s="492">
        <v>1439.8380519480511</v>
      </c>
      <c r="BO116" s="492">
        <v>863.63542857142852</v>
      </c>
      <c r="BP116" s="492">
        <v>942.84428571428566</v>
      </c>
      <c r="BQ116" s="492">
        <v>1046.4964285714291</v>
      </c>
      <c r="BR116" s="492">
        <v>2580.738571428572</v>
      </c>
      <c r="BS116" s="492">
        <v>930.7092063492064</v>
      </c>
      <c r="BT116" s="492">
        <v>989.22321428571445</v>
      </c>
      <c r="BU116" s="492">
        <v>962.41517857142821</v>
      </c>
      <c r="BV116" s="492">
        <v>956.8461224489796</v>
      </c>
      <c r="BW116" s="492">
        <v>360.28010989010983</v>
      </c>
      <c r="BX116" s="492">
        <v>276.70734693877529</v>
      </c>
      <c r="BY116" s="492">
        <v>521.0843956043957</v>
      </c>
      <c r="BZ116" s="492">
        <v>299.95773809523808</v>
      </c>
      <c r="CA116" s="491">
        <v>87.527248514265111</v>
      </c>
      <c r="CB116" s="492">
        <v>468.66956043956031</v>
      </c>
      <c r="CC116" s="492">
        <v>2901.706894409936</v>
      </c>
      <c r="CD116" s="492">
        <v>5604.56</v>
      </c>
      <c r="CE116" s="492">
        <v>4572.59</v>
      </c>
      <c r="CF116" s="492">
        <v>1039.930119047619</v>
      </c>
      <c r="CG116" s="492">
        <v>1230.8083333333329</v>
      </c>
      <c r="CH116" s="492">
        <v>1441.5414285714289</v>
      </c>
      <c r="CI116" s="492">
        <v>1158.928095238095</v>
      </c>
      <c r="CJ116" s="492">
        <v>1343.1864285714289</v>
      </c>
      <c r="CK116" s="492">
        <v>1042.942678571429</v>
      </c>
      <c r="CL116" s="492">
        <v>1780.3711904761899</v>
      </c>
      <c r="CM116" s="492">
        <v>780.4435714285712</v>
      </c>
      <c r="CN116" s="492">
        <v>448.10553571428568</v>
      </c>
      <c r="CO116" s="492">
        <v>1829.698163265306</v>
      </c>
      <c r="CP116" s="492">
        <v>1756.0047857142861</v>
      </c>
      <c r="CQ116" s="492">
        <v>1709.876623376623</v>
      </c>
      <c r="CR116" s="492">
        <v>1584.0366233766231</v>
      </c>
      <c r="CS116" s="492">
        <v>1610.357857142857</v>
      </c>
      <c r="CT116" s="492">
        <v>1455.409553571428</v>
      </c>
      <c r="CU116" s="492">
        <v>1391.295034013606</v>
      </c>
      <c r="CV116" s="492">
        <v>1425.762312925171</v>
      </c>
      <c r="CW116" s="492">
        <v>1632.162261904761</v>
      </c>
      <c r="CX116" s="492">
        <v>1704.4447619047619</v>
      </c>
      <c r="CY116" s="492">
        <v>2161.2115527950309</v>
      </c>
      <c r="CZ116" s="493">
        <v>2152.277428571429</v>
      </c>
    </row>
    <row r="117" spans="2:104" x14ac:dyDescent="0.25">
      <c r="B117" s="401"/>
      <c r="C117" s="401"/>
      <c r="D117" s="401"/>
      <c r="E117" s="401"/>
      <c r="F117" s="489" t="s">
        <v>86</v>
      </c>
      <c r="G117" s="490">
        <v>913.94426573426608</v>
      </c>
      <c r="H117" s="492">
        <v>1102.513931623932</v>
      </c>
      <c r="I117" s="492">
        <v>1147.6592820512819</v>
      </c>
      <c r="J117" s="492">
        <v>1255.258461538461</v>
      </c>
      <c r="K117" s="492">
        <v>1257.0958391608399</v>
      </c>
      <c r="L117" s="492">
        <v>1252.8573992673989</v>
      </c>
      <c r="M117" s="492">
        <v>1988.997735042735</v>
      </c>
      <c r="N117" s="492">
        <v>1937.7386153846151</v>
      </c>
      <c r="O117" s="492">
        <v>2804.57</v>
      </c>
      <c r="P117" s="492">
        <v>695.30159340659316</v>
      </c>
      <c r="Q117" s="492">
        <v>1152.9659790209801</v>
      </c>
      <c r="R117" s="492">
        <v>995.5458974358977</v>
      </c>
      <c r="S117" s="492">
        <v>500.45846153846139</v>
      </c>
      <c r="T117" s="492">
        <v>514.48867521367504</v>
      </c>
      <c r="U117" s="492">
        <v>899.4419230769231</v>
      </c>
      <c r="V117" s="492">
        <v>771.9923076923078</v>
      </c>
      <c r="W117" s="492">
        <v>990.49650887573944</v>
      </c>
      <c r="X117" s="492">
        <v>625.66673076923098</v>
      </c>
      <c r="Y117" s="492">
        <v>843.82951505016763</v>
      </c>
      <c r="Z117" s="492">
        <v>1003.52648766328</v>
      </c>
      <c r="AA117" s="492">
        <v>1129.434038461538</v>
      </c>
      <c r="AB117" s="492">
        <v>1205.258589743589</v>
      </c>
      <c r="AC117" s="492">
        <v>657.20230769230773</v>
      </c>
      <c r="AD117" s="492">
        <v>656.75230769230757</v>
      </c>
      <c r="AE117" s="492">
        <v>818.46533333333343</v>
      </c>
      <c r="AF117" s="492">
        <v>784.31632107023393</v>
      </c>
      <c r="AG117" s="492">
        <v>908.35391608391581</v>
      </c>
      <c r="AH117" s="492">
        <v>1012.884461538462</v>
      </c>
      <c r="AI117" s="492">
        <v>2162.6759829059829</v>
      </c>
      <c r="AJ117" s="492">
        <v>2453.1756837606831</v>
      </c>
      <c r="AK117" s="492">
        <v>2475.9648351648352</v>
      </c>
      <c r="AL117" s="492">
        <v>2852.0565384615388</v>
      </c>
      <c r="AM117" s="492">
        <v>2897.1778205128212</v>
      </c>
      <c r="AN117" s="492">
        <v>2513.98</v>
      </c>
      <c r="AO117" s="492">
        <v>2802.6961538461542</v>
      </c>
      <c r="AP117" s="492">
        <v>2831.0683653846149</v>
      </c>
      <c r="AQ117" s="492">
        <v>2558.8900769230781</v>
      </c>
      <c r="AR117" s="492">
        <v>3243.3881818181821</v>
      </c>
      <c r="AS117" s="492">
        <v>4731.6352747252749</v>
      </c>
      <c r="AT117" s="492">
        <v>1421.1504273504279</v>
      </c>
      <c r="AU117" s="492">
        <v>983.46538461538466</v>
      </c>
      <c r="AV117" s="492">
        <v>1550.540769230769</v>
      </c>
      <c r="AW117" s="492">
        <v>1612.104475524475</v>
      </c>
      <c r="AX117" s="492">
        <v>1351.0053846153851</v>
      </c>
      <c r="AY117" s="492">
        <v>1369.7786923076919</v>
      </c>
      <c r="AZ117" s="492">
        <v>1919.843076923077</v>
      </c>
      <c r="BA117" s="492">
        <v>2159.660096153847</v>
      </c>
      <c r="BB117" s="492">
        <v>1782.3906410256409</v>
      </c>
      <c r="BC117" s="492">
        <v>1983.5145562130181</v>
      </c>
      <c r="BD117" s="492">
        <v>10427.549999999999</v>
      </c>
      <c r="BE117" s="492">
        <v>1348.5239560439561</v>
      </c>
      <c r="BF117" s="492">
        <v>1058.867307692308</v>
      </c>
      <c r="BG117" s="492">
        <v>1066.612222222222</v>
      </c>
      <c r="BH117" s="492">
        <v>1040.357094017093</v>
      </c>
      <c r="BI117" s="492">
        <v>2251.425096153846</v>
      </c>
      <c r="BJ117" s="492">
        <v>1582.5292923076929</v>
      </c>
      <c r="BK117" s="492">
        <v>2230.0924358974362</v>
      </c>
      <c r="BL117" s="492">
        <v>2556.8074660633488</v>
      </c>
      <c r="BM117" s="492">
        <v>1490.0175174825181</v>
      </c>
      <c r="BN117" s="492">
        <v>1811.444475524476</v>
      </c>
      <c r="BO117" s="492">
        <v>554.26315384615395</v>
      </c>
      <c r="BP117" s="492">
        <v>1244.4353846153849</v>
      </c>
      <c r="BQ117" s="492">
        <v>711.19371794871779</v>
      </c>
      <c r="BR117" s="492">
        <v>2954.0176923076929</v>
      </c>
      <c r="BS117" s="492">
        <v>1101.249401709402</v>
      </c>
      <c r="BT117" s="492">
        <v>1153.5968269230771</v>
      </c>
      <c r="BU117" s="492">
        <v>1132.9779326923069</v>
      </c>
      <c r="BV117" s="492">
        <v>1125.788791208792</v>
      </c>
      <c r="BW117" s="492">
        <v>315.90514792899398</v>
      </c>
      <c r="BX117" s="492">
        <v>533.11489010988998</v>
      </c>
      <c r="BY117" s="492">
        <v>512.67171597633092</v>
      </c>
      <c r="BZ117" s="492">
        <v>317.23955128205131</v>
      </c>
      <c r="CA117" s="492">
        <v>468.66956043956043</v>
      </c>
      <c r="CB117" s="491">
        <v>125.59974555290395</v>
      </c>
      <c r="CC117" s="492">
        <v>3155.0513712374591</v>
      </c>
      <c r="CD117" s="492">
        <v>5931.32</v>
      </c>
      <c r="CE117" s="492">
        <v>4931.25</v>
      </c>
      <c r="CF117" s="492">
        <v>1261.36358974359</v>
      </c>
      <c r="CG117" s="492">
        <v>1360.3088461538459</v>
      </c>
      <c r="CH117" s="492">
        <v>1617.241111111111</v>
      </c>
      <c r="CI117" s="492">
        <v>1524.7488034188029</v>
      </c>
      <c r="CJ117" s="492">
        <v>910.35935897435934</v>
      </c>
      <c r="CK117" s="492">
        <v>726.46057692307704</v>
      </c>
      <c r="CL117" s="492">
        <v>1284.775128205129</v>
      </c>
      <c r="CM117" s="492">
        <v>1219.821217948718</v>
      </c>
      <c r="CN117" s="492">
        <v>760.15711538461539</v>
      </c>
      <c r="CO117" s="492">
        <v>2022.3992307692311</v>
      </c>
      <c r="CP117" s="492">
        <v>1948.707461538462</v>
      </c>
      <c r="CQ117" s="492">
        <v>1902.5783216783209</v>
      </c>
      <c r="CR117" s="492">
        <v>1776.7385314685309</v>
      </c>
      <c r="CS117" s="492">
        <v>1803.060714285715</v>
      </c>
      <c r="CT117" s="492">
        <v>1648.111586538462</v>
      </c>
      <c r="CU117" s="492">
        <v>1583.9974725274731</v>
      </c>
      <c r="CV117" s="492">
        <v>1618.4650183150179</v>
      </c>
      <c r="CW117" s="492">
        <v>1824.863974358974</v>
      </c>
      <c r="CX117" s="492">
        <v>1897.147564102565</v>
      </c>
      <c r="CY117" s="492">
        <v>2353.9138461538469</v>
      </c>
      <c r="CZ117" s="493">
        <v>2344.979230769231</v>
      </c>
    </row>
    <row r="118" spans="2:104" x14ac:dyDescent="0.25">
      <c r="B118" s="401"/>
      <c r="C118" s="401"/>
      <c r="D118" s="401"/>
      <c r="E118" s="401"/>
      <c r="F118" s="489" t="s">
        <v>87</v>
      </c>
      <c r="G118" s="490">
        <v>2739.70446640316</v>
      </c>
      <c r="H118" s="492">
        <v>2615.0162318840589</v>
      </c>
      <c r="I118" s="492">
        <v>2401.1920289855079</v>
      </c>
      <c r="J118" s="492">
        <v>1922.630434782609</v>
      </c>
      <c r="K118" s="492">
        <v>1936.720434782608</v>
      </c>
      <c r="L118" s="492">
        <v>1927.74850931677</v>
      </c>
      <c r="M118" s="492">
        <v>3656.4495893719841</v>
      </c>
      <c r="N118" s="492">
        <v>3517.9225217391299</v>
      </c>
      <c r="O118" s="492">
        <v>5064.68</v>
      </c>
      <c r="P118" s="492">
        <v>2746.4038198757771</v>
      </c>
      <c r="Q118" s="492">
        <v>2135.5310671936759</v>
      </c>
      <c r="R118" s="492">
        <v>2357.168265398549</v>
      </c>
      <c r="S118" s="492">
        <v>2675.09</v>
      </c>
      <c r="T118" s="492">
        <v>2692.6407004830921</v>
      </c>
      <c r="U118" s="492">
        <v>2416.469347826087</v>
      </c>
      <c r="V118" s="492">
        <v>2508.846086956522</v>
      </c>
      <c r="W118" s="492">
        <v>2229.8926254180601</v>
      </c>
      <c r="X118" s="492">
        <v>2705.229836956521</v>
      </c>
      <c r="Y118" s="492">
        <v>2405.424669187144</v>
      </c>
      <c r="Z118" s="492">
        <v>2174.2002953240349</v>
      </c>
      <c r="AA118" s="492">
        <v>2111.361654589371</v>
      </c>
      <c r="AB118" s="492">
        <v>2018.1527536231879</v>
      </c>
      <c r="AC118" s="492">
        <v>2610.5884615384612</v>
      </c>
      <c r="AD118" s="492">
        <v>2552.9072049689439</v>
      </c>
      <c r="AE118" s="492">
        <v>2583.175507246377</v>
      </c>
      <c r="AF118" s="492">
        <v>2441.909924385634</v>
      </c>
      <c r="AG118" s="492">
        <v>2828.6058893280642</v>
      </c>
      <c r="AH118" s="492">
        <v>4052.1726956521738</v>
      </c>
      <c r="AI118" s="492">
        <v>3627.8752657004811</v>
      </c>
      <c r="AJ118" s="492">
        <v>3733.013792270533</v>
      </c>
      <c r="AK118" s="492">
        <v>3990.5878881987601</v>
      </c>
      <c r="AL118" s="492">
        <v>4431.7979891304331</v>
      </c>
      <c r="AM118" s="492">
        <v>492.18507246376828</v>
      </c>
      <c r="AN118" s="492">
        <v>788.53173913043497</v>
      </c>
      <c r="AO118" s="492">
        <v>543.37956521739125</v>
      </c>
      <c r="AP118" s="492">
        <v>515.61263586956511</v>
      </c>
      <c r="AQ118" s="492">
        <v>1079.5293043478259</v>
      </c>
      <c r="AR118" s="492">
        <v>728.01778656126521</v>
      </c>
      <c r="AS118" s="492">
        <v>1969.1064596273279</v>
      </c>
      <c r="AT118" s="492">
        <v>4149.933212560386</v>
      </c>
      <c r="AU118" s="492">
        <v>3600.7621739130441</v>
      </c>
      <c r="AV118" s="492">
        <v>1620.704782608695</v>
      </c>
      <c r="AW118" s="492">
        <v>1628.910691699605</v>
      </c>
      <c r="AX118" s="492">
        <v>1826.8150000000001</v>
      </c>
      <c r="AY118" s="492">
        <v>1896.8835217391311</v>
      </c>
      <c r="AZ118" s="492">
        <v>1394.4507357859529</v>
      </c>
      <c r="BA118" s="492">
        <v>1146.1329891304349</v>
      </c>
      <c r="BB118" s="492">
        <v>1556.078695652174</v>
      </c>
      <c r="BC118" s="492">
        <v>1551.818695652174</v>
      </c>
      <c r="BD118" s="492">
        <v>6630.57</v>
      </c>
      <c r="BE118" s="492">
        <v>2706.5118633540351</v>
      </c>
      <c r="BF118" s="492">
        <v>2939.682826086957</v>
      </c>
      <c r="BG118" s="492">
        <v>2851.9828502415471</v>
      </c>
      <c r="BH118" s="492">
        <v>3104.6683574879239</v>
      </c>
      <c r="BI118" s="492">
        <v>2591.819891304347</v>
      </c>
      <c r="BJ118" s="492">
        <v>1981.789443478259</v>
      </c>
      <c r="BK118" s="492">
        <v>2725.4548550724639</v>
      </c>
      <c r="BL118" s="492">
        <v>2769.0378005115081</v>
      </c>
      <c r="BM118" s="492">
        <v>2227.5606521739151</v>
      </c>
      <c r="BN118" s="492">
        <v>2250.8952964426871</v>
      </c>
      <c r="BO118" s="492">
        <v>3690.002391304346</v>
      </c>
      <c r="BP118" s="492">
        <v>1983.0639130434779</v>
      </c>
      <c r="BQ118" s="492">
        <v>3872.8628260869582</v>
      </c>
      <c r="BR118" s="492">
        <v>3393.8008695652179</v>
      </c>
      <c r="BS118" s="492">
        <v>2145.4686473429938</v>
      </c>
      <c r="BT118" s="492">
        <v>2098.8643478260869</v>
      </c>
      <c r="BU118" s="492">
        <v>2098.823288043478</v>
      </c>
      <c r="BV118" s="492">
        <v>2090.9373913043469</v>
      </c>
      <c r="BW118" s="492">
        <v>3200.208695652173</v>
      </c>
      <c r="BX118" s="492">
        <v>3132.052173913044</v>
      </c>
      <c r="BY118" s="492">
        <v>3365.8944481605349</v>
      </c>
      <c r="BZ118" s="492">
        <v>2924.7739130434779</v>
      </c>
      <c r="CA118" s="492">
        <v>2901.706894409936</v>
      </c>
      <c r="CB118" s="492">
        <v>3155.0513712374591</v>
      </c>
      <c r="CC118" s="491">
        <v>152.48122524536029</v>
      </c>
      <c r="CD118" s="492">
        <v>2173.6799999999998</v>
      </c>
      <c r="CE118" s="492">
        <v>1160.32</v>
      </c>
      <c r="CF118" s="492">
        <v>3431.0659782608709</v>
      </c>
      <c r="CG118" s="492">
        <v>3805.9200000000019</v>
      </c>
      <c r="CH118" s="492">
        <v>3691.2334299516888</v>
      </c>
      <c r="CI118" s="492">
        <v>3319.040144927535</v>
      </c>
      <c r="CJ118" s="492">
        <v>3391.4899275362332</v>
      </c>
      <c r="CK118" s="492">
        <v>3091.2455434782601</v>
      </c>
      <c r="CL118" s="492">
        <v>3828.6738405797091</v>
      </c>
      <c r="CM118" s="492">
        <v>2525.926231884057</v>
      </c>
      <c r="CN118" s="492">
        <v>3014.9679347826082</v>
      </c>
      <c r="CO118" s="492">
        <v>2508.741863354036</v>
      </c>
      <c r="CP118" s="492">
        <v>2435.050282608694</v>
      </c>
      <c r="CQ118" s="492">
        <v>2388.921462450593</v>
      </c>
      <c r="CR118" s="492">
        <v>2263.0813833992088</v>
      </c>
      <c r="CS118" s="492">
        <v>2289.4034472049689</v>
      </c>
      <c r="CT118" s="492">
        <v>2134.4542934782612</v>
      </c>
      <c r="CU118" s="492">
        <v>2070.3404761904771</v>
      </c>
      <c r="CV118" s="492">
        <v>1998.7812422360239</v>
      </c>
      <c r="CW118" s="492">
        <v>1967.7921376811589</v>
      </c>
      <c r="CX118" s="492">
        <v>2215.8332971014488</v>
      </c>
      <c r="CY118" s="492">
        <v>2840.2565784499038</v>
      </c>
      <c r="CZ118" s="493">
        <v>2831.3216521739141</v>
      </c>
    </row>
    <row r="119" spans="2:104" x14ac:dyDescent="0.25">
      <c r="B119" s="401"/>
      <c r="C119" s="401"/>
      <c r="D119" s="401"/>
      <c r="E119" s="401"/>
      <c r="F119" s="489" t="s">
        <v>88</v>
      </c>
      <c r="G119" s="490">
        <v>5413.43</v>
      </c>
      <c r="H119" s="492">
        <v>5274.48</v>
      </c>
      <c r="I119" s="492">
        <v>5183.84</v>
      </c>
      <c r="J119" s="492">
        <v>4147.46</v>
      </c>
      <c r="K119" s="492">
        <v>4170.3900000000003</v>
      </c>
      <c r="L119" s="492">
        <v>4275.62</v>
      </c>
      <c r="M119" s="492">
        <v>6629.68</v>
      </c>
      <c r="N119" s="492">
        <v>6077.64</v>
      </c>
      <c r="O119" s="492">
        <v>7165.26</v>
      </c>
      <c r="P119" s="492">
        <v>5266.61</v>
      </c>
      <c r="Q119" s="492">
        <v>4607.8</v>
      </c>
      <c r="R119" s="492">
        <v>4861.7</v>
      </c>
      <c r="S119" s="492">
        <v>5253.15</v>
      </c>
      <c r="T119" s="492">
        <v>5206.76</v>
      </c>
      <c r="U119" s="492">
        <v>4759.26</v>
      </c>
      <c r="V119" s="492">
        <v>4915.5600000000004</v>
      </c>
      <c r="W119" s="492">
        <v>4606.4399999999996</v>
      </c>
      <c r="X119" s="492">
        <v>5182.76</v>
      </c>
      <c r="Y119" s="492">
        <v>4830.59</v>
      </c>
      <c r="Z119" s="492">
        <v>4447.09</v>
      </c>
      <c r="AA119" s="492">
        <v>4555.4399999999996</v>
      </c>
      <c r="AB119" s="492">
        <v>4376.8999999999996</v>
      </c>
      <c r="AC119" s="492">
        <v>5078.04</v>
      </c>
      <c r="AD119" s="492">
        <v>5043.95</v>
      </c>
      <c r="AE119" s="492">
        <v>4970.13</v>
      </c>
      <c r="AF119" s="492">
        <v>4914.0200000000004</v>
      </c>
      <c r="AG119" s="492">
        <v>5313.05</v>
      </c>
      <c r="AH119" s="492">
        <v>6855.75</v>
      </c>
      <c r="AI119" s="492">
        <v>6053.72</v>
      </c>
      <c r="AJ119" s="492">
        <v>6197.86</v>
      </c>
      <c r="AK119" s="492">
        <v>5998.37</v>
      </c>
      <c r="AL119" s="492">
        <v>5821.2</v>
      </c>
      <c r="AM119" s="492">
        <v>2691.14</v>
      </c>
      <c r="AN119" s="492">
        <v>3201.46</v>
      </c>
      <c r="AO119" s="492">
        <v>2841.06</v>
      </c>
      <c r="AP119" s="492">
        <v>2748.53</v>
      </c>
      <c r="AQ119" s="492">
        <v>3558.76</v>
      </c>
      <c r="AR119" s="492">
        <v>2533.9699999999998</v>
      </c>
      <c r="AS119" s="492">
        <v>1719.16</v>
      </c>
      <c r="AT119" s="492">
        <v>6923.51</v>
      </c>
      <c r="AU119" s="492">
        <v>6364.6</v>
      </c>
      <c r="AV119" s="492">
        <v>3826.77</v>
      </c>
      <c r="AW119" s="492">
        <v>3711.28</v>
      </c>
      <c r="AX119" s="492">
        <v>3993.73</v>
      </c>
      <c r="AY119" s="492">
        <v>4436.7700000000004</v>
      </c>
      <c r="AZ119" s="492">
        <v>3306.75</v>
      </c>
      <c r="BA119" s="492">
        <v>3332.11</v>
      </c>
      <c r="BB119" s="492">
        <v>3993.87</v>
      </c>
      <c r="BC119" s="492">
        <v>3981.83</v>
      </c>
      <c r="BD119" s="492">
        <v>4661.1000000000004</v>
      </c>
      <c r="BE119" s="492">
        <v>5295.26</v>
      </c>
      <c r="BF119" s="492">
        <v>5706.84</v>
      </c>
      <c r="BG119" s="492">
        <v>5568.1</v>
      </c>
      <c r="BH119" s="492">
        <v>6004.66</v>
      </c>
      <c r="BI119" s="492">
        <v>3122.18</v>
      </c>
      <c r="BJ119" s="492">
        <v>4492.3100000000004</v>
      </c>
      <c r="BK119" s="492">
        <v>4975.34</v>
      </c>
      <c r="BL119" s="492">
        <v>4826.9399999999996</v>
      </c>
      <c r="BM119" s="492">
        <v>4714.99</v>
      </c>
      <c r="BN119" s="492">
        <v>4784.0200000000004</v>
      </c>
      <c r="BO119" s="492">
        <v>6696.61</v>
      </c>
      <c r="BP119" s="492">
        <v>4293.92</v>
      </c>
      <c r="BQ119" s="492">
        <v>6661.89</v>
      </c>
      <c r="BR119" s="492">
        <v>4951.21</v>
      </c>
      <c r="BS119" s="492">
        <v>4517.1499999999996</v>
      </c>
      <c r="BT119" s="492">
        <v>4367.25</v>
      </c>
      <c r="BU119" s="492">
        <v>4284.49</v>
      </c>
      <c r="BV119" s="492">
        <v>4306.59</v>
      </c>
      <c r="BW119" s="492">
        <v>6104.76</v>
      </c>
      <c r="BX119" s="492">
        <v>5897.32</v>
      </c>
      <c r="BY119" s="492">
        <v>6244.47</v>
      </c>
      <c r="BZ119" s="492">
        <v>5652.04</v>
      </c>
      <c r="CA119" s="492">
        <v>5604.56</v>
      </c>
      <c r="CB119" s="492">
        <v>5931.32</v>
      </c>
      <c r="CC119" s="492">
        <v>2173.6799999999998</v>
      </c>
      <c r="CD119" s="491">
        <v>24.615221863230477</v>
      </c>
      <c r="CE119" s="492">
        <v>1336.07</v>
      </c>
      <c r="CF119" s="492">
        <v>6216.57</v>
      </c>
      <c r="CG119" s="492">
        <v>6732.67</v>
      </c>
      <c r="CH119" s="492">
        <v>6446</v>
      </c>
      <c r="CI119" s="492">
        <v>5908.58</v>
      </c>
      <c r="CJ119" s="492">
        <v>6113.5</v>
      </c>
      <c r="CK119" s="492">
        <v>5357.33</v>
      </c>
      <c r="CL119" s="492">
        <v>6614.84</v>
      </c>
      <c r="CM119" s="492">
        <v>5133.8900000000003</v>
      </c>
      <c r="CN119" s="492">
        <v>5512.71</v>
      </c>
      <c r="CO119" s="492">
        <v>3720.38</v>
      </c>
      <c r="CP119" s="492">
        <v>3478.73</v>
      </c>
      <c r="CQ119" s="492">
        <v>3654.06</v>
      </c>
      <c r="CR119" s="492">
        <v>3628.03</v>
      </c>
      <c r="CS119" s="492">
        <v>3537.31</v>
      </c>
      <c r="CT119" s="492">
        <v>3666.47</v>
      </c>
      <c r="CU119" s="492">
        <v>3675.28</v>
      </c>
      <c r="CV119" s="492">
        <v>3504.83</v>
      </c>
      <c r="CW119" s="492">
        <v>3172.04</v>
      </c>
      <c r="CX119" s="492">
        <v>3340.28</v>
      </c>
      <c r="CY119" s="492">
        <v>3499.72</v>
      </c>
      <c r="CZ119" s="493">
        <v>3156.72</v>
      </c>
    </row>
    <row r="120" spans="2:104" x14ac:dyDescent="0.25">
      <c r="B120" s="401"/>
      <c r="C120" s="401"/>
      <c r="D120" s="401"/>
      <c r="E120" s="401"/>
      <c r="F120" s="489" t="s">
        <v>89</v>
      </c>
      <c r="G120" s="490">
        <v>4341.83</v>
      </c>
      <c r="H120" s="492">
        <v>4192.1899999999996</v>
      </c>
      <c r="I120" s="492">
        <v>4134.0600000000004</v>
      </c>
      <c r="J120" s="492">
        <v>3296.7</v>
      </c>
      <c r="K120" s="492">
        <v>3327.89</v>
      </c>
      <c r="L120" s="492">
        <v>3396.44</v>
      </c>
      <c r="M120" s="492">
        <v>5421.57</v>
      </c>
      <c r="N120" s="492">
        <v>4883.96</v>
      </c>
      <c r="O120" s="492">
        <v>5883.3</v>
      </c>
      <c r="P120" s="492">
        <v>4246.88</v>
      </c>
      <c r="Q120" s="492">
        <v>3627.93</v>
      </c>
      <c r="R120" s="492">
        <v>3838.51</v>
      </c>
      <c r="S120" s="492">
        <v>4290.2</v>
      </c>
      <c r="T120" s="492">
        <v>4246.3</v>
      </c>
      <c r="U120" s="492">
        <v>3878.48</v>
      </c>
      <c r="V120" s="492">
        <v>4024.38</v>
      </c>
      <c r="W120" s="492">
        <v>3662.97</v>
      </c>
      <c r="X120" s="492">
        <v>4267.68</v>
      </c>
      <c r="Y120" s="492">
        <v>3918.98</v>
      </c>
      <c r="Z120" s="492">
        <v>3550.44</v>
      </c>
      <c r="AA120" s="492">
        <v>3615.93</v>
      </c>
      <c r="AB120" s="492">
        <v>3439.45</v>
      </c>
      <c r="AC120" s="492">
        <v>4107.26</v>
      </c>
      <c r="AD120" s="492">
        <v>4080.88</v>
      </c>
      <c r="AE120" s="492">
        <v>4092.25</v>
      </c>
      <c r="AF120" s="492">
        <v>3954.44</v>
      </c>
      <c r="AG120" s="492">
        <v>4420.8999999999996</v>
      </c>
      <c r="AH120" s="492">
        <v>5850.93</v>
      </c>
      <c r="AI120" s="492">
        <v>4810.33</v>
      </c>
      <c r="AJ120" s="492">
        <v>4928.9399999999996</v>
      </c>
      <c r="AK120" s="492">
        <v>4783.74</v>
      </c>
      <c r="AL120" s="492">
        <v>4585.5200000000004</v>
      </c>
      <c r="AM120" s="492">
        <v>1827.99</v>
      </c>
      <c r="AN120" s="492">
        <v>2170.21</v>
      </c>
      <c r="AO120" s="492">
        <v>1806.28</v>
      </c>
      <c r="AP120" s="492">
        <v>1780.76</v>
      </c>
      <c r="AQ120" s="492">
        <v>2482.8200000000002</v>
      </c>
      <c r="AR120" s="492">
        <v>1407.11</v>
      </c>
      <c r="AS120" s="492">
        <v>513.28</v>
      </c>
      <c r="AT120" s="492">
        <v>5925.9</v>
      </c>
      <c r="AU120" s="492">
        <v>5431.23</v>
      </c>
      <c r="AV120" s="492">
        <v>2963.63</v>
      </c>
      <c r="AW120" s="492">
        <v>2891.66</v>
      </c>
      <c r="AX120" s="492">
        <v>3164.17</v>
      </c>
      <c r="AY120" s="492">
        <v>3472.55</v>
      </c>
      <c r="AZ120" s="492">
        <v>2480.44</v>
      </c>
      <c r="BA120" s="492">
        <v>2402.1799999999998</v>
      </c>
      <c r="BB120" s="492">
        <v>3002.7</v>
      </c>
      <c r="BC120" s="492">
        <v>2921.44</v>
      </c>
      <c r="BD120" s="492">
        <v>5496.57</v>
      </c>
      <c r="BE120" s="492">
        <v>4187.78</v>
      </c>
      <c r="BF120" s="492">
        <v>4600.8100000000004</v>
      </c>
      <c r="BG120" s="492">
        <v>4447.58</v>
      </c>
      <c r="BH120" s="492">
        <v>4879.5200000000004</v>
      </c>
      <c r="BI120" s="492">
        <v>2656.97</v>
      </c>
      <c r="BJ120" s="492">
        <v>3440.58</v>
      </c>
      <c r="BK120" s="492">
        <v>3800.78</v>
      </c>
      <c r="BL120" s="492">
        <v>3615.54</v>
      </c>
      <c r="BM120" s="492">
        <v>3623.21</v>
      </c>
      <c r="BN120" s="492">
        <v>3635.63</v>
      </c>
      <c r="BO120" s="492">
        <v>5629.62</v>
      </c>
      <c r="BP120" s="492">
        <v>3379.74</v>
      </c>
      <c r="BQ120" s="492">
        <v>5634.83</v>
      </c>
      <c r="BR120" s="492">
        <v>3706.2</v>
      </c>
      <c r="BS120" s="492">
        <v>3680.41</v>
      </c>
      <c r="BT120" s="492">
        <v>3511.82</v>
      </c>
      <c r="BU120" s="492">
        <v>3460.7</v>
      </c>
      <c r="BV120" s="492">
        <v>3448.23</v>
      </c>
      <c r="BW120" s="492">
        <v>5048.72</v>
      </c>
      <c r="BX120" s="492">
        <v>4820.91</v>
      </c>
      <c r="BY120" s="492">
        <v>5160.4399999999996</v>
      </c>
      <c r="BZ120" s="492">
        <v>4642.16</v>
      </c>
      <c r="CA120" s="492">
        <v>4572.59</v>
      </c>
      <c r="CB120" s="492">
        <v>4931.25</v>
      </c>
      <c r="CC120" s="492">
        <v>1160.32</v>
      </c>
      <c r="CD120" s="492">
        <v>1336.07</v>
      </c>
      <c r="CE120" s="491">
        <v>14.466378737587652</v>
      </c>
      <c r="CF120" s="492">
        <v>5068.58</v>
      </c>
      <c r="CG120" s="492">
        <v>5530.42</v>
      </c>
      <c r="CH120" s="492">
        <v>5257.82</v>
      </c>
      <c r="CI120" s="492">
        <v>4763.1899999999996</v>
      </c>
      <c r="CJ120" s="492">
        <v>5196.55</v>
      </c>
      <c r="CK120" s="492">
        <v>4512.37</v>
      </c>
      <c r="CL120" s="492">
        <v>5727.09</v>
      </c>
      <c r="CM120" s="492">
        <v>4042.56</v>
      </c>
      <c r="CN120" s="492">
        <v>4432.12</v>
      </c>
      <c r="CO120" s="492">
        <v>3135.74</v>
      </c>
      <c r="CP120" s="492">
        <v>2894.66</v>
      </c>
      <c r="CQ120" s="492">
        <v>3033.97</v>
      </c>
      <c r="CR120" s="492">
        <v>2962.31</v>
      </c>
      <c r="CS120" s="492">
        <v>2889.79</v>
      </c>
      <c r="CT120" s="492">
        <v>2957.28</v>
      </c>
      <c r="CU120" s="492">
        <v>2942.31</v>
      </c>
      <c r="CV120" s="492">
        <v>2793.54</v>
      </c>
      <c r="CW120" s="492">
        <v>2529.0500000000002</v>
      </c>
      <c r="CX120" s="492">
        <v>2701.77</v>
      </c>
      <c r="CY120" s="492">
        <v>3031.67</v>
      </c>
      <c r="CZ120" s="493">
        <v>2753.23</v>
      </c>
    </row>
    <row r="121" spans="2:104" x14ac:dyDescent="0.25">
      <c r="B121" s="401"/>
      <c r="C121" s="401"/>
      <c r="D121" s="401"/>
      <c r="E121" s="401"/>
      <c r="F121" s="489" t="s">
        <v>90</v>
      </c>
      <c r="G121" s="490">
        <v>787.25098484848502</v>
      </c>
      <c r="H121" s="492">
        <v>948.79388888888889</v>
      </c>
      <c r="I121" s="492">
        <v>1129.1462777777781</v>
      </c>
      <c r="J121" s="492">
        <v>1872.741666666667</v>
      </c>
      <c r="K121" s="492">
        <v>1909.4263636363639</v>
      </c>
      <c r="L121" s="492">
        <v>1839.400396825396</v>
      </c>
      <c r="M121" s="492">
        <v>632.82092592592585</v>
      </c>
      <c r="N121" s="492">
        <v>791.86283333333324</v>
      </c>
      <c r="O121" s="492">
        <v>1752.48</v>
      </c>
      <c r="P121" s="492">
        <v>990.58047619047613</v>
      </c>
      <c r="Q121" s="492">
        <v>1438.3344128787869</v>
      </c>
      <c r="R121" s="492">
        <v>1252.426953125</v>
      </c>
      <c r="S121" s="492">
        <v>1387.8975</v>
      </c>
      <c r="T121" s="492">
        <v>1384.781435185185</v>
      </c>
      <c r="U121" s="492">
        <v>1695.131666666666</v>
      </c>
      <c r="V121" s="492">
        <v>1674.904166666666</v>
      </c>
      <c r="W121" s="492">
        <v>1505.4528846153851</v>
      </c>
      <c r="X121" s="492">
        <v>1601.7340624999999</v>
      </c>
      <c r="Y121" s="492">
        <v>1632.572481884059</v>
      </c>
      <c r="Z121" s="492">
        <v>1692.077389937109</v>
      </c>
      <c r="AA121" s="492">
        <v>1561.7052546296311</v>
      </c>
      <c r="AB121" s="492">
        <v>1610.4844444444441</v>
      </c>
      <c r="AC121" s="492">
        <v>1234.0860256410249</v>
      </c>
      <c r="AD121" s="492">
        <v>1399.1152976190469</v>
      </c>
      <c r="AE121" s="492">
        <v>1733.1605555555559</v>
      </c>
      <c r="AF121" s="492">
        <v>1363.833913043479</v>
      </c>
      <c r="AG121" s="492">
        <v>1886.062803030303</v>
      </c>
      <c r="AH121" s="492">
        <v>1918.842333333333</v>
      </c>
      <c r="AI121" s="492">
        <v>1126.7148611111111</v>
      </c>
      <c r="AJ121" s="492">
        <v>1468.534814814815</v>
      </c>
      <c r="AK121" s="492">
        <v>1500.6028571428569</v>
      </c>
      <c r="AL121" s="492">
        <v>1872.496458333334</v>
      </c>
      <c r="AM121" s="492">
        <v>3184.1633333333339</v>
      </c>
      <c r="AN121" s="492">
        <v>2732.7810416666671</v>
      </c>
      <c r="AO121" s="492">
        <v>2994.5425</v>
      </c>
      <c r="AP121" s="492">
        <v>3051.7990625000011</v>
      </c>
      <c r="AQ121" s="492">
        <v>2618.622249999999</v>
      </c>
      <c r="AR121" s="492">
        <v>3320.5894696969699</v>
      </c>
      <c r="AS121" s="492">
        <v>4846.7932142857144</v>
      </c>
      <c r="AT121" s="492">
        <v>2327.8659722222228</v>
      </c>
      <c r="AU121" s="492">
        <v>2590.0316666666672</v>
      </c>
      <c r="AV121" s="492">
        <v>2011.8986458333341</v>
      </c>
      <c r="AW121" s="492">
        <v>2055.0179924242429</v>
      </c>
      <c r="AX121" s="492">
        <v>1994.7349999999999</v>
      </c>
      <c r="AY121" s="492">
        <v>1685.0715</v>
      </c>
      <c r="AZ121" s="492">
        <v>2384.1121794871792</v>
      </c>
      <c r="BA121" s="492">
        <v>2340.834374999999</v>
      </c>
      <c r="BB121" s="492">
        <v>1930.858819444444</v>
      </c>
      <c r="BC121" s="492">
        <v>1940.531282051282</v>
      </c>
      <c r="BD121" s="492">
        <v>10514.91</v>
      </c>
      <c r="BE121" s="492">
        <v>890.30515873015815</v>
      </c>
      <c r="BF121" s="492">
        <v>524.12124999999992</v>
      </c>
      <c r="BG121" s="492">
        <v>646.2455555555556</v>
      </c>
      <c r="BH121" s="492">
        <v>417.25481481481478</v>
      </c>
      <c r="BI121" s="492">
        <v>2909.0090624999998</v>
      </c>
      <c r="BJ121" s="492">
        <v>1502.194066666666</v>
      </c>
      <c r="BK121" s="492">
        <v>1760.8015277777779</v>
      </c>
      <c r="BL121" s="492">
        <v>2153.333382352941</v>
      </c>
      <c r="BM121" s="492">
        <v>1276.8257954545461</v>
      </c>
      <c r="BN121" s="492">
        <v>1568.279659090909</v>
      </c>
      <c r="BO121" s="492">
        <v>1418.047749999999</v>
      </c>
      <c r="BP121" s="492">
        <v>1702.883333333333</v>
      </c>
      <c r="BQ121" s="492">
        <v>1605.037916666666</v>
      </c>
      <c r="BR121" s="492">
        <v>2407.09375</v>
      </c>
      <c r="BS121" s="492">
        <v>1853.2807407407411</v>
      </c>
      <c r="BT121" s="492">
        <v>1916.9511458333341</v>
      </c>
      <c r="BU121" s="492">
        <v>1866.721822916667</v>
      </c>
      <c r="BV121" s="492">
        <v>1866.972619047619</v>
      </c>
      <c r="BW121" s="492">
        <v>996.63769230769253</v>
      </c>
      <c r="BX121" s="492">
        <v>779.36</v>
      </c>
      <c r="BY121" s="492">
        <v>821.72429487179454</v>
      </c>
      <c r="BZ121" s="492">
        <v>1282.5747222222219</v>
      </c>
      <c r="CA121" s="492">
        <v>1039.930119047619</v>
      </c>
      <c r="CB121" s="492">
        <v>1261.36358974359</v>
      </c>
      <c r="CC121" s="492">
        <v>3431.06597826087</v>
      </c>
      <c r="CD121" s="492">
        <v>6216.57</v>
      </c>
      <c r="CE121" s="492">
        <v>5068.58</v>
      </c>
      <c r="CF121" s="491">
        <v>133.46163010571027</v>
      </c>
      <c r="CG121" s="492">
        <v>452.59402777777791</v>
      </c>
      <c r="CH121" s="492">
        <v>433.17759259259259</v>
      </c>
      <c r="CI121" s="492">
        <v>378.21277777777777</v>
      </c>
      <c r="CJ121" s="492">
        <v>2380.7586111111109</v>
      </c>
      <c r="CK121" s="492">
        <v>2080.5144791666671</v>
      </c>
      <c r="CL121" s="492">
        <v>2817.9425000000001</v>
      </c>
      <c r="CM121" s="492">
        <v>938.93000000000006</v>
      </c>
      <c r="CN121" s="492">
        <v>631.2017708333334</v>
      </c>
      <c r="CO121" s="492">
        <v>2679.9841666666671</v>
      </c>
      <c r="CP121" s="492">
        <v>2606.291874999999</v>
      </c>
      <c r="CQ121" s="492">
        <v>2560.1640151515162</v>
      </c>
      <c r="CR121" s="492">
        <v>2434.323181818183</v>
      </c>
      <c r="CS121" s="492">
        <v>2460.6448809523808</v>
      </c>
      <c r="CT121" s="492">
        <v>2305.6964583333338</v>
      </c>
      <c r="CU121" s="492">
        <v>2241.5822222222232</v>
      </c>
      <c r="CV121" s="492">
        <v>2276.0496031746038</v>
      </c>
      <c r="CW121" s="492">
        <v>2482.449097222222</v>
      </c>
      <c r="CX121" s="492">
        <v>2554.7324999999992</v>
      </c>
      <c r="CY121" s="492">
        <v>3011.4985144927532</v>
      </c>
      <c r="CZ121" s="493">
        <v>3002.5641666666661</v>
      </c>
    </row>
    <row r="122" spans="2:104" x14ac:dyDescent="0.25">
      <c r="B122" s="401"/>
      <c r="C122" s="401"/>
      <c r="D122" s="401"/>
      <c r="E122" s="401"/>
      <c r="F122" s="489" t="s">
        <v>91</v>
      </c>
      <c r="G122" s="490">
        <v>1196.410378787878</v>
      </c>
      <c r="H122" s="492">
        <v>1352.273518518519</v>
      </c>
      <c r="I122" s="492">
        <v>1537.273722222222</v>
      </c>
      <c r="J122" s="492">
        <v>2237.4333333333329</v>
      </c>
      <c r="K122" s="492">
        <v>2259.9192424242428</v>
      </c>
      <c r="L122" s="492">
        <v>2211.6108333333341</v>
      </c>
      <c r="M122" s="492">
        <v>490.44402777777788</v>
      </c>
      <c r="N122" s="492">
        <v>695.61849999999993</v>
      </c>
      <c r="O122" s="492">
        <v>1114.2</v>
      </c>
      <c r="P122" s="492">
        <v>1365.758571428571</v>
      </c>
      <c r="Q122" s="492">
        <v>1850.178446969697</v>
      </c>
      <c r="R122" s="492">
        <v>1654.957612847222</v>
      </c>
      <c r="S122" s="492">
        <v>1534.3975</v>
      </c>
      <c r="T122" s="492">
        <v>1540.68625</v>
      </c>
      <c r="U122" s="492">
        <v>1922.8991666666659</v>
      </c>
      <c r="V122" s="492">
        <v>1821.406666666667</v>
      </c>
      <c r="W122" s="492">
        <v>1876.3039743589741</v>
      </c>
      <c r="X122" s="492">
        <v>1748.2362499999999</v>
      </c>
      <c r="Y122" s="492">
        <v>1864.6525000000011</v>
      </c>
      <c r="Z122" s="492">
        <v>2014.5416981132089</v>
      </c>
      <c r="AA122" s="492">
        <v>1960.7652314814809</v>
      </c>
      <c r="AB122" s="492">
        <v>2023.2773611111111</v>
      </c>
      <c r="AC122" s="492">
        <v>1516.2228846153839</v>
      </c>
      <c r="AD122" s="492">
        <v>1650.036607142858</v>
      </c>
      <c r="AE122" s="492">
        <v>1879.663499999999</v>
      </c>
      <c r="AF122" s="492">
        <v>1689.4228985507259</v>
      </c>
      <c r="AG122" s="492">
        <v>2032.5649242424249</v>
      </c>
      <c r="AH122" s="492">
        <v>1865.150166666667</v>
      </c>
      <c r="AI122" s="492">
        <v>1004.7708333333341</v>
      </c>
      <c r="AJ122" s="492">
        <v>1348.4261111111109</v>
      </c>
      <c r="AK122" s="492">
        <v>1386.2396428571419</v>
      </c>
      <c r="AL122" s="492">
        <v>1752.2544791666669</v>
      </c>
      <c r="AM122" s="492">
        <v>3559.016250000001</v>
      </c>
      <c r="AN122" s="492">
        <v>3107.634479166667</v>
      </c>
      <c r="AO122" s="492">
        <v>3369.395</v>
      </c>
      <c r="AP122" s="492">
        <v>3426.652760416664</v>
      </c>
      <c r="AQ122" s="492">
        <v>2993.4764166666669</v>
      </c>
      <c r="AR122" s="492">
        <v>3695.4429545454559</v>
      </c>
      <c r="AS122" s="492">
        <v>5221.6466666666674</v>
      </c>
      <c r="AT122" s="492">
        <v>2338.1626851851861</v>
      </c>
      <c r="AU122" s="492">
        <v>2677.919166666667</v>
      </c>
      <c r="AV122" s="492">
        <v>2424.6583333333328</v>
      </c>
      <c r="AW122" s="492">
        <v>2460.4812121212108</v>
      </c>
      <c r="AX122" s="492">
        <v>2349.6833333333329</v>
      </c>
      <c r="AY122" s="492">
        <v>2100.0484166666679</v>
      </c>
      <c r="AZ122" s="492">
        <v>2792.7808974358968</v>
      </c>
      <c r="BA122" s="492">
        <v>2717.0298958333328</v>
      </c>
      <c r="BB122" s="492">
        <v>2307.5440972222218</v>
      </c>
      <c r="BC122" s="492">
        <v>2315.3850000000002</v>
      </c>
      <c r="BD122" s="492">
        <v>10907.4</v>
      </c>
      <c r="BE122" s="492">
        <v>1250.9551984126981</v>
      </c>
      <c r="BF122" s="492">
        <v>927.54750000000001</v>
      </c>
      <c r="BG122" s="492">
        <v>1044.0373148148151</v>
      </c>
      <c r="BH122" s="492">
        <v>800.82018518518532</v>
      </c>
      <c r="BI122" s="492">
        <v>3257.0292708333341</v>
      </c>
      <c r="BJ122" s="492">
        <v>1877.352099999998</v>
      </c>
      <c r="BK122" s="492">
        <v>1805.6954861111089</v>
      </c>
      <c r="BL122" s="492">
        <v>2324.565049019609</v>
      </c>
      <c r="BM122" s="492">
        <v>1651.871022727272</v>
      </c>
      <c r="BN122" s="492">
        <v>1943.133371212122</v>
      </c>
      <c r="BO122" s="492">
        <v>1475.6612500000001</v>
      </c>
      <c r="BP122" s="492">
        <v>2102.37</v>
      </c>
      <c r="BQ122" s="492">
        <v>1640.567361111111</v>
      </c>
      <c r="BR122" s="492">
        <v>2397.3283333333329</v>
      </c>
      <c r="BS122" s="492">
        <v>2134.881388888889</v>
      </c>
      <c r="BT122" s="492">
        <v>2217.0546875</v>
      </c>
      <c r="BU122" s="492">
        <v>2177.8855729166671</v>
      </c>
      <c r="BV122" s="492">
        <v>2181.5774999999999</v>
      </c>
      <c r="BW122" s="492">
        <v>1088.5461538461529</v>
      </c>
      <c r="BX122" s="492">
        <v>1002.950654761904</v>
      </c>
      <c r="BY122" s="492">
        <v>911.53583333333336</v>
      </c>
      <c r="BZ122" s="492">
        <v>1425.3286805555549</v>
      </c>
      <c r="CA122" s="492">
        <v>1230.8083333333341</v>
      </c>
      <c r="CB122" s="492">
        <v>1360.3088461538459</v>
      </c>
      <c r="CC122" s="492">
        <v>3805.92</v>
      </c>
      <c r="CD122" s="492">
        <v>6732.67</v>
      </c>
      <c r="CE122" s="492">
        <v>5530.42</v>
      </c>
      <c r="CF122" s="492">
        <v>452.59402777777808</v>
      </c>
      <c r="CG122" s="491">
        <v>137.64972594226134</v>
      </c>
      <c r="CH122" s="492">
        <v>309.94046296296301</v>
      </c>
      <c r="CI122" s="492">
        <v>583.20907407407412</v>
      </c>
      <c r="CJ122" s="492">
        <v>2527.2606944444451</v>
      </c>
      <c r="CK122" s="492">
        <v>2227.0167708333329</v>
      </c>
      <c r="CL122" s="492">
        <v>2850.180972222221</v>
      </c>
      <c r="CM122" s="492">
        <v>1322.991874999999</v>
      </c>
      <c r="CN122" s="492">
        <v>1028.6641666666669</v>
      </c>
      <c r="CO122" s="492">
        <v>3028.004523809524</v>
      </c>
      <c r="CP122" s="492">
        <v>2954.3123749999991</v>
      </c>
      <c r="CQ122" s="492">
        <v>2908.1835606060599</v>
      </c>
      <c r="CR122" s="492">
        <v>2782.3437878787872</v>
      </c>
      <c r="CS122" s="492">
        <v>2808.6654761904761</v>
      </c>
      <c r="CT122" s="492">
        <v>2653.7164583333338</v>
      </c>
      <c r="CU122" s="492">
        <v>2589.6023809523799</v>
      </c>
      <c r="CV122" s="492">
        <v>2624.0698015873049</v>
      </c>
      <c r="CW122" s="492">
        <v>2830.4688888888891</v>
      </c>
      <c r="CX122" s="492">
        <v>2902.752291666668</v>
      </c>
      <c r="CY122" s="492">
        <v>3359.5188043478261</v>
      </c>
      <c r="CZ122" s="493">
        <v>3350.5844999999999</v>
      </c>
    </row>
    <row r="123" spans="2:104" x14ac:dyDescent="0.25">
      <c r="B123" s="401"/>
      <c r="C123" s="401"/>
      <c r="D123" s="401"/>
      <c r="E123" s="401"/>
      <c r="F123" s="489" t="s">
        <v>92</v>
      </c>
      <c r="G123" s="490">
        <v>1157.006868686869</v>
      </c>
      <c r="H123" s="492">
        <v>1284.99024691358</v>
      </c>
      <c r="I123" s="492">
        <v>1483.937259259259</v>
      </c>
      <c r="J123" s="492">
        <v>2237.0855555555549</v>
      </c>
      <c r="K123" s="492">
        <v>2273.7691414141418</v>
      </c>
      <c r="L123" s="492">
        <v>2202.0617989417992</v>
      </c>
      <c r="M123" s="492">
        <v>289.31333333333339</v>
      </c>
      <c r="N123" s="492">
        <v>443.62088888888871</v>
      </c>
      <c r="O123" s="492">
        <v>1343.33</v>
      </c>
      <c r="P123" s="492">
        <v>1375.5216666666661</v>
      </c>
      <c r="Q123" s="492">
        <v>1798.0622222222239</v>
      </c>
      <c r="R123" s="492">
        <v>1614.614537037038</v>
      </c>
      <c r="S123" s="492">
        <v>1757.5122222222219</v>
      </c>
      <c r="T123" s="492">
        <v>1766.6285185185191</v>
      </c>
      <c r="U123" s="492">
        <v>2064.7472222222218</v>
      </c>
      <c r="V123" s="492">
        <v>2044.5177777777781</v>
      </c>
      <c r="W123" s="492">
        <v>1870.1642307692309</v>
      </c>
      <c r="X123" s="492">
        <v>1971.3491666666671</v>
      </c>
      <c r="Y123" s="492">
        <v>2002.6407246376821</v>
      </c>
      <c r="Z123" s="492">
        <v>2056.7860167714889</v>
      </c>
      <c r="AA123" s="492">
        <v>1924.8805246913589</v>
      </c>
      <c r="AB123" s="492">
        <v>1969.892592592593</v>
      </c>
      <c r="AC123" s="492">
        <v>1604.0274358974359</v>
      </c>
      <c r="AD123" s="492">
        <v>1768.73007936508</v>
      </c>
      <c r="AE123" s="492">
        <v>2102.775555555555</v>
      </c>
      <c r="AF123" s="492">
        <v>1733.280241545895</v>
      </c>
      <c r="AG123" s="492">
        <v>2255.6778787878789</v>
      </c>
      <c r="AH123" s="492">
        <v>2122.613777777779</v>
      </c>
      <c r="AI123" s="492">
        <v>759.03481481481504</v>
      </c>
      <c r="AJ123" s="492">
        <v>1097.528888888889</v>
      </c>
      <c r="AK123" s="492">
        <v>1131.1115873015881</v>
      </c>
      <c r="AL123" s="492">
        <v>1497.1265277777779</v>
      </c>
      <c r="AM123" s="492">
        <v>3444.329074074074</v>
      </c>
      <c r="AN123" s="492">
        <v>2992.9481944444442</v>
      </c>
      <c r="AO123" s="492">
        <v>3254.7088888888889</v>
      </c>
      <c r="AP123" s="492">
        <v>3311.9661111111109</v>
      </c>
      <c r="AQ123" s="492">
        <v>2878.7901111111109</v>
      </c>
      <c r="AR123" s="492">
        <v>3580.7565656565648</v>
      </c>
      <c r="AS123" s="492">
        <v>5106.9603174603162</v>
      </c>
      <c r="AT123" s="492">
        <v>2629.8622839506188</v>
      </c>
      <c r="AU123" s="492">
        <v>2959.646666666667</v>
      </c>
      <c r="AV123" s="492">
        <v>2372.213194444445</v>
      </c>
      <c r="AW123" s="492">
        <v>2397.8716161616148</v>
      </c>
      <c r="AX123" s="492">
        <v>2359.077777777778</v>
      </c>
      <c r="AY123" s="492">
        <v>2042.9742222222219</v>
      </c>
      <c r="AZ123" s="492">
        <v>2727.4249572649569</v>
      </c>
      <c r="BA123" s="492">
        <v>2601.001319444445</v>
      </c>
      <c r="BB123" s="492">
        <v>2194.345185185186</v>
      </c>
      <c r="BC123" s="492">
        <v>2200.6984615384622</v>
      </c>
      <c r="BD123" s="492">
        <v>10659.31</v>
      </c>
      <c r="BE123" s="492">
        <v>1120.220264550265</v>
      </c>
      <c r="BF123" s="492">
        <v>885.54611111111126</v>
      </c>
      <c r="BG123" s="492">
        <v>987.12135802469118</v>
      </c>
      <c r="BH123" s="492">
        <v>761.36938271604947</v>
      </c>
      <c r="BI123" s="492">
        <v>3273.351805555556</v>
      </c>
      <c r="BJ123" s="492">
        <v>1763.0931555555551</v>
      </c>
      <c r="BK123" s="492">
        <v>1493.2790277777781</v>
      </c>
      <c r="BL123" s="492">
        <v>2086.5157516339868</v>
      </c>
      <c r="BM123" s="492">
        <v>1536.7972727272729</v>
      </c>
      <c r="BN123" s="492">
        <v>1817.904747474747</v>
      </c>
      <c r="BO123" s="492">
        <v>1737.430222222222</v>
      </c>
      <c r="BP123" s="492">
        <v>2061.947777777777</v>
      </c>
      <c r="BQ123" s="492">
        <v>1920.1783333333331</v>
      </c>
      <c r="BR123" s="492">
        <v>2049.623333333333</v>
      </c>
      <c r="BS123" s="492">
        <v>2219.7918518518509</v>
      </c>
      <c r="BT123" s="492">
        <v>2281.294027777778</v>
      </c>
      <c r="BU123" s="492">
        <v>2231.6166666666659</v>
      </c>
      <c r="BV123" s="492">
        <v>2231.315714285714</v>
      </c>
      <c r="BW123" s="492">
        <v>1325.051025641025</v>
      </c>
      <c r="BX123" s="492">
        <v>1189.417222222223</v>
      </c>
      <c r="BY123" s="492">
        <v>1137.313931623931</v>
      </c>
      <c r="BZ123" s="492">
        <v>1709.5474999999999</v>
      </c>
      <c r="CA123" s="492">
        <v>1441.541428571428</v>
      </c>
      <c r="CB123" s="492">
        <v>1617.241111111111</v>
      </c>
      <c r="CC123" s="492">
        <v>3691.2334299516911</v>
      </c>
      <c r="CD123" s="492">
        <v>6446</v>
      </c>
      <c r="CE123" s="492">
        <v>5257.82</v>
      </c>
      <c r="CF123" s="492">
        <v>433.17759259259282</v>
      </c>
      <c r="CG123" s="492">
        <v>309.94046296296301</v>
      </c>
      <c r="CH123" s="491">
        <v>97.290753831568409</v>
      </c>
      <c r="CI123" s="492">
        <v>396.15827160493831</v>
      </c>
      <c r="CJ123" s="492">
        <v>2750.3740740740741</v>
      </c>
      <c r="CK123" s="492">
        <v>2450.1295833333338</v>
      </c>
      <c r="CL123" s="492">
        <v>3161.182407407407</v>
      </c>
      <c r="CM123" s="492">
        <v>1220.262037037038</v>
      </c>
      <c r="CN123" s="492">
        <v>1020.5175</v>
      </c>
      <c r="CO123" s="492">
        <v>3044.3271428571429</v>
      </c>
      <c r="CP123" s="492">
        <v>2970.634500000001</v>
      </c>
      <c r="CQ123" s="492">
        <v>2924.506666666668</v>
      </c>
      <c r="CR123" s="492">
        <v>2798.6661616161632</v>
      </c>
      <c r="CS123" s="492">
        <v>2824.987619047618</v>
      </c>
      <c r="CT123" s="492">
        <v>2670.0392361111121</v>
      </c>
      <c r="CU123" s="492">
        <v>2605.9248148148131</v>
      </c>
      <c r="CV123" s="492">
        <v>2640.3923280423301</v>
      </c>
      <c r="CW123" s="492">
        <v>2846.791666666667</v>
      </c>
      <c r="CX123" s="492">
        <v>2919.074814814815</v>
      </c>
      <c r="CY123" s="492">
        <v>3375.8414975845408</v>
      </c>
      <c r="CZ123" s="493">
        <v>3366.9073333333331</v>
      </c>
    </row>
    <row r="124" spans="2:104" x14ac:dyDescent="0.25">
      <c r="B124" s="401"/>
      <c r="C124" s="401"/>
      <c r="D124" s="401"/>
      <c r="E124" s="401"/>
      <c r="F124" s="489" t="s">
        <v>93</v>
      </c>
      <c r="G124" s="490">
        <v>832.84393939393942</v>
      </c>
      <c r="H124" s="492">
        <v>917.45456790123467</v>
      </c>
      <c r="I124" s="492">
        <v>1131.259111111111</v>
      </c>
      <c r="J124" s="492">
        <v>1905.7033333333329</v>
      </c>
      <c r="K124" s="492">
        <v>1942.3865656565661</v>
      </c>
      <c r="L124" s="492">
        <v>1865.636402116402</v>
      </c>
      <c r="M124" s="492">
        <v>519.21104938271606</v>
      </c>
      <c r="N124" s="492">
        <v>557.79377777777779</v>
      </c>
      <c r="O124" s="492">
        <v>1909.73</v>
      </c>
      <c r="P124" s="492">
        <v>1049.8899206349199</v>
      </c>
      <c r="Q124" s="492">
        <v>1452.83542929293</v>
      </c>
      <c r="R124" s="492">
        <v>1276.7675347222221</v>
      </c>
      <c r="S124" s="492">
        <v>1431.8811111111111</v>
      </c>
      <c r="T124" s="492">
        <v>1440.9973456790119</v>
      </c>
      <c r="U124" s="492">
        <v>1739.1166666666661</v>
      </c>
      <c r="V124" s="492">
        <v>1718.887777777778</v>
      </c>
      <c r="W124" s="492">
        <v>1539.331153846153</v>
      </c>
      <c r="X124" s="492">
        <v>1645.7172222222221</v>
      </c>
      <c r="Y124" s="492">
        <v>1678.6688888888889</v>
      </c>
      <c r="Z124" s="492">
        <v>1726.2251572327041</v>
      </c>
      <c r="AA124" s="492">
        <v>1589.997037037037</v>
      </c>
      <c r="AB124" s="492">
        <v>1623.709444444444</v>
      </c>
      <c r="AC124" s="492">
        <v>1280.1492307692311</v>
      </c>
      <c r="AD124" s="492">
        <v>1443.0987301587299</v>
      </c>
      <c r="AE124" s="492">
        <v>1777.1446666666659</v>
      </c>
      <c r="AF124" s="492">
        <v>1409.7159903381651</v>
      </c>
      <c r="AG124" s="492">
        <v>1930.046262626262</v>
      </c>
      <c r="AH124" s="492">
        <v>2279.393333333333</v>
      </c>
      <c r="AI124" s="492">
        <v>829.06611111111124</v>
      </c>
      <c r="AJ124" s="492">
        <v>1142.6260493827151</v>
      </c>
      <c r="AK124" s="492">
        <v>1175.523333333334</v>
      </c>
      <c r="AL124" s="492">
        <v>1545.0911111111111</v>
      </c>
      <c r="AM124" s="492">
        <v>3072.1362962962971</v>
      </c>
      <c r="AN124" s="492">
        <v>2620.7545833333329</v>
      </c>
      <c r="AO124" s="492">
        <v>2882.5155555555561</v>
      </c>
      <c r="AP124" s="492">
        <v>2939.772708333333</v>
      </c>
      <c r="AQ124" s="492">
        <v>2506.5964444444448</v>
      </c>
      <c r="AR124" s="492">
        <v>3208.562828282827</v>
      </c>
      <c r="AS124" s="492">
        <v>4734.766825396825</v>
      </c>
      <c r="AT124" s="492">
        <v>2738.4103086419741</v>
      </c>
      <c r="AU124" s="492">
        <v>2634.014444444445</v>
      </c>
      <c r="AV124" s="492">
        <v>2028.7475000000011</v>
      </c>
      <c r="AW124" s="492">
        <v>2044.6478787878791</v>
      </c>
      <c r="AX124" s="492">
        <v>2027.6949999999999</v>
      </c>
      <c r="AY124" s="492">
        <v>1692.273555555555</v>
      </c>
      <c r="AZ124" s="492">
        <v>2370.330170940173</v>
      </c>
      <c r="BA124" s="492">
        <v>2228.8080555555562</v>
      </c>
      <c r="BB124" s="492">
        <v>1821.539351851852</v>
      </c>
      <c r="BC124" s="492">
        <v>1828.504700854701</v>
      </c>
      <c r="BD124" s="492">
        <v>10215.11</v>
      </c>
      <c r="BE124" s="492">
        <v>754.42370370370429</v>
      </c>
      <c r="BF124" s="492">
        <v>559.91444444444437</v>
      </c>
      <c r="BG124" s="492">
        <v>651.72481481481498</v>
      </c>
      <c r="BH124" s="492">
        <v>518.15654320987642</v>
      </c>
      <c r="BI124" s="492">
        <v>2941.9700000000012</v>
      </c>
      <c r="BJ124" s="492">
        <v>1390.769866666667</v>
      </c>
      <c r="BK124" s="492">
        <v>1370.881342592593</v>
      </c>
      <c r="BL124" s="492">
        <v>1835.551960784313</v>
      </c>
      <c r="BM124" s="492">
        <v>1165.466212121212</v>
      </c>
      <c r="BN124" s="492">
        <v>1456.253181818181</v>
      </c>
      <c r="BO124" s="492">
        <v>1816.0666666666671</v>
      </c>
      <c r="BP124" s="492">
        <v>1714.7333333333329</v>
      </c>
      <c r="BQ124" s="492">
        <v>2001.0483333333341</v>
      </c>
      <c r="BR124" s="492">
        <v>1906.418888888888</v>
      </c>
      <c r="BS124" s="492">
        <v>1892.396913580247</v>
      </c>
      <c r="BT124" s="492">
        <v>1949.911805555555</v>
      </c>
      <c r="BU124" s="492">
        <v>1901.033055555557</v>
      </c>
      <c r="BV124" s="492">
        <v>1899.93365079365</v>
      </c>
      <c r="BW124" s="492">
        <v>1309.8510256410259</v>
      </c>
      <c r="BX124" s="492">
        <v>986.6996825396817</v>
      </c>
      <c r="BY124" s="492">
        <v>1151.877435897436</v>
      </c>
      <c r="BZ124" s="492">
        <v>1432.2817592592589</v>
      </c>
      <c r="CA124" s="492">
        <v>1158.928095238095</v>
      </c>
      <c r="CB124" s="492">
        <v>1524.7488034188029</v>
      </c>
      <c r="CC124" s="492">
        <v>3319.040144927535</v>
      </c>
      <c r="CD124" s="492">
        <v>5908.58</v>
      </c>
      <c r="CE124" s="492">
        <v>4763.1899999999996</v>
      </c>
      <c r="CF124" s="492">
        <v>378.21277777777749</v>
      </c>
      <c r="CG124" s="492">
        <v>583.20907407407424</v>
      </c>
      <c r="CH124" s="492">
        <v>396.15827160493819</v>
      </c>
      <c r="CI124" s="491">
        <v>126.41762056387506</v>
      </c>
      <c r="CJ124" s="492">
        <v>2424.7422222222231</v>
      </c>
      <c r="CK124" s="492">
        <v>2124.4984722222221</v>
      </c>
      <c r="CL124" s="492">
        <v>2861.9266666666672</v>
      </c>
      <c r="CM124" s="492">
        <v>849.75314814814817</v>
      </c>
      <c r="CN124" s="492">
        <v>745.625</v>
      </c>
      <c r="CO124" s="492">
        <v>2712.9444444444448</v>
      </c>
      <c r="CP124" s="492">
        <v>2639.2525000000001</v>
      </c>
      <c r="CQ124" s="492">
        <v>2593.1240404040409</v>
      </c>
      <c r="CR124" s="492">
        <v>2467.283737373737</v>
      </c>
      <c r="CS124" s="492">
        <v>2493.6054761904761</v>
      </c>
      <c r="CT124" s="492">
        <v>2338.6570138888892</v>
      </c>
      <c r="CU124" s="492">
        <v>2274.5425925925938</v>
      </c>
      <c r="CV124" s="492">
        <v>2309.0099470899459</v>
      </c>
      <c r="CW124" s="492">
        <v>2515.4093518518521</v>
      </c>
      <c r="CX124" s="492">
        <v>2587.692870370372</v>
      </c>
      <c r="CY124" s="492">
        <v>3044.4590338164262</v>
      </c>
      <c r="CZ124" s="493">
        <v>3035.5242222222232</v>
      </c>
    </row>
    <row r="125" spans="2:104" x14ac:dyDescent="0.25">
      <c r="B125" s="401"/>
      <c r="C125" s="401"/>
      <c r="D125" s="401"/>
      <c r="E125" s="401"/>
      <c r="F125" s="489" t="s">
        <v>94</v>
      </c>
      <c r="G125" s="490">
        <v>1686.461515151515</v>
      </c>
      <c r="H125" s="492">
        <v>1831.032777777777</v>
      </c>
      <c r="I125" s="492">
        <v>1702.6766666666661</v>
      </c>
      <c r="J125" s="492">
        <v>1482.2666666666671</v>
      </c>
      <c r="K125" s="492">
        <v>1484.345681818181</v>
      </c>
      <c r="L125" s="492">
        <v>1490.998888888889</v>
      </c>
      <c r="M125" s="492">
        <v>2872.6782407407409</v>
      </c>
      <c r="N125" s="492">
        <v>2752.1244999999981</v>
      </c>
      <c r="O125" s="492">
        <v>3278.68</v>
      </c>
      <c r="P125" s="492">
        <v>1422.365595238095</v>
      </c>
      <c r="Q125" s="492">
        <v>1578.812537878787</v>
      </c>
      <c r="R125" s="492">
        <v>1472.107170138888</v>
      </c>
      <c r="S125" s="492">
        <v>989.32833333333338</v>
      </c>
      <c r="T125" s="492">
        <v>1033.4320370370369</v>
      </c>
      <c r="U125" s="492">
        <v>1030.8266666666671</v>
      </c>
      <c r="V125" s="492">
        <v>886.4649999999998</v>
      </c>
      <c r="W125" s="492">
        <v>1344.0173076923079</v>
      </c>
      <c r="X125" s="492">
        <v>842.75062500000001</v>
      </c>
      <c r="Y125" s="492">
        <v>1057.7030797101461</v>
      </c>
      <c r="Z125" s="492">
        <v>1246.956446540881</v>
      </c>
      <c r="AA125" s="492">
        <v>1457.6007870370361</v>
      </c>
      <c r="AB125" s="492">
        <v>1543.24138888889</v>
      </c>
      <c r="AC125" s="492">
        <v>1198.0046153846149</v>
      </c>
      <c r="AD125" s="492">
        <v>1103.859761904763</v>
      </c>
      <c r="AE125" s="492">
        <v>872.62988888888924</v>
      </c>
      <c r="AF125" s="492">
        <v>1242.5201449275351</v>
      </c>
      <c r="AG125" s="492">
        <v>651.33530303030307</v>
      </c>
      <c r="AH125" s="492">
        <v>720.00733333333312</v>
      </c>
      <c r="AI125" s="492">
        <v>2977.0619444444428</v>
      </c>
      <c r="AJ125" s="492">
        <v>3234.8862962962962</v>
      </c>
      <c r="AK125" s="492">
        <v>3290.3511904761922</v>
      </c>
      <c r="AL125" s="492">
        <v>3666.4424999999992</v>
      </c>
      <c r="AM125" s="492">
        <v>3133.6172222222222</v>
      </c>
      <c r="AN125" s="492">
        <v>2752.643125000001</v>
      </c>
      <c r="AO125" s="492">
        <v>3039.1333333333332</v>
      </c>
      <c r="AP125" s="492">
        <v>3076.6930208333351</v>
      </c>
      <c r="AQ125" s="492">
        <v>2867.9828333333339</v>
      </c>
      <c r="AR125" s="492">
        <v>3505.4903030303021</v>
      </c>
      <c r="AS125" s="492">
        <v>4968.0745238095242</v>
      </c>
      <c r="AT125" s="492">
        <v>804.90537037037075</v>
      </c>
      <c r="AU125" s="492">
        <v>267.49833333333328</v>
      </c>
      <c r="AV125" s="492">
        <v>1786.9802083333341</v>
      </c>
      <c r="AW125" s="492">
        <v>1859.1425000000011</v>
      </c>
      <c r="AX125" s="492">
        <v>1578.016666666666</v>
      </c>
      <c r="AY125" s="492">
        <v>1702.9116666666671</v>
      </c>
      <c r="AZ125" s="492">
        <v>2156.2817948717948</v>
      </c>
      <c r="BA125" s="492">
        <v>2404.955312500002</v>
      </c>
      <c r="BB125" s="492">
        <v>2101.204166666666</v>
      </c>
      <c r="BC125" s="492">
        <v>2354.0939743589729</v>
      </c>
      <c r="BD125" s="492">
        <v>10677.58</v>
      </c>
      <c r="BE125" s="492">
        <v>2150.0885714285719</v>
      </c>
      <c r="BF125" s="492">
        <v>1873.2525000000001</v>
      </c>
      <c r="BG125" s="492">
        <v>1879.966851851852</v>
      </c>
      <c r="BH125" s="492">
        <v>2015.915</v>
      </c>
      <c r="BI125" s="492">
        <v>2479.617916666667</v>
      </c>
      <c r="BJ125" s="492">
        <v>2063.479600000001</v>
      </c>
      <c r="BK125" s="492">
        <v>2747.7435416666649</v>
      </c>
      <c r="BL125" s="492">
        <v>3058.842843137254</v>
      </c>
      <c r="BM125" s="492">
        <v>2036.922954545455</v>
      </c>
      <c r="BN125" s="492">
        <v>2327.4340151515148</v>
      </c>
      <c r="BO125" s="492">
        <v>905.43283333333363</v>
      </c>
      <c r="BP125" s="492">
        <v>1504.9616666666659</v>
      </c>
      <c r="BQ125" s="492">
        <v>800.29166666666663</v>
      </c>
      <c r="BR125" s="492">
        <v>3466.0716666666672</v>
      </c>
      <c r="BS125" s="492">
        <v>1293.5981481481481</v>
      </c>
      <c r="BT125" s="492">
        <v>1355.5806250000001</v>
      </c>
      <c r="BU125" s="492">
        <v>1336.8661458333329</v>
      </c>
      <c r="BV125" s="492">
        <v>1330.614761904762</v>
      </c>
      <c r="BW125" s="492">
        <v>1440.8701282051279</v>
      </c>
      <c r="BX125" s="492">
        <v>1572.7655952380969</v>
      </c>
      <c r="BY125" s="492">
        <v>1617.3806410256409</v>
      </c>
      <c r="BZ125" s="492">
        <v>1194.484722222222</v>
      </c>
      <c r="CA125" s="492">
        <v>1343.186428571428</v>
      </c>
      <c r="CB125" s="492">
        <v>910.359358974359</v>
      </c>
      <c r="CC125" s="492">
        <v>3391.4899275362318</v>
      </c>
      <c r="CD125" s="492">
        <v>6113.5</v>
      </c>
      <c r="CE125" s="492">
        <v>5196.55</v>
      </c>
      <c r="CF125" s="492">
        <v>2380.7586111111118</v>
      </c>
      <c r="CG125" s="492">
        <v>2527.260694444446</v>
      </c>
      <c r="CH125" s="492">
        <v>2750.3740740740741</v>
      </c>
      <c r="CI125" s="492">
        <v>2424.7422222222222</v>
      </c>
      <c r="CJ125" s="491">
        <v>111.89645957392455</v>
      </c>
      <c r="CK125" s="492">
        <v>404.16354166666667</v>
      </c>
      <c r="CL125" s="492">
        <v>492.94305555555547</v>
      </c>
      <c r="CM125" s="492">
        <v>1968.4618055555561</v>
      </c>
      <c r="CN125" s="492">
        <v>1729.4975000000011</v>
      </c>
      <c r="CO125" s="492">
        <v>2250.5923809523811</v>
      </c>
      <c r="CP125" s="492">
        <v>2176.9001666666659</v>
      </c>
      <c r="CQ125" s="492">
        <v>2130.7721212121219</v>
      </c>
      <c r="CR125" s="492">
        <v>2004.9315151515159</v>
      </c>
      <c r="CS125" s="492">
        <v>2031.253333333334</v>
      </c>
      <c r="CT125" s="492">
        <v>1861.0893749999991</v>
      </c>
      <c r="CU125" s="492">
        <v>1812.190396825398</v>
      </c>
      <c r="CV125" s="492">
        <v>1846.6580158730151</v>
      </c>
      <c r="CW125" s="492">
        <v>2053.0568055555559</v>
      </c>
      <c r="CX125" s="492">
        <v>2125.3406944444441</v>
      </c>
      <c r="CY125" s="492">
        <v>2582.1072463768119</v>
      </c>
      <c r="CZ125" s="493">
        <v>2573.1733333333332</v>
      </c>
    </row>
    <row r="126" spans="2:104" x14ac:dyDescent="0.25">
      <c r="B126" s="401"/>
      <c r="C126" s="401"/>
      <c r="D126" s="401"/>
      <c r="E126" s="401"/>
      <c r="F126" s="489" t="s">
        <v>95</v>
      </c>
      <c r="G126" s="490">
        <v>1386.2167045454539</v>
      </c>
      <c r="H126" s="492">
        <v>1530.7881944444439</v>
      </c>
      <c r="I126" s="492">
        <v>1402.431833333334</v>
      </c>
      <c r="J126" s="492">
        <v>1182.0225</v>
      </c>
      <c r="K126" s="492">
        <v>1184.1006818181811</v>
      </c>
      <c r="L126" s="492">
        <v>1190.754583333334</v>
      </c>
      <c r="M126" s="492">
        <v>2572.4328472222228</v>
      </c>
      <c r="N126" s="492">
        <v>2451.8797500000001</v>
      </c>
      <c r="O126" s="492">
        <v>3700.48</v>
      </c>
      <c r="P126" s="492">
        <v>1122.120803571429</v>
      </c>
      <c r="Q126" s="492">
        <v>1278.567414772727</v>
      </c>
      <c r="R126" s="492">
        <v>1171.8623958333339</v>
      </c>
      <c r="S126" s="492">
        <v>689.08375000000012</v>
      </c>
      <c r="T126" s="492">
        <v>733.18652777777777</v>
      </c>
      <c r="U126" s="492">
        <v>730.58249999999998</v>
      </c>
      <c r="V126" s="492">
        <v>586.22125000000005</v>
      </c>
      <c r="W126" s="492">
        <v>1043.7725000000009</v>
      </c>
      <c r="X126" s="492">
        <v>533.79812500000003</v>
      </c>
      <c r="Y126" s="492">
        <v>757.45836956521771</v>
      </c>
      <c r="Z126" s="492">
        <v>946.71148584905654</v>
      </c>
      <c r="AA126" s="492">
        <v>1157.3559722222219</v>
      </c>
      <c r="AB126" s="492">
        <v>1242.9966666666669</v>
      </c>
      <c r="AC126" s="492">
        <v>897.75923076923095</v>
      </c>
      <c r="AD126" s="492">
        <v>803.61544642857177</v>
      </c>
      <c r="AE126" s="492">
        <v>568.11033333333319</v>
      </c>
      <c r="AF126" s="492">
        <v>942.27559782608705</v>
      </c>
      <c r="AG126" s="492">
        <v>384.58693181818171</v>
      </c>
      <c r="AH126" s="492">
        <v>1039.0047500000001</v>
      </c>
      <c r="AI126" s="492">
        <v>2676.8174305555549</v>
      </c>
      <c r="AJ126" s="492">
        <v>2934.6415972222221</v>
      </c>
      <c r="AK126" s="492">
        <v>2990.1064285714278</v>
      </c>
      <c r="AL126" s="492">
        <v>3366.1979687500011</v>
      </c>
      <c r="AM126" s="492">
        <v>2833.3714583333331</v>
      </c>
      <c r="AN126" s="492">
        <v>2452.39796875</v>
      </c>
      <c r="AO126" s="492">
        <v>2738.8912500000001</v>
      </c>
      <c r="AP126" s="492">
        <v>2776.44828125</v>
      </c>
      <c r="AQ126" s="492">
        <v>2567.7378750000012</v>
      </c>
      <c r="AR126" s="492">
        <v>3205.2460227272718</v>
      </c>
      <c r="AS126" s="492">
        <v>4667.8303571428569</v>
      </c>
      <c r="AT126" s="492">
        <v>1145.0779861111109</v>
      </c>
      <c r="AU126" s="492">
        <v>595.70624999999995</v>
      </c>
      <c r="AV126" s="492">
        <v>1486.73484375</v>
      </c>
      <c r="AW126" s="492">
        <v>1558.8975568181811</v>
      </c>
      <c r="AX126" s="492">
        <v>1277.7693750000001</v>
      </c>
      <c r="AY126" s="492">
        <v>1402.667625</v>
      </c>
      <c r="AZ126" s="492">
        <v>1856.0372115384621</v>
      </c>
      <c r="BA126" s="492">
        <v>2104.7107812499989</v>
      </c>
      <c r="BB126" s="492">
        <v>1800.9587500000009</v>
      </c>
      <c r="BC126" s="492">
        <v>2053.8492307692318</v>
      </c>
      <c r="BD126" s="492">
        <v>9959.5499999999993</v>
      </c>
      <c r="BE126" s="492">
        <v>1849.8440476190469</v>
      </c>
      <c r="BF126" s="492">
        <v>1573.00875</v>
      </c>
      <c r="BG126" s="492">
        <v>1579.7222222222231</v>
      </c>
      <c r="BH126" s="492">
        <v>1715.670277777778</v>
      </c>
      <c r="BI126" s="492">
        <v>2179.3718750000012</v>
      </c>
      <c r="BJ126" s="492">
        <v>1763.23495</v>
      </c>
      <c r="BK126" s="492">
        <v>2447.4988020833348</v>
      </c>
      <c r="BL126" s="492">
        <v>2758.5986029411752</v>
      </c>
      <c r="BM126" s="492">
        <v>1736.6784659090899</v>
      </c>
      <c r="BN126" s="492">
        <v>2027.1885795454541</v>
      </c>
      <c r="BO126" s="492">
        <v>836.39837499999976</v>
      </c>
      <c r="BP126" s="492">
        <v>1204.7175</v>
      </c>
      <c r="BQ126" s="492">
        <v>900.46937499999979</v>
      </c>
      <c r="BR126" s="492">
        <v>3165.8243750000001</v>
      </c>
      <c r="BS126" s="492">
        <v>993.35305555555556</v>
      </c>
      <c r="BT126" s="492">
        <v>1055.3346875</v>
      </c>
      <c r="BU126" s="492">
        <v>1036.621875</v>
      </c>
      <c r="BV126" s="492">
        <v>1030.3699999999999</v>
      </c>
      <c r="BW126" s="492">
        <v>1042.784423076924</v>
      </c>
      <c r="BX126" s="492">
        <v>1262.179017857143</v>
      </c>
      <c r="BY126" s="492">
        <v>1261.2417307692299</v>
      </c>
      <c r="BZ126" s="492">
        <v>851.49822916666687</v>
      </c>
      <c r="CA126" s="492">
        <v>1042.9426785714279</v>
      </c>
      <c r="CB126" s="492">
        <v>726.46057692307681</v>
      </c>
      <c r="CC126" s="492">
        <v>3091.2455434782619</v>
      </c>
      <c r="CD126" s="492">
        <v>5357.33</v>
      </c>
      <c r="CE126" s="492">
        <v>4512.37</v>
      </c>
      <c r="CF126" s="492">
        <v>2080.5144791666662</v>
      </c>
      <c r="CG126" s="492">
        <v>2227.0167708333338</v>
      </c>
      <c r="CH126" s="492">
        <v>2450.1295833333329</v>
      </c>
      <c r="CI126" s="492">
        <v>2124.4984722222221</v>
      </c>
      <c r="CJ126" s="492">
        <v>404.16354166666662</v>
      </c>
      <c r="CK126" s="491">
        <v>145.07536741568876</v>
      </c>
      <c r="CL126" s="492">
        <v>841.08416666666665</v>
      </c>
      <c r="CM126" s="492">
        <v>1668.217604166666</v>
      </c>
      <c r="CN126" s="492">
        <v>1429.2521875</v>
      </c>
      <c r="CO126" s="492">
        <v>1950.3483928571429</v>
      </c>
      <c r="CP126" s="492">
        <v>1876.6558124999999</v>
      </c>
      <c r="CQ126" s="492">
        <v>1830.5277272727269</v>
      </c>
      <c r="CR126" s="492">
        <v>1704.6873863636361</v>
      </c>
      <c r="CS126" s="492">
        <v>1731.0090178571429</v>
      </c>
      <c r="CT126" s="492">
        <v>1560.844765625</v>
      </c>
      <c r="CU126" s="492">
        <v>1511.945892857143</v>
      </c>
      <c r="CV126" s="492">
        <v>1546.413392857143</v>
      </c>
      <c r="CW126" s="492">
        <v>1752.812395833334</v>
      </c>
      <c r="CX126" s="492">
        <v>1825.096041666666</v>
      </c>
      <c r="CY126" s="492">
        <v>2281.862010869565</v>
      </c>
      <c r="CZ126" s="493">
        <v>2272.9274999999998</v>
      </c>
    </row>
    <row r="127" spans="2:104" x14ac:dyDescent="0.25">
      <c r="B127" s="401"/>
      <c r="C127" s="401"/>
      <c r="D127" s="401"/>
      <c r="E127" s="401"/>
      <c r="F127" s="489" t="s">
        <v>96</v>
      </c>
      <c r="G127" s="490">
        <v>2123.6446969696972</v>
      </c>
      <c r="H127" s="492">
        <v>2268.216481481481</v>
      </c>
      <c r="I127" s="492">
        <v>2139.8598888888891</v>
      </c>
      <c r="J127" s="492">
        <v>1919.4516666666671</v>
      </c>
      <c r="K127" s="492">
        <v>1921.5286363636369</v>
      </c>
      <c r="L127" s="492">
        <v>1928.18253968254</v>
      </c>
      <c r="M127" s="492">
        <v>3309.8608333333341</v>
      </c>
      <c r="N127" s="492">
        <v>3189.307666666667</v>
      </c>
      <c r="O127" s="492">
        <v>3501.86</v>
      </c>
      <c r="P127" s="492">
        <v>1859.548809523809</v>
      </c>
      <c r="Q127" s="492">
        <v>2015.9953409090899</v>
      </c>
      <c r="R127" s="492">
        <v>1909.290434027778</v>
      </c>
      <c r="S127" s="492">
        <v>1426.511666666667</v>
      </c>
      <c r="T127" s="492">
        <v>1470.614722222223</v>
      </c>
      <c r="U127" s="492">
        <v>1468.010833333333</v>
      </c>
      <c r="V127" s="492">
        <v>1323.65</v>
      </c>
      <c r="W127" s="492">
        <v>1781.2005128205119</v>
      </c>
      <c r="X127" s="492">
        <v>1279.9333333333329</v>
      </c>
      <c r="Y127" s="492">
        <v>1494.8864492753621</v>
      </c>
      <c r="Z127" s="492">
        <v>1684.139528301888</v>
      </c>
      <c r="AA127" s="492">
        <v>1894.7841203703699</v>
      </c>
      <c r="AB127" s="492">
        <v>1980.424722222222</v>
      </c>
      <c r="AC127" s="492">
        <v>1635.187179487179</v>
      </c>
      <c r="AD127" s="492">
        <v>1541.0435714285711</v>
      </c>
      <c r="AE127" s="492">
        <v>1309.8131111111099</v>
      </c>
      <c r="AF127" s="492">
        <v>1679.70384057971</v>
      </c>
      <c r="AG127" s="492">
        <v>1087.232575757575</v>
      </c>
      <c r="AH127" s="492">
        <v>928.0976666666669</v>
      </c>
      <c r="AI127" s="492">
        <v>3414.245648148149</v>
      </c>
      <c r="AJ127" s="492">
        <v>3672.069722222222</v>
      </c>
      <c r="AK127" s="492">
        <v>3727.5342857142859</v>
      </c>
      <c r="AL127" s="492">
        <v>4103.6262499999993</v>
      </c>
      <c r="AM127" s="492">
        <v>3570.799722222223</v>
      </c>
      <c r="AN127" s="492">
        <v>3189.8262500000001</v>
      </c>
      <c r="AO127" s="492">
        <v>3476.32</v>
      </c>
      <c r="AP127" s="492">
        <v>3513.8762500000012</v>
      </c>
      <c r="AQ127" s="492">
        <v>3305.1660000000002</v>
      </c>
      <c r="AR127" s="492">
        <v>3942.6736363636369</v>
      </c>
      <c r="AS127" s="492">
        <v>5405.2580952380949</v>
      </c>
      <c r="AT127" s="492">
        <v>767.03944444444437</v>
      </c>
      <c r="AU127" s="492">
        <v>615.72666666666657</v>
      </c>
      <c r="AV127" s="492">
        <v>2224.163125</v>
      </c>
      <c r="AW127" s="492">
        <v>2296.3255303030301</v>
      </c>
      <c r="AX127" s="492">
        <v>2015.1975</v>
      </c>
      <c r="AY127" s="492">
        <v>2140.0956666666671</v>
      </c>
      <c r="AZ127" s="492">
        <v>2593.4650000000001</v>
      </c>
      <c r="BA127" s="492">
        <v>2842.1388541666661</v>
      </c>
      <c r="BB127" s="492">
        <v>2538.3866666666681</v>
      </c>
      <c r="BC127" s="492">
        <v>2791.2771794871792</v>
      </c>
      <c r="BD127" s="492">
        <v>11199.3</v>
      </c>
      <c r="BE127" s="492">
        <v>2587.2720634920629</v>
      </c>
      <c r="BF127" s="492">
        <v>2310.436666666666</v>
      </c>
      <c r="BG127" s="492">
        <v>2317.1498148148139</v>
      </c>
      <c r="BH127" s="492">
        <v>2453.0983333333329</v>
      </c>
      <c r="BI127" s="492">
        <v>2916.8</v>
      </c>
      <c r="BJ127" s="492">
        <v>2500.663</v>
      </c>
      <c r="BK127" s="492">
        <v>3184.9268750000001</v>
      </c>
      <c r="BL127" s="492">
        <v>3496.0266666666662</v>
      </c>
      <c r="BM127" s="492">
        <v>2474.1065909090898</v>
      </c>
      <c r="BN127" s="492">
        <v>2764.616818181818</v>
      </c>
      <c r="BO127" s="492">
        <v>1187.897666666667</v>
      </c>
      <c r="BP127" s="492">
        <v>1942.146666666667</v>
      </c>
      <c r="BQ127" s="492">
        <v>1070.2</v>
      </c>
      <c r="BR127" s="492">
        <v>3903.2525000000001</v>
      </c>
      <c r="BS127" s="492">
        <v>1730.7805555555551</v>
      </c>
      <c r="BT127" s="492">
        <v>1792.7627083333341</v>
      </c>
      <c r="BU127" s="492">
        <v>1774.049791666667</v>
      </c>
      <c r="BV127" s="492">
        <v>1767.7978571428571</v>
      </c>
      <c r="BW127" s="492">
        <v>1762.1188461538461</v>
      </c>
      <c r="BX127" s="492">
        <v>2009.949047619046</v>
      </c>
      <c r="BY127" s="492">
        <v>1926.4935897435889</v>
      </c>
      <c r="BZ127" s="492">
        <v>1631.668333333334</v>
      </c>
      <c r="CA127" s="492">
        <v>1780.371190476191</v>
      </c>
      <c r="CB127" s="492">
        <v>1284.7751282051281</v>
      </c>
      <c r="CC127" s="492">
        <v>3828.67384057971</v>
      </c>
      <c r="CD127" s="492">
        <v>6614.84</v>
      </c>
      <c r="CE127" s="492">
        <v>5727.09</v>
      </c>
      <c r="CF127" s="492">
        <v>2817.9425000000001</v>
      </c>
      <c r="CG127" s="492">
        <v>2850.180972222222</v>
      </c>
      <c r="CH127" s="492">
        <v>3161.182407407407</v>
      </c>
      <c r="CI127" s="492">
        <v>2861.9266666666658</v>
      </c>
      <c r="CJ127" s="492">
        <v>492.94305555555559</v>
      </c>
      <c r="CK127" s="492">
        <v>841.08416666666665</v>
      </c>
      <c r="CL127" s="491">
        <v>284.38537446058149</v>
      </c>
      <c r="CM127" s="492">
        <v>2405.6452777777781</v>
      </c>
      <c r="CN127" s="492">
        <v>2166.6802083333332</v>
      </c>
      <c r="CO127" s="492">
        <v>2687.7764285714279</v>
      </c>
      <c r="CP127" s="492">
        <v>2614.0837499999998</v>
      </c>
      <c r="CQ127" s="492">
        <v>2567.9557575757572</v>
      </c>
      <c r="CR127" s="492">
        <v>2442.1154545454551</v>
      </c>
      <c r="CS127" s="492">
        <v>2468.4369047619052</v>
      </c>
      <c r="CT127" s="492">
        <v>2298.2728124999999</v>
      </c>
      <c r="CU127" s="492">
        <v>2249.37380952381</v>
      </c>
      <c r="CV127" s="492">
        <v>2283.84111111111</v>
      </c>
      <c r="CW127" s="492">
        <v>2490.2405555555561</v>
      </c>
      <c r="CX127" s="492">
        <v>2562.5238888888889</v>
      </c>
      <c r="CY127" s="492">
        <v>3019.2901449275369</v>
      </c>
      <c r="CZ127" s="493">
        <v>3010.3556666666668</v>
      </c>
    </row>
    <row r="128" spans="2:104" x14ac:dyDescent="0.25">
      <c r="B128" s="401"/>
      <c r="C128" s="401"/>
      <c r="D128" s="401"/>
      <c r="E128" s="401"/>
      <c r="F128" s="489" t="s">
        <v>97</v>
      </c>
      <c r="G128" s="490">
        <v>352.84212121212113</v>
      </c>
      <c r="H128" s="492">
        <v>202.04120370370379</v>
      </c>
      <c r="I128" s="492">
        <v>412.280611111111</v>
      </c>
      <c r="J128" s="492">
        <v>1201.6508333333329</v>
      </c>
      <c r="K128" s="492">
        <v>1252.582045454546</v>
      </c>
      <c r="L128" s="492">
        <v>1148.529404761905</v>
      </c>
      <c r="M128" s="492">
        <v>1190.94425925926</v>
      </c>
      <c r="N128" s="492">
        <v>1052.641083333333</v>
      </c>
      <c r="O128" s="492">
        <v>2633.76</v>
      </c>
      <c r="P128" s="492">
        <v>622.00994047619076</v>
      </c>
      <c r="Q128" s="492">
        <v>730.60803030303009</v>
      </c>
      <c r="R128" s="492">
        <v>582.25769097222189</v>
      </c>
      <c r="S128" s="492">
        <v>1018.97</v>
      </c>
      <c r="T128" s="492">
        <v>1018.3854166666659</v>
      </c>
      <c r="U128" s="492">
        <v>1219.6400000000001</v>
      </c>
      <c r="V128" s="492">
        <v>1227.991666666667</v>
      </c>
      <c r="W128" s="492">
        <v>865.3398717948719</v>
      </c>
      <c r="X128" s="492">
        <v>1201.8926041666659</v>
      </c>
      <c r="Y128" s="492">
        <v>1130.1813043478271</v>
      </c>
      <c r="Z128" s="492">
        <v>1053.221902515724</v>
      </c>
      <c r="AA128" s="492">
        <v>887.33363425925927</v>
      </c>
      <c r="AB128" s="492">
        <v>902.53166666666687</v>
      </c>
      <c r="AC128" s="492">
        <v>833.2433974358969</v>
      </c>
      <c r="AD128" s="492">
        <v>928.06607142857115</v>
      </c>
      <c r="AE128" s="492">
        <v>1300.863111111111</v>
      </c>
      <c r="AF128" s="492">
        <v>817.63702898550753</v>
      </c>
      <c r="AG128" s="492">
        <v>1467.911515151515</v>
      </c>
      <c r="AH128" s="492">
        <v>2005.818166666666</v>
      </c>
      <c r="AI128" s="492">
        <v>1277.1618981481481</v>
      </c>
      <c r="AJ128" s="492">
        <v>1537.3576388888901</v>
      </c>
      <c r="AK128" s="492">
        <v>1590.392142857143</v>
      </c>
      <c r="AL128" s="492">
        <v>1966.4837500000001</v>
      </c>
      <c r="AM128" s="492">
        <v>2279.0230555555549</v>
      </c>
      <c r="AN128" s="492">
        <v>1827.641145833333</v>
      </c>
      <c r="AO128" s="492">
        <v>2089.4025000000001</v>
      </c>
      <c r="AP128" s="492">
        <v>2146.6590624999999</v>
      </c>
      <c r="AQ128" s="492">
        <v>1713.482749999999</v>
      </c>
      <c r="AR128" s="492">
        <v>2415.4492424242421</v>
      </c>
      <c r="AS128" s="492">
        <v>3941.653214285715</v>
      </c>
      <c r="AT128" s="492">
        <v>2482.4044907407419</v>
      </c>
      <c r="AU128" s="492">
        <v>2177.7341666666671</v>
      </c>
      <c r="AV128" s="492">
        <v>1298.503020833333</v>
      </c>
      <c r="AW128" s="492">
        <v>1294.8521969696969</v>
      </c>
      <c r="AX128" s="492">
        <v>1315.5979166666671</v>
      </c>
      <c r="AY128" s="492">
        <v>952.64174999999989</v>
      </c>
      <c r="AZ128" s="492">
        <v>1603.6113461538459</v>
      </c>
      <c r="BA128" s="492">
        <v>1435.694166666668</v>
      </c>
      <c r="BB128" s="492">
        <v>1029.0381249999989</v>
      </c>
      <c r="BC128" s="492">
        <v>1035.391089743591</v>
      </c>
      <c r="BD128" s="492">
        <v>9529.35</v>
      </c>
      <c r="BE128" s="492">
        <v>289.56698412698398</v>
      </c>
      <c r="BF128" s="492">
        <v>439.9550000000001</v>
      </c>
      <c r="BG128" s="492">
        <v>363.20750000000021</v>
      </c>
      <c r="BH128" s="492">
        <v>604.93962962962917</v>
      </c>
      <c r="BI128" s="492">
        <v>2243.2275</v>
      </c>
      <c r="BJ128" s="492">
        <v>597.78623333333371</v>
      </c>
      <c r="BK128" s="492">
        <v>1074.948541666666</v>
      </c>
      <c r="BL128" s="492">
        <v>1409.574068627451</v>
      </c>
      <c r="BM128" s="492">
        <v>371.56935606060591</v>
      </c>
      <c r="BN128" s="492">
        <v>663.13954545454521</v>
      </c>
      <c r="BO128" s="492">
        <v>1516.0683333333329</v>
      </c>
      <c r="BP128" s="492">
        <v>991.83833333333314</v>
      </c>
      <c r="BQ128" s="492">
        <v>1698.929027777777</v>
      </c>
      <c r="BR128" s="492">
        <v>1806.783333333334</v>
      </c>
      <c r="BS128" s="492">
        <v>1234.781481481481</v>
      </c>
      <c r="BT128" s="492">
        <v>1275.033854166667</v>
      </c>
      <c r="BU128" s="492">
        <v>1227.748854166666</v>
      </c>
      <c r="BV128" s="492">
        <v>1223.528333333333</v>
      </c>
      <c r="BW128" s="492">
        <v>1019.475128205128</v>
      </c>
      <c r="BX128" s="492">
        <v>782.60434523809511</v>
      </c>
      <c r="BY128" s="492">
        <v>1097.33923076923</v>
      </c>
      <c r="BZ128" s="492">
        <v>1074.2299305555539</v>
      </c>
      <c r="CA128" s="492">
        <v>780.44357142857132</v>
      </c>
      <c r="CB128" s="492">
        <v>1219.821217948717</v>
      </c>
      <c r="CC128" s="492">
        <v>2525.926231884057</v>
      </c>
      <c r="CD128" s="492">
        <v>5133.8900000000003</v>
      </c>
      <c r="CE128" s="492">
        <v>4042.56</v>
      </c>
      <c r="CF128" s="492">
        <v>938.93000000000006</v>
      </c>
      <c r="CG128" s="492">
        <v>1322.9918750000011</v>
      </c>
      <c r="CH128" s="492">
        <v>1220.2620370370371</v>
      </c>
      <c r="CI128" s="492">
        <v>849.75314814814817</v>
      </c>
      <c r="CJ128" s="492">
        <v>1968.461805555555</v>
      </c>
      <c r="CK128" s="492">
        <v>1668.217604166668</v>
      </c>
      <c r="CL128" s="492">
        <v>2405.6452777777772</v>
      </c>
      <c r="CM128" s="491">
        <v>72.733026099540282</v>
      </c>
      <c r="CN128" s="492">
        <v>588.04968750000023</v>
      </c>
      <c r="CO128" s="492">
        <v>2014.2026190476199</v>
      </c>
      <c r="CP128" s="492">
        <v>1940.510541666667</v>
      </c>
      <c r="CQ128" s="492">
        <v>1894.3822727272729</v>
      </c>
      <c r="CR128" s="492">
        <v>1768.5418181818179</v>
      </c>
      <c r="CS128" s="492">
        <v>1794.86375</v>
      </c>
      <c r="CT128" s="492">
        <v>1639.914895833334</v>
      </c>
      <c r="CU128" s="492">
        <v>1575.8005555555551</v>
      </c>
      <c r="CV128" s="492">
        <v>1610.267976190476</v>
      </c>
      <c r="CW128" s="492">
        <v>1816.667013888889</v>
      </c>
      <c r="CX128" s="492">
        <v>1888.950833333334</v>
      </c>
      <c r="CY128" s="492">
        <v>2345.716992753622</v>
      </c>
      <c r="CZ128" s="493">
        <v>2336.7821666666659</v>
      </c>
    </row>
    <row r="129" spans="2:104" x14ac:dyDescent="0.25">
      <c r="B129" s="401"/>
      <c r="C129" s="401"/>
      <c r="D129" s="401"/>
      <c r="E129" s="401"/>
      <c r="F129" s="489" t="s">
        <v>98</v>
      </c>
      <c r="G129" s="490">
        <v>320.46147727272728</v>
      </c>
      <c r="H129" s="492">
        <v>501.12972222222231</v>
      </c>
      <c r="I129" s="492">
        <v>649.19441666666648</v>
      </c>
      <c r="J129" s="492">
        <v>1348.37</v>
      </c>
      <c r="K129" s="492">
        <v>1377.7852272727271</v>
      </c>
      <c r="L129" s="492">
        <v>1317.9647023809521</v>
      </c>
      <c r="M129" s="492">
        <v>1200.215486111111</v>
      </c>
      <c r="N129" s="492">
        <v>1113.4542499999991</v>
      </c>
      <c r="O129" s="492">
        <v>2480.92</v>
      </c>
      <c r="P129" s="492">
        <v>407.04705357142859</v>
      </c>
      <c r="Q129" s="492">
        <v>942.18068181818205</v>
      </c>
      <c r="R129" s="492">
        <v>747.31944010416703</v>
      </c>
      <c r="S129" s="492">
        <v>736.63625000000002</v>
      </c>
      <c r="T129" s="492">
        <v>742.3579166666666</v>
      </c>
      <c r="U129" s="492">
        <v>1091.3306250000001</v>
      </c>
      <c r="V129" s="492">
        <v>1023.6425</v>
      </c>
      <c r="W129" s="492">
        <v>966.19682692307731</v>
      </c>
      <c r="X129" s="492">
        <v>950.47296874999995</v>
      </c>
      <c r="Y129" s="492">
        <v>1029.443695652174</v>
      </c>
      <c r="Z129" s="492">
        <v>1128.753655660377</v>
      </c>
      <c r="AA129" s="492">
        <v>1048.529583333333</v>
      </c>
      <c r="AB129" s="492">
        <v>1097.799791666667</v>
      </c>
      <c r="AC129" s="492">
        <v>642.93288461538464</v>
      </c>
      <c r="AD129" s="492">
        <v>798.66098214285716</v>
      </c>
      <c r="AE129" s="492">
        <v>1081.899083333333</v>
      </c>
      <c r="AF129" s="492">
        <v>793.56755434782576</v>
      </c>
      <c r="AG129" s="492">
        <v>1234.800909090909</v>
      </c>
      <c r="AH129" s="492">
        <v>1545.3834999999999</v>
      </c>
      <c r="AI129" s="492">
        <v>1338.391388888889</v>
      </c>
      <c r="AJ129" s="492">
        <v>1653.375763888889</v>
      </c>
      <c r="AK129" s="492">
        <v>1651.680714285714</v>
      </c>
      <c r="AL129" s="492">
        <v>2027.7721875</v>
      </c>
      <c r="AM129" s="492">
        <v>2762.008333333335</v>
      </c>
      <c r="AN129" s="492">
        <v>2336.9110937499991</v>
      </c>
      <c r="AO129" s="492">
        <v>2643.2575000000002</v>
      </c>
      <c r="AP129" s="492">
        <v>2656.910781250001</v>
      </c>
      <c r="AQ129" s="492">
        <v>2267.339375</v>
      </c>
      <c r="AR129" s="492">
        <v>2969.3060227272731</v>
      </c>
      <c r="AS129" s="492">
        <v>4495.5096428571433</v>
      </c>
      <c r="AT129" s="492">
        <v>1962.1772222222221</v>
      </c>
      <c r="AU129" s="492">
        <v>1938.7674999999999</v>
      </c>
      <c r="AV129" s="492">
        <v>1499.2139062500009</v>
      </c>
      <c r="AW129" s="492">
        <v>1550.357840909091</v>
      </c>
      <c r="AX129" s="492">
        <v>1465.49</v>
      </c>
      <c r="AY129" s="492">
        <v>1192.679875</v>
      </c>
      <c r="AZ129" s="492">
        <v>1874.268365384615</v>
      </c>
      <c r="BA129" s="492">
        <v>1941.5140624999999</v>
      </c>
      <c r="BB129" s="492">
        <v>1508.1405208333331</v>
      </c>
      <c r="BC129" s="492">
        <v>1585.222596153845</v>
      </c>
      <c r="BD129" s="492">
        <v>9920.09</v>
      </c>
      <c r="BE129" s="492">
        <v>637.76577380952381</v>
      </c>
      <c r="BF129" s="492">
        <v>238.645625</v>
      </c>
      <c r="BG129" s="492">
        <v>325.76958333333329</v>
      </c>
      <c r="BH129" s="492">
        <v>313.46541666666661</v>
      </c>
      <c r="BI129" s="492">
        <v>2376.29984375</v>
      </c>
      <c r="BJ129" s="492">
        <v>1145.9665999999991</v>
      </c>
      <c r="BK129" s="492">
        <v>1628.8051041666679</v>
      </c>
      <c r="BL129" s="492">
        <v>1963.4307352941171</v>
      </c>
      <c r="BM129" s="492">
        <v>911.56437499999981</v>
      </c>
      <c r="BN129" s="492">
        <v>1216.9962499999999</v>
      </c>
      <c r="BO129" s="492">
        <v>1055.6332500000001</v>
      </c>
      <c r="BP129" s="492">
        <v>1190.1975</v>
      </c>
      <c r="BQ129" s="492">
        <v>1238.4937500000001</v>
      </c>
      <c r="BR129" s="492">
        <v>2360.6381249999999</v>
      </c>
      <c r="BS129" s="492">
        <v>1277.8251388888889</v>
      </c>
      <c r="BT129" s="492">
        <v>1338.4534375000001</v>
      </c>
      <c r="BU129" s="492">
        <v>1303.0725</v>
      </c>
      <c r="BV129" s="492">
        <v>1303.7792857142849</v>
      </c>
      <c r="BW129" s="492">
        <v>555.99865384615407</v>
      </c>
      <c r="BX129" s="492">
        <v>291.62758928571429</v>
      </c>
      <c r="BY129" s="492">
        <v>575.05846153846164</v>
      </c>
      <c r="BZ129" s="492">
        <v>693.22583333333341</v>
      </c>
      <c r="CA129" s="492">
        <v>448.10553571428579</v>
      </c>
      <c r="CB129" s="492">
        <v>760.15711538461517</v>
      </c>
      <c r="CC129" s="492">
        <v>3014.9679347826091</v>
      </c>
      <c r="CD129" s="492">
        <v>5512.71</v>
      </c>
      <c r="CE129" s="492">
        <v>4432.12</v>
      </c>
      <c r="CF129" s="492">
        <v>631.2017708333334</v>
      </c>
      <c r="CG129" s="492">
        <v>1028.6641666666669</v>
      </c>
      <c r="CH129" s="492">
        <v>1020.5175</v>
      </c>
      <c r="CI129" s="492">
        <v>745.62499999999966</v>
      </c>
      <c r="CJ129" s="492">
        <v>1729.4974999999999</v>
      </c>
      <c r="CK129" s="492">
        <v>1429.2521875</v>
      </c>
      <c r="CL129" s="492">
        <v>2166.6802083333332</v>
      </c>
      <c r="CM129" s="492">
        <v>588.04968750000012</v>
      </c>
      <c r="CN129" s="491">
        <v>113.11644210844642</v>
      </c>
      <c r="CO129" s="492">
        <v>2147.275357142857</v>
      </c>
      <c r="CP129" s="492">
        <v>2073.583312499999</v>
      </c>
      <c r="CQ129" s="492">
        <v>2027.4544318181811</v>
      </c>
      <c r="CR129" s="492">
        <v>1901.614431818183</v>
      </c>
      <c r="CS129" s="492">
        <v>1927.9362499999991</v>
      </c>
      <c r="CT129" s="492">
        <v>1772.987421875001</v>
      </c>
      <c r="CU129" s="492">
        <v>1708.8733333333339</v>
      </c>
      <c r="CV129" s="492">
        <v>1743.3405357142869</v>
      </c>
      <c r="CW129" s="492">
        <v>1949.739583333333</v>
      </c>
      <c r="CX129" s="492">
        <v>2022.023541666666</v>
      </c>
      <c r="CY129" s="492">
        <v>2478.789673913046</v>
      </c>
      <c r="CZ129" s="493">
        <v>2469.8552500000001</v>
      </c>
    </row>
    <row r="130" spans="2:104" x14ac:dyDescent="0.25">
      <c r="B130" s="401"/>
      <c r="C130" s="401"/>
      <c r="D130" s="401"/>
      <c r="E130" s="401"/>
      <c r="F130" s="489" t="s">
        <v>99</v>
      </c>
      <c r="G130" s="490">
        <v>1923.390649350649</v>
      </c>
      <c r="H130" s="492">
        <v>1898.9039682539681</v>
      </c>
      <c r="I130" s="492">
        <v>1686.6644761904761</v>
      </c>
      <c r="J130" s="492">
        <v>814.73857142857139</v>
      </c>
      <c r="K130" s="492">
        <v>786.47837662337633</v>
      </c>
      <c r="L130" s="492">
        <v>879.98680272108891</v>
      </c>
      <c r="M130" s="492">
        <v>3129.5122222222221</v>
      </c>
      <c r="N130" s="492">
        <v>3003.5557142857128</v>
      </c>
      <c r="O130" s="492">
        <v>4907.8</v>
      </c>
      <c r="P130" s="492">
        <v>1792.2925510204079</v>
      </c>
      <c r="Q130" s="492">
        <v>1347.087824675325</v>
      </c>
      <c r="R130" s="492">
        <v>1496.0923363095239</v>
      </c>
      <c r="S130" s="492">
        <v>1542.437142857143</v>
      </c>
      <c r="T130" s="492">
        <v>1568.350158730158</v>
      </c>
      <c r="U130" s="492">
        <v>1274.4978571428569</v>
      </c>
      <c r="V130" s="492">
        <v>1367.9485714285711</v>
      </c>
      <c r="W130" s="492">
        <v>1215.229340659341</v>
      </c>
      <c r="X130" s="492">
        <v>1562.1001785714279</v>
      </c>
      <c r="Y130" s="492">
        <v>1267.9938819875781</v>
      </c>
      <c r="Z130" s="492">
        <v>1056.574312668464</v>
      </c>
      <c r="AA130" s="492">
        <v>1157.207222222223</v>
      </c>
      <c r="AB130" s="492">
        <v>1127.6145238095239</v>
      </c>
      <c r="AC130" s="492">
        <v>1531.9646153846161</v>
      </c>
      <c r="AD130" s="492">
        <v>1421.963775510203</v>
      </c>
      <c r="AE130" s="492">
        <v>1442.277714285714</v>
      </c>
      <c r="AF130" s="492">
        <v>1377.832919254658</v>
      </c>
      <c r="AG130" s="492">
        <v>1687.7083116883121</v>
      </c>
      <c r="AH130" s="492">
        <v>2914.5725714285718</v>
      </c>
      <c r="AI130" s="492">
        <v>3201.762142857141</v>
      </c>
      <c r="AJ130" s="492">
        <v>3386.228333333333</v>
      </c>
      <c r="AK130" s="492">
        <v>3541.3395918367351</v>
      </c>
      <c r="AL130" s="492">
        <v>3917.431964285714</v>
      </c>
      <c r="AM130" s="492">
        <v>2250.8673809523821</v>
      </c>
      <c r="AN130" s="492">
        <v>1869.894642857143</v>
      </c>
      <c r="AO130" s="492">
        <v>2156.3871428571429</v>
      </c>
      <c r="AP130" s="492">
        <v>2200.7321428571431</v>
      </c>
      <c r="AQ130" s="492">
        <v>2134.722285714286</v>
      </c>
      <c r="AR130" s="492">
        <v>2660.7120779220791</v>
      </c>
      <c r="AS130" s="492">
        <v>4085.3267346938792</v>
      </c>
      <c r="AT130" s="492">
        <v>3009.035634920634</v>
      </c>
      <c r="AU130" s="492">
        <v>2459.8657142857151</v>
      </c>
      <c r="AV130" s="492">
        <v>910.9889285714288</v>
      </c>
      <c r="AW130" s="492">
        <v>986.39123376623411</v>
      </c>
      <c r="AX130" s="492">
        <v>721.06285714285707</v>
      </c>
      <c r="AY130" s="492">
        <v>1195.8961428571431</v>
      </c>
      <c r="AZ130" s="492">
        <v>1129.51087912088</v>
      </c>
      <c r="BA130" s="492">
        <v>1533.8375000000001</v>
      </c>
      <c r="BB130" s="492">
        <v>1404.2434523809529</v>
      </c>
      <c r="BC130" s="492">
        <v>1720.8227472527481</v>
      </c>
      <c r="BD130" s="492">
        <v>8378.4599999999991</v>
      </c>
      <c r="BE130" s="492">
        <v>2241.3172789115652</v>
      </c>
      <c r="BF130" s="492">
        <v>2172.4778571428569</v>
      </c>
      <c r="BG130" s="492">
        <v>2139.9226984126981</v>
      </c>
      <c r="BH130" s="492">
        <v>2333.233492063493</v>
      </c>
      <c r="BI130" s="492">
        <v>635.86803571428572</v>
      </c>
      <c r="BJ130" s="492">
        <v>1706.291028571429</v>
      </c>
      <c r="BK130" s="492">
        <v>2549.0883928571429</v>
      </c>
      <c r="BL130" s="492">
        <v>2786.632436974789</v>
      </c>
      <c r="BM130" s="492">
        <v>1912.8884415584421</v>
      </c>
      <c r="BN130" s="492">
        <v>2091.7111038961052</v>
      </c>
      <c r="BO130" s="492">
        <v>2557.3498571428581</v>
      </c>
      <c r="BP130" s="492">
        <v>1031.065714285714</v>
      </c>
      <c r="BQ130" s="492">
        <v>2740.2102380952392</v>
      </c>
      <c r="BR130" s="492">
        <v>3267.4164285714278</v>
      </c>
      <c r="BS130" s="492">
        <v>1002.022063492063</v>
      </c>
      <c r="BT130" s="492">
        <v>955.38839285714289</v>
      </c>
      <c r="BU130" s="492">
        <v>960.49937499999999</v>
      </c>
      <c r="BV130" s="492">
        <v>948.04510204081635</v>
      </c>
      <c r="BW130" s="492">
        <v>2069.9578021978009</v>
      </c>
      <c r="BX130" s="492">
        <v>2063.7130612244891</v>
      </c>
      <c r="BY130" s="492">
        <v>2258.1829670329662</v>
      </c>
      <c r="BZ130" s="492">
        <v>1797.689166666667</v>
      </c>
      <c r="CA130" s="492">
        <v>1829.698163265306</v>
      </c>
      <c r="CB130" s="492">
        <v>2022.3992307692311</v>
      </c>
      <c r="CC130" s="492">
        <v>2508.7418633540378</v>
      </c>
      <c r="CD130" s="492">
        <v>3720.38</v>
      </c>
      <c r="CE130" s="492">
        <v>3135.74</v>
      </c>
      <c r="CF130" s="492">
        <v>2679.9841666666671</v>
      </c>
      <c r="CG130" s="492">
        <v>3028.004523809524</v>
      </c>
      <c r="CH130" s="492">
        <v>3044.3271428571429</v>
      </c>
      <c r="CI130" s="492">
        <v>2712.9444444444439</v>
      </c>
      <c r="CJ130" s="492">
        <v>2250.592380952382</v>
      </c>
      <c r="CK130" s="492">
        <v>1950.3483928571429</v>
      </c>
      <c r="CL130" s="492">
        <v>2687.7764285714279</v>
      </c>
      <c r="CM130" s="492">
        <v>2014.202619047619</v>
      </c>
      <c r="CN130" s="492">
        <v>2147.275357142857</v>
      </c>
      <c r="CO130" s="491">
        <v>47.580874360655692</v>
      </c>
      <c r="CP130" s="492">
        <v>215.1219285714285</v>
      </c>
      <c r="CQ130" s="492">
        <v>159.45285714285711</v>
      </c>
      <c r="CR130" s="492">
        <v>256.47233766233762</v>
      </c>
      <c r="CS130" s="492">
        <v>322.21867346938768</v>
      </c>
      <c r="CT130" s="492">
        <v>399.44339285714278</v>
      </c>
      <c r="CU130" s="492">
        <v>436.19857142857143</v>
      </c>
      <c r="CV130" s="492">
        <v>495.60272108843492</v>
      </c>
      <c r="CW130" s="492">
        <v>536.89297619047625</v>
      </c>
      <c r="CX130" s="492">
        <v>446.47130952380968</v>
      </c>
      <c r="CY130" s="492">
        <v>358.83068322981359</v>
      </c>
      <c r="CZ130" s="493">
        <v>437.66571428571427</v>
      </c>
    </row>
    <row r="131" spans="2:104" x14ac:dyDescent="0.25">
      <c r="B131" s="401"/>
      <c r="C131" s="401"/>
      <c r="D131" s="401"/>
      <c r="E131" s="401"/>
      <c r="F131" s="489" t="s">
        <v>100</v>
      </c>
      <c r="G131" s="490">
        <v>1849.698772727274</v>
      </c>
      <c r="H131" s="492">
        <v>1825.2117222222221</v>
      </c>
      <c r="I131" s="492">
        <v>1612.9723666666671</v>
      </c>
      <c r="J131" s="492">
        <v>741.0474999999999</v>
      </c>
      <c r="K131" s="492">
        <v>712.78609090909106</v>
      </c>
      <c r="L131" s="492">
        <v>806.29454761904731</v>
      </c>
      <c r="M131" s="492">
        <v>3055.8201111111098</v>
      </c>
      <c r="N131" s="492">
        <v>2929.863600000002</v>
      </c>
      <c r="O131" s="492">
        <v>4963.58</v>
      </c>
      <c r="P131" s="492">
        <v>1718.600428571428</v>
      </c>
      <c r="Q131" s="492">
        <v>1273.395761363636</v>
      </c>
      <c r="R131" s="492">
        <v>1422.4000572916659</v>
      </c>
      <c r="S131" s="492">
        <v>1468.7465</v>
      </c>
      <c r="T131" s="492">
        <v>1494.6585</v>
      </c>
      <c r="U131" s="492">
        <v>1200.8064999999999</v>
      </c>
      <c r="V131" s="492">
        <v>1294.2574999999999</v>
      </c>
      <c r="W131" s="492">
        <v>1141.537365384617</v>
      </c>
      <c r="X131" s="492">
        <v>1488.408750000001</v>
      </c>
      <c r="Y131" s="492">
        <v>1194.3016195652169</v>
      </c>
      <c r="Z131" s="492">
        <v>982.88192452830322</v>
      </c>
      <c r="AA131" s="492">
        <v>1083.515111111114</v>
      </c>
      <c r="AB131" s="492">
        <v>1053.923</v>
      </c>
      <c r="AC131" s="492">
        <v>1458.2728461538461</v>
      </c>
      <c r="AD131" s="492">
        <v>1348.271607142857</v>
      </c>
      <c r="AE131" s="492">
        <v>1368.5859999999991</v>
      </c>
      <c r="AF131" s="492">
        <v>1304.140586956521</v>
      </c>
      <c r="AG131" s="492">
        <v>1614.015727272727</v>
      </c>
      <c r="AH131" s="492">
        <v>2840.8815</v>
      </c>
      <c r="AI131" s="492">
        <v>3128.0694722222229</v>
      </c>
      <c r="AJ131" s="492">
        <v>3312.536194444448</v>
      </c>
      <c r="AK131" s="492">
        <v>3467.6472142857151</v>
      </c>
      <c r="AL131" s="492">
        <v>3843.739375000001</v>
      </c>
      <c r="AM131" s="492">
        <v>2177.1761666666648</v>
      </c>
      <c r="AN131" s="492">
        <v>1796.2028124999999</v>
      </c>
      <c r="AO131" s="492">
        <v>2082.6954999999998</v>
      </c>
      <c r="AP131" s="492">
        <v>2127.0403125000021</v>
      </c>
      <c r="AQ131" s="492">
        <v>2061.0295999999989</v>
      </c>
      <c r="AR131" s="492">
        <v>2587.0205909090919</v>
      </c>
      <c r="AS131" s="492">
        <v>4011.6348571428562</v>
      </c>
      <c r="AT131" s="492">
        <v>2935.3434722222232</v>
      </c>
      <c r="AU131" s="492">
        <v>2386.1714999999999</v>
      </c>
      <c r="AV131" s="492">
        <v>837.29699999999991</v>
      </c>
      <c r="AW131" s="492">
        <v>910.9817500000006</v>
      </c>
      <c r="AX131" s="492">
        <v>647.37149999999997</v>
      </c>
      <c r="AY131" s="492">
        <v>1122.2039</v>
      </c>
      <c r="AZ131" s="492">
        <v>1035.334384615385</v>
      </c>
      <c r="BA131" s="492">
        <v>1460.1452812499999</v>
      </c>
      <c r="BB131" s="492">
        <v>1330.5517499999989</v>
      </c>
      <c r="BC131" s="492">
        <v>1647.130615384616</v>
      </c>
      <c r="BD131" s="492">
        <v>8135.49</v>
      </c>
      <c r="BE131" s="492">
        <v>2167.62514285714</v>
      </c>
      <c r="BF131" s="492">
        <v>2098.7867500000002</v>
      </c>
      <c r="BG131" s="492">
        <v>2066.231055555555</v>
      </c>
      <c r="BH131" s="492">
        <v>2259.5407777777782</v>
      </c>
      <c r="BI131" s="492">
        <v>455.03974999999991</v>
      </c>
      <c r="BJ131" s="492">
        <v>1632.598659999999</v>
      </c>
      <c r="BK131" s="492">
        <v>2475.396437500001</v>
      </c>
      <c r="BL131" s="492">
        <v>2712.9406176470588</v>
      </c>
      <c r="BM131" s="492">
        <v>1839.1965681818169</v>
      </c>
      <c r="BN131" s="492">
        <v>2018.018977272726</v>
      </c>
      <c r="BO131" s="492">
        <v>2483.6584499999999</v>
      </c>
      <c r="BP131" s="492">
        <v>957.37149999999997</v>
      </c>
      <c r="BQ131" s="492">
        <v>2666.5189166666669</v>
      </c>
      <c r="BR131" s="492">
        <v>3193.7244999999989</v>
      </c>
      <c r="BS131" s="492">
        <v>928.33005555555542</v>
      </c>
      <c r="BT131" s="492">
        <v>881.69612499999971</v>
      </c>
      <c r="BU131" s="492">
        <v>886.80800000000022</v>
      </c>
      <c r="BV131" s="492">
        <v>874.35250000000019</v>
      </c>
      <c r="BW131" s="492">
        <v>1996.2660384615381</v>
      </c>
      <c r="BX131" s="492">
        <v>1990.0205357142879</v>
      </c>
      <c r="BY131" s="492">
        <v>2184.4910000000009</v>
      </c>
      <c r="BZ131" s="492">
        <v>1723.9960833333339</v>
      </c>
      <c r="CA131" s="492">
        <v>1756.004785714287</v>
      </c>
      <c r="CB131" s="492">
        <v>1948.707461538462</v>
      </c>
      <c r="CC131" s="492">
        <v>2435.0502826086959</v>
      </c>
      <c r="CD131" s="492">
        <v>3478.73</v>
      </c>
      <c r="CE131" s="492">
        <v>2894.66</v>
      </c>
      <c r="CF131" s="492">
        <v>2606.2918750000008</v>
      </c>
      <c r="CG131" s="492">
        <v>2954.3123750000009</v>
      </c>
      <c r="CH131" s="492">
        <v>2970.6344999999992</v>
      </c>
      <c r="CI131" s="492">
        <v>2639.252500000001</v>
      </c>
      <c r="CJ131" s="492">
        <v>2176.9001666666659</v>
      </c>
      <c r="CK131" s="492">
        <v>1876.655812500001</v>
      </c>
      <c r="CL131" s="492">
        <v>2614.0837499999998</v>
      </c>
      <c r="CM131" s="492">
        <v>1940.510541666667</v>
      </c>
      <c r="CN131" s="492">
        <v>2073.5833124999999</v>
      </c>
      <c r="CO131" s="492">
        <v>215.12192857142861</v>
      </c>
      <c r="CP131" s="491">
        <v>62.393953339317854</v>
      </c>
      <c r="CQ131" s="492">
        <v>151.4874999999999</v>
      </c>
      <c r="CR131" s="492">
        <v>195.62359090909089</v>
      </c>
      <c r="CS131" s="492">
        <v>173.04982142857151</v>
      </c>
      <c r="CT131" s="492">
        <v>360.40503125000009</v>
      </c>
      <c r="CU131" s="492">
        <v>361.79661904761912</v>
      </c>
      <c r="CV131" s="492">
        <v>402.01814285714278</v>
      </c>
      <c r="CW131" s="492">
        <v>393.2733750000001</v>
      </c>
      <c r="CX131" s="492">
        <v>280.67929166666659</v>
      </c>
      <c r="CY131" s="492">
        <v>435.31526086956518</v>
      </c>
      <c r="CZ131" s="493">
        <v>446.76199999999989</v>
      </c>
    </row>
    <row r="132" spans="2:104" x14ac:dyDescent="0.25">
      <c r="B132" s="401"/>
      <c r="C132" s="401"/>
      <c r="D132" s="401"/>
      <c r="E132" s="401"/>
      <c r="F132" s="489" t="s">
        <v>101</v>
      </c>
      <c r="G132" s="490">
        <v>1803.57</v>
      </c>
      <c r="H132" s="492">
        <v>1779.0832323232321</v>
      </c>
      <c r="I132" s="492">
        <v>1566.8439393939391</v>
      </c>
      <c r="J132" s="492">
        <v>694.92</v>
      </c>
      <c r="K132" s="492">
        <v>666.65768595041391</v>
      </c>
      <c r="L132" s="492">
        <v>760.16593073593083</v>
      </c>
      <c r="M132" s="492">
        <v>3009.6912121212108</v>
      </c>
      <c r="N132" s="492">
        <v>2883.7357272727272</v>
      </c>
      <c r="O132" s="492">
        <v>4829.08</v>
      </c>
      <c r="P132" s="492">
        <v>1672.471363636364</v>
      </c>
      <c r="Q132" s="492">
        <v>1227.267190082646</v>
      </c>
      <c r="R132" s="492">
        <v>1376.2715435606069</v>
      </c>
      <c r="S132" s="492">
        <v>1422.616363636364</v>
      </c>
      <c r="T132" s="492">
        <v>1448.529595959596</v>
      </c>
      <c r="U132" s="492">
        <v>1154.6768181818179</v>
      </c>
      <c r="V132" s="492">
        <v>1248.126363636364</v>
      </c>
      <c r="W132" s="492">
        <v>1095.4090559440569</v>
      </c>
      <c r="X132" s="492">
        <v>1442.2788636363639</v>
      </c>
      <c r="Y132" s="492">
        <v>1148.173201581028</v>
      </c>
      <c r="Z132" s="492">
        <v>936.75344768439072</v>
      </c>
      <c r="AA132" s="492">
        <v>1037.3867424242419</v>
      </c>
      <c r="AB132" s="492">
        <v>1007.794545454545</v>
      </c>
      <c r="AC132" s="492">
        <v>1412.144195804196</v>
      </c>
      <c r="AD132" s="492">
        <v>1302.1429870129859</v>
      </c>
      <c r="AE132" s="492">
        <v>1322.45703030303</v>
      </c>
      <c r="AF132" s="492">
        <v>1258.011857707512</v>
      </c>
      <c r="AG132" s="492">
        <v>1567.8874380165289</v>
      </c>
      <c r="AH132" s="492">
        <v>2794.7518181818182</v>
      </c>
      <c r="AI132" s="492">
        <v>3081.9415656565652</v>
      </c>
      <c r="AJ132" s="492">
        <v>3266.4080303030282</v>
      </c>
      <c r="AK132" s="492">
        <v>3421.5190909090911</v>
      </c>
      <c r="AL132" s="492">
        <v>3797.6109090909131</v>
      </c>
      <c r="AM132" s="492">
        <v>2131.047575757575</v>
      </c>
      <c r="AN132" s="492">
        <v>1750.0736363636361</v>
      </c>
      <c r="AO132" s="492">
        <v>2036.566363636364</v>
      </c>
      <c r="AP132" s="492">
        <v>2080.9118749999998</v>
      </c>
      <c r="AQ132" s="492">
        <v>2014.9011818181821</v>
      </c>
      <c r="AR132" s="492">
        <v>2540.8924793388419</v>
      </c>
      <c r="AS132" s="492">
        <v>3965.5067532467551</v>
      </c>
      <c r="AT132" s="492">
        <v>2889.2149494949481</v>
      </c>
      <c r="AU132" s="492">
        <v>2340.0436363636359</v>
      </c>
      <c r="AV132" s="492">
        <v>791.16852272727306</v>
      </c>
      <c r="AW132" s="492">
        <v>867.0161570247941</v>
      </c>
      <c r="AX132" s="492">
        <v>601.24136363636364</v>
      </c>
      <c r="AY132" s="492">
        <v>1076.0754545454549</v>
      </c>
      <c r="AZ132" s="492">
        <v>1015.0302097902101</v>
      </c>
      <c r="BA132" s="492">
        <v>1414.017045454546</v>
      </c>
      <c r="BB132" s="492">
        <v>1284.4229545454541</v>
      </c>
      <c r="BC132" s="492">
        <v>1601.001818181818</v>
      </c>
      <c r="BD132" s="492">
        <v>8307.7800000000007</v>
      </c>
      <c r="BE132" s="492">
        <v>2121.4969264069282</v>
      </c>
      <c r="BF132" s="492">
        <v>2052.6586363636361</v>
      </c>
      <c r="BG132" s="492">
        <v>2020.1027272727281</v>
      </c>
      <c r="BH132" s="492">
        <v>2213.4123232323241</v>
      </c>
      <c r="BI132" s="492">
        <v>545.91465909090914</v>
      </c>
      <c r="BJ132" s="492">
        <v>1586.4700727272721</v>
      </c>
      <c r="BK132" s="492">
        <v>2429.2679545454539</v>
      </c>
      <c r="BL132" s="492">
        <v>2666.8117647058839</v>
      </c>
      <c r="BM132" s="492">
        <v>1793.0676859504131</v>
      </c>
      <c r="BN132" s="492">
        <v>1971.890991735537</v>
      </c>
      <c r="BO132" s="492">
        <v>2437.529818181818</v>
      </c>
      <c r="BP132" s="492">
        <v>911.2436363636366</v>
      </c>
      <c r="BQ132" s="492">
        <v>2620.389545454545</v>
      </c>
      <c r="BR132" s="492">
        <v>3147.5954545454551</v>
      </c>
      <c r="BS132" s="492">
        <v>882.20181818181811</v>
      </c>
      <c r="BT132" s="492">
        <v>835.56772727272698</v>
      </c>
      <c r="BU132" s="492">
        <v>835.42528409090926</v>
      </c>
      <c r="BV132" s="492">
        <v>828.22402597402606</v>
      </c>
      <c r="BW132" s="492">
        <v>1950.1376223776231</v>
      </c>
      <c r="BX132" s="492">
        <v>1943.892337662337</v>
      </c>
      <c r="BY132" s="492">
        <v>2138.362307692305</v>
      </c>
      <c r="BZ132" s="492">
        <v>1677.867803030304</v>
      </c>
      <c r="CA132" s="492">
        <v>1709.876623376623</v>
      </c>
      <c r="CB132" s="492">
        <v>1902.5783216783209</v>
      </c>
      <c r="CC132" s="492">
        <v>2388.921462450593</v>
      </c>
      <c r="CD132" s="492">
        <v>3654.06</v>
      </c>
      <c r="CE132" s="492">
        <v>3033.97</v>
      </c>
      <c r="CF132" s="492">
        <v>2560.1640151515162</v>
      </c>
      <c r="CG132" s="492">
        <v>2908.1835606060608</v>
      </c>
      <c r="CH132" s="492">
        <v>2924.5066666666662</v>
      </c>
      <c r="CI132" s="492">
        <v>2593.1240404040409</v>
      </c>
      <c r="CJ132" s="492">
        <v>2130.772121212121</v>
      </c>
      <c r="CK132" s="492">
        <v>1830.5277272727269</v>
      </c>
      <c r="CL132" s="492">
        <v>2567.9557575757581</v>
      </c>
      <c r="CM132" s="492">
        <v>1894.3822727272741</v>
      </c>
      <c r="CN132" s="492">
        <v>2027.4544318181811</v>
      </c>
      <c r="CO132" s="492">
        <v>159.4528571428572</v>
      </c>
      <c r="CP132" s="492">
        <v>151.48750000000001</v>
      </c>
      <c r="CQ132" s="491">
        <v>63.7243409085712</v>
      </c>
      <c r="CR132" s="492">
        <v>144.84462809917349</v>
      </c>
      <c r="CS132" s="492">
        <v>210.09571428571431</v>
      </c>
      <c r="CT132" s="492">
        <v>282.76579545454558</v>
      </c>
      <c r="CU132" s="492">
        <v>324.18489177489198</v>
      </c>
      <c r="CV132" s="492">
        <v>383.24826839826829</v>
      </c>
      <c r="CW132" s="492">
        <v>426.9314393939394</v>
      </c>
      <c r="CX132" s="492">
        <v>340.5201515151515</v>
      </c>
      <c r="CY132" s="492">
        <v>487.56750988142278</v>
      </c>
      <c r="CZ132" s="493">
        <v>534.4140000000001</v>
      </c>
    </row>
    <row r="133" spans="2:104" x14ac:dyDescent="0.25">
      <c r="B133" s="401"/>
      <c r="C133" s="401"/>
      <c r="D133" s="401"/>
      <c r="E133" s="401"/>
      <c r="F133" s="489" t="s">
        <v>102</v>
      </c>
      <c r="G133" s="490">
        <v>1677.730247933885</v>
      </c>
      <c r="H133" s="492">
        <v>1653.243232323232</v>
      </c>
      <c r="I133" s="492">
        <v>1441.0039393939401</v>
      </c>
      <c r="J133" s="492">
        <v>569.07818181818175</v>
      </c>
      <c r="K133" s="492">
        <v>540.81723140495899</v>
      </c>
      <c r="L133" s="492">
        <v>634.32580086580083</v>
      </c>
      <c r="M133" s="492">
        <v>2883.8516161616162</v>
      </c>
      <c r="N133" s="492">
        <v>2757.8951818181822</v>
      </c>
      <c r="O133" s="492">
        <v>4718.8999999999996</v>
      </c>
      <c r="P133" s="492">
        <v>1546.6314285714291</v>
      </c>
      <c r="Q133" s="492">
        <v>1101.426962809918</v>
      </c>
      <c r="R133" s="492">
        <v>1250.431477272728</v>
      </c>
      <c r="S133" s="492">
        <v>1296.7772727272729</v>
      </c>
      <c r="T133" s="492">
        <v>1322.6895959595961</v>
      </c>
      <c r="U133" s="492">
        <v>1028.8377272727271</v>
      </c>
      <c r="V133" s="492">
        <v>1122.288181818182</v>
      </c>
      <c r="W133" s="492">
        <v>969.56863636363573</v>
      </c>
      <c r="X133" s="492">
        <v>1316.4395454545461</v>
      </c>
      <c r="Y133" s="492">
        <v>1022.333162055337</v>
      </c>
      <c r="Z133" s="492">
        <v>810.91334476843986</v>
      </c>
      <c r="AA133" s="492">
        <v>911.54654040404057</v>
      </c>
      <c r="AB133" s="492">
        <v>881.95469696969678</v>
      </c>
      <c r="AC133" s="492">
        <v>1286.304055944056</v>
      </c>
      <c r="AD133" s="492">
        <v>1176.3029870129869</v>
      </c>
      <c r="AE133" s="492">
        <v>1196.6170303030301</v>
      </c>
      <c r="AF133" s="492">
        <v>1132.1719762845851</v>
      </c>
      <c r="AG133" s="492">
        <v>1442.047272727272</v>
      </c>
      <c r="AH133" s="492">
        <v>2668.9119999999989</v>
      </c>
      <c r="AI133" s="492">
        <v>2956.1012121212129</v>
      </c>
      <c r="AJ133" s="492">
        <v>3140.5676262626262</v>
      </c>
      <c r="AK133" s="492">
        <v>3295.678701298702</v>
      </c>
      <c r="AL133" s="492">
        <v>3671.770795454544</v>
      </c>
      <c r="AM133" s="492">
        <v>2005.207272727273</v>
      </c>
      <c r="AN133" s="492">
        <v>1624.233863636365</v>
      </c>
      <c r="AO133" s="492">
        <v>1910.725454545455</v>
      </c>
      <c r="AP133" s="492">
        <v>1955.071420454547</v>
      </c>
      <c r="AQ133" s="492">
        <v>1889.061181818181</v>
      </c>
      <c r="AR133" s="492">
        <v>2415.0518181818188</v>
      </c>
      <c r="AS133" s="492">
        <v>3839.6659740259738</v>
      </c>
      <c r="AT133" s="492">
        <v>2763.374646464647</v>
      </c>
      <c r="AU133" s="492">
        <v>2214.2036363636371</v>
      </c>
      <c r="AV133" s="492">
        <v>665.32840909090896</v>
      </c>
      <c r="AW133" s="492">
        <v>740.89024793388467</v>
      </c>
      <c r="AX133" s="492">
        <v>475.4018181818181</v>
      </c>
      <c r="AY133" s="492">
        <v>950.23527272727222</v>
      </c>
      <c r="AZ133" s="492">
        <v>894.51650349650345</v>
      </c>
      <c r="BA133" s="492">
        <v>1288.1766477272729</v>
      </c>
      <c r="BB133" s="492">
        <v>1158.582803030303</v>
      </c>
      <c r="BC133" s="492">
        <v>1475.161958041959</v>
      </c>
      <c r="BD133" s="492">
        <v>8273.93</v>
      </c>
      <c r="BE133" s="492">
        <v>1995.6566666666661</v>
      </c>
      <c r="BF133" s="492">
        <v>1926.816818181818</v>
      </c>
      <c r="BG133" s="492">
        <v>1894.262222222221</v>
      </c>
      <c r="BH133" s="492">
        <v>2087.572222222223</v>
      </c>
      <c r="BI133" s="492">
        <v>555.16170454545454</v>
      </c>
      <c r="BJ133" s="492">
        <v>1460.630254545455</v>
      </c>
      <c r="BK133" s="492">
        <v>2303.4278787878789</v>
      </c>
      <c r="BL133" s="492">
        <v>2540.9718181818171</v>
      </c>
      <c r="BM133" s="492">
        <v>1667.2276446281001</v>
      </c>
      <c r="BN133" s="492">
        <v>1846.0504545454551</v>
      </c>
      <c r="BO133" s="492">
        <v>2311.6894545454552</v>
      </c>
      <c r="BP133" s="492">
        <v>785.40363636363622</v>
      </c>
      <c r="BQ133" s="492">
        <v>2494.5500000000002</v>
      </c>
      <c r="BR133" s="492">
        <v>3021.755454545455</v>
      </c>
      <c r="BS133" s="492">
        <v>756.36161616161621</v>
      </c>
      <c r="BT133" s="492">
        <v>709.72750000000008</v>
      </c>
      <c r="BU133" s="492">
        <v>714.83886363636361</v>
      </c>
      <c r="BV133" s="492">
        <v>702.38363636363624</v>
      </c>
      <c r="BW133" s="492">
        <v>1824.297272727272</v>
      </c>
      <c r="BX133" s="492">
        <v>1818.0520129870131</v>
      </c>
      <c r="BY133" s="492">
        <v>2012.522237762239</v>
      </c>
      <c r="BZ133" s="492">
        <v>1552.0278030303029</v>
      </c>
      <c r="CA133" s="492">
        <v>1584.0366233766231</v>
      </c>
      <c r="CB133" s="492">
        <v>1776.7385314685309</v>
      </c>
      <c r="CC133" s="492">
        <v>2263.0813833992088</v>
      </c>
      <c r="CD133" s="492">
        <v>3628.03</v>
      </c>
      <c r="CE133" s="492">
        <v>2962.31</v>
      </c>
      <c r="CF133" s="492">
        <v>2434.323181818183</v>
      </c>
      <c r="CG133" s="492">
        <v>2782.3437878787881</v>
      </c>
      <c r="CH133" s="492">
        <v>2798.6661616161618</v>
      </c>
      <c r="CI133" s="492">
        <v>2467.283737373737</v>
      </c>
      <c r="CJ133" s="492">
        <v>2004.9315151515159</v>
      </c>
      <c r="CK133" s="492">
        <v>1704.6873863636361</v>
      </c>
      <c r="CL133" s="492">
        <v>2442.1154545454551</v>
      </c>
      <c r="CM133" s="492">
        <v>1768.5418181818179</v>
      </c>
      <c r="CN133" s="492">
        <v>1901.6144318181821</v>
      </c>
      <c r="CO133" s="492">
        <v>256.47233766233762</v>
      </c>
      <c r="CP133" s="492">
        <v>195.62359090909081</v>
      </c>
      <c r="CQ133" s="492">
        <v>144.8446280991736</v>
      </c>
      <c r="CR133" s="491">
        <v>64.232128859020321</v>
      </c>
      <c r="CS133" s="492">
        <v>112.4516233766233</v>
      </c>
      <c r="CT133" s="492">
        <v>182.31062499999999</v>
      </c>
      <c r="CU133" s="492">
        <v>193.56121212121221</v>
      </c>
      <c r="CV133" s="492">
        <v>252.45519480519479</v>
      </c>
      <c r="CW133" s="492">
        <v>308.51159090909078</v>
      </c>
      <c r="CX133" s="492">
        <v>270.73780303030321</v>
      </c>
      <c r="CY133" s="492">
        <v>588.80770750988131</v>
      </c>
      <c r="CZ133" s="493">
        <v>595.19872727272741</v>
      </c>
    </row>
    <row r="134" spans="2:104" x14ac:dyDescent="0.25">
      <c r="B134" s="401"/>
      <c r="C134" s="401"/>
      <c r="D134" s="401"/>
      <c r="E134" s="401"/>
      <c r="F134" s="489" t="s">
        <v>103</v>
      </c>
      <c r="G134" s="490">
        <v>1704.0521428571419</v>
      </c>
      <c r="H134" s="492">
        <v>1679.5649206349201</v>
      </c>
      <c r="I134" s="492">
        <v>1467.32580952381</v>
      </c>
      <c r="J134" s="492">
        <v>595.40071428571434</v>
      </c>
      <c r="K134" s="492">
        <v>567.13909090909124</v>
      </c>
      <c r="L134" s="492">
        <v>660.64755102040795</v>
      </c>
      <c r="M134" s="492">
        <v>2910.1733333333332</v>
      </c>
      <c r="N134" s="492">
        <v>2784.2167857142858</v>
      </c>
      <c r="O134" s="492">
        <v>4792.09</v>
      </c>
      <c r="P134" s="492">
        <v>1572.9536734693879</v>
      </c>
      <c r="Q134" s="492">
        <v>1127.7488311688321</v>
      </c>
      <c r="R134" s="492">
        <v>1276.7532291666671</v>
      </c>
      <c r="S134" s="492">
        <v>1323.099285714286</v>
      </c>
      <c r="T134" s="492">
        <v>1349.011587301588</v>
      </c>
      <c r="U134" s="492">
        <v>1055.1592857142859</v>
      </c>
      <c r="V134" s="492">
        <v>1148.6099999999999</v>
      </c>
      <c r="W134" s="492">
        <v>995.89030219780125</v>
      </c>
      <c r="X134" s="492">
        <v>1342.761607142857</v>
      </c>
      <c r="Y134" s="492">
        <v>1048.6546894409919</v>
      </c>
      <c r="Z134" s="492">
        <v>837.23516172506879</v>
      </c>
      <c r="AA134" s="492">
        <v>937.86823412698425</v>
      </c>
      <c r="AB134" s="492">
        <v>908.27654761904796</v>
      </c>
      <c r="AC134" s="492">
        <v>1312.6259890109891</v>
      </c>
      <c r="AD134" s="492">
        <v>1202.624642857143</v>
      </c>
      <c r="AE134" s="492">
        <v>1222.939142857143</v>
      </c>
      <c r="AF134" s="492">
        <v>1158.4935403726711</v>
      </c>
      <c r="AG134" s="492">
        <v>1468.3688961038961</v>
      </c>
      <c r="AH134" s="492">
        <v>2695.2342857142849</v>
      </c>
      <c r="AI134" s="492">
        <v>2982.4229761904771</v>
      </c>
      <c r="AJ134" s="492">
        <v>3166.8893253968258</v>
      </c>
      <c r="AK134" s="492">
        <v>3322.0006122448972</v>
      </c>
      <c r="AL134" s="492">
        <v>3698.0924999999988</v>
      </c>
      <c r="AM134" s="492">
        <v>2031.5291666666669</v>
      </c>
      <c r="AN134" s="492">
        <v>1650.5556249999991</v>
      </c>
      <c r="AO134" s="492">
        <v>1937.048571428571</v>
      </c>
      <c r="AP134" s="492">
        <v>1981.393571428571</v>
      </c>
      <c r="AQ134" s="492">
        <v>1915.3829999999989</v>
      </c>
      <c r="AR134" s="492">
        <v>2441.3739610389621</v>
      </c>
      <c r="AS134" s="492">
        <v>3865.9878571428558</v>
      </c>
      <c r="AT134" s="492">
        <v>2789.696388888889</v>
      </c>
      <c r="AU134" s="492">
        <v>2240.5242857142848</v>
      </c>
      <c r="AV134" s="492">
        <v>691.65044642857151</v>
      </c>
      <c r="AW134" s="492">
        <v>758.24905844155887</v>
      </c>
      <c r="AX134" s="492">
        <v>501.72428571428571</v>
      </c>
      <c r="AY134" s="492">
        <v>976.5569999999999</v>
      </c>
      <c r="AZ134" s="492">
        <v>876.53236263736267</v>
      </c>
      <c r="BA134" s="492">
        <v>1314.498258928571</v>
      </c>
      <c r="BB134" s="492">
        <v>1184.9048214285719</v>
      </c>
      <c r="BC134" s="492">
        <v>1501.483516483516</v>
      </c>
      <c r="BD134" s="492">
        <v>8185.72</v>
      </c>
      <c r="BE134" s="492">
        <v>2021.9784353741491</v>
      </c>
      <c r="BF134" s="492">
        <v>1953.1396428571429</v>
      </c>
      <c r="BG134" s="492">
        <v>1920.584285714285</v>
      </c>
      <c r="BH134" s="492">
        <v>2113.8940476190469</v>
      </c>
      <c r="BI134" s="492">
        <v>504.18955357142869</v>
      </c>
      <c r="BJ134" s="492">
        <v>1486.9518285714289</v>
      </c>
      <c r="BK134" s="492">
        <v>2329.7495535714279</v>
      </c>
      <c r="BL134" s="492">
        <v>2567.2938655462181</v>
      </c>
      <c r="BM134" s="492">
        <v>1693.5495779220771</v>
      </c>
      <c r="BN134" s="492">
        <v>1872.372142857143</v>
      </c>
      <c r="BO134" s="492">
        <v>2338.0112857142849</v>
      </c>
      <c r="BP134" s="492">
        <v>811.72428571428588</v>
      </c>
      <c r="BQ134" s="492">
        <v>2520.8720238095229</v>
      </c>
      <c r="BR134" s="492">
        <v>3048.0778571428568</v>
      </c>
      <c r="BS134" s="492">
        <v>782.68341269841289</v>
      </c>
      <c r="BT134" s="492">
        <v>736.04910714285711</v>
      </c>
      <c r="BU134" s="492">
        <v>741.16075892857191</v>
      </c>
      <c r="BV134" s="492">
        <v>728.70571428571452</v>
      </c>
      <c r="BW134" s="492">
        <v>1850.6191208791211</v>
      </c>
      <c r="BX134" s="492">
        <v>1844.373826530612</v>
      </c>
      <c r="BY134" s="492">
        <v>2038.844065934067</v>
      </c>
      <c r="BZ134" s="492">
        <v>1578.349047619048</v>
      </c>
      <c r="CA134" s="492">
        <v>1610.3578571428579</v>
      </c>
      <c r="CB134" s="492">
        <v>1803.0607142857129</v>
      </c>
      <c r="CC134" s="492">
        <v>2289.4034472049689</v>
      </c>
      <c r="CD134" s="492">
        <v>3537.31</v>
      </c>
      <c r="CE134" s="492">
        <v>2889.79</v>
      </c>
      <c r="CF134" s="492">
        <v>2460.6448809523808</v>
      </c>
      <c r="CG134" s="492">
        <v>2808.6654761904761</v>
      </c>
      <c r="CH134" s="492">
        <v>2824.9876190476198</v>
      </c>
      <c r="CI134" s="492">
        <v>2493.6054761904761</v>
      </c>
      <c r="CJ134" s="492">
        <v>2031.253333333334</v>
      </c>
      <c r="CK134" s="492">
        <v>1731.009017857142</v>
      </c>
      <c r="CL134" s="492">
        <v>2468.4369047619061</v>
      </c>
      <c r="CM134" s="492">
        <v>1794.86375</v>
      </c>
      <c r="CN134" s="492">
        <v>1927.9362499999991</v>
      </c>
      <c r="CO134" s="492">
        <v>322.21867346938762</v>
      </c>
      <c r="CP134" s="492">
        <v>173.04982142857139</v>
      </c>
      <c r="CQ134" s="492">
        <v>210.09571428571431</v>
      </c>
      <c r="CR134" s="492">
        <v>112.4516233766234</v>
      </c>
      <c r="CS134" s="491">
        <v>58.252038415270434</v>
      </c>
      <c r="CT134" s="492">
        <v>226.64727678571421</v>
      </c>
      <c r="CU134" s="492">
        <v>216.608843537415</v>
      </c>
      <c r="CV134" s="492">
        <v>249.05289115646261</v>
      </c>
      <c r="CW134" s="492">
        <v>242.22375000000011</v>
      </c>
      <c r="CX134" s="492">
        <v>201.35</v>
      </c>
      <c r="CY134" s="492">
        <v>580.92975155279498</v>
      </c>
      <c r="CZ134" s="493">
        <v>553.95514285714285</v>
      </c>
    </row>
    <row r="135" spans="2:104" x14ac:dyDescent="0.25">
      <c r="B135" s="401"/>
      <c r="C135" s="401"/>
      <c r="D135" s="401"/>
      <c r="E135" s="401"/>
      <c r="F135" s="489" t="s">
        <v>104</v>
      </c>
      <c r="G135" s="490">
        <v>1549.1029545454551</v>
      </c>
      <c r="H135" s="492">
        <v>1524.6159027777769</v>
      </c>
      <c r="I135" s="492">
        <v>1312.376750000001</v>
      </c>
      <c r="J135" s="492">
        <v>440.45187499999992</v>
      </c>
      <c r="K135" s="492">
        <v>412.19036931818141</v>
      </c>
      <c r="L135" s="492">
        <v>505.69883928571409</v>
      </c>
      <c r="M135" s="492">
        <v>2755.224409722221</v>
      </c>
      <c r="N135" s="492">
        <v>2629.2681874999998</v>
      </c>
      <c r="O135" s="492">
        <v>4595.3900000000003</v>
      </c>
      <c r="P135" s="492">
        <v>1418.004285714286</v>
      </c>
      <c r="Q135" s="492">
        <v>972.80001420454744</v>
      </c>
      <c r="R135" s="492">
        <v>1121.804342447916</v>
      </c>
      <c r="S135" s="492">
        <v>1168.1500000000001</v>
      </c>
      <c r="T135" s="492">
        <v>1194.0625694444441</v>
      </c>
      <c r="U135" s="492">
        <v>884.59062500000016</v>
      </c>
      <c r="V135" s="492">
        <v>978.44562500000006</v>
      </c>
      <c r="W135" s="492">
        <v>840.94165865384662</v>
      </c>
      <c r="X135" s="492">
        <v>1172.5970312500001</v>
      </c>
      <c r="Y135" s="492">
        <v>885.2165489130432</v>
      </c>
      <c r="Z135" s="492">
        <v>681.70515330188744</v>
      </c>
      <c r="AA135" s="492">
        <v>782.91954861111128</v>
      </c>
      <c r="AB135" s="492">
        <v>753.32739583333296</v>
      </c>
      <c r="AC135" s="492">
        <v>1157.6770673076919</v>
      </c>
      <c r="AD135" s="492">
        <v>1047.675758928571</v>
      </c>
      <c r="AE135" s="492">
        <v>1052.774625</v>
      </c>
      <c r="AF135" s="492">
        <v>1003.544673913044</v>
      </c>
      <c r="AG135" s="492">
        <v>1298.2049999999999</v>
      </c>
      <c r="AH135" s="492">
        <v>2531.1560000000009</v>
      </c>
      <c r="AI135" s="492">
        <v>2827.4743750000021</v>
      </c>
      <c r="AJ135" s="492">
        <v>3011.940625000002</v>
      </c>
      <c r="AK135" s="492">
        <v>3167.0517857142859</v>
      </c>
      <c r="AL135" s="492">
        <v>3543.1438281249998</v>
      </c>
      <c r="AM135" s="492">
        <v>1876.5806249999989</v>
      </c>
      <c r="AN135" s="492">
        <v>1495.6068749999999</v>
      </c>
      <c r="AO135" s="492">
        <v>1782.0987500000001</v>
      </c>
      <c r="AP135" s="492">
        <v>1826.444609375</v>
      </c>
      <c r="AQ135" s="492">
        <v>1760.4340625000009</v>
      </c>
      <c r="AR135" s="492">
        <v>2286.425056818181</v>
      </c>
      <c r="AS135" s="492">
        <v>3711.0391071428571</v>
      </c>
      <c r="AT135" s="492">
        <v>2619.5321527777792</v>
      </c>
      <c r="AU135" s="492">
        <v>2070.36</v>
      </c>
      <c r="AV135" s="492">
        <v>536.70140625000045</v>
      </c>
      <c r="AW135" s="492">
        <v>614.74039772727303</v>
      </c>
      <c r="AX135" s="492">
        <v>346.77468749999991</v>
      </c>
      <c r="AY135" s="492">
        <v>821.60799999999983</v>
      </c>
      <c r="AZ135" s="492">
        <v>817.29312499999958</v>
      </c>
      <c r="BA135" s="492">
        <v>1159.5494531249999</v>
      </c>
      <c r="BB135" s="492">
        <v>1029.9559895833329</v>
      </c>
      <c r="BC135" s="492">
        <v>1346.5346634615389</v>
      </c>
      <c r="BD135" s="492">
        <v>8302.9500000000007</v>
      </c>
      <c r="BE135" s="492">
        <v>1867.029494047619</v>
      </c>
      <c r="BF135" s="492">
        <v>1798.190625</v>
      </c>
      <c r="BG135" s="492">
        <v>1765.6353472222229</v>
      </c>
      <c r="BH135" s="492">
        <v>1958.945208333334</v>
      </c>
      <c r="BI135" s="492">
        <v>704.06343749999951</v>
      </c>
      <c r="BJ135" s="492">
        <v>1332.002825</v>
      </c>
      <c r="BK135" s="492">
        <v>2174.8006770833349</v>
      </c>
      <c r="BL135" s="492">
        <v>2412.344669117645</v>
      </c>
      <c r="BM135" s="492">
        <v>1538.600738636364</v>
      </c>
      <c r="BN135" s="492">
        <v>1717.4235795454549</v>
      </c>
      <c r="BO135" s="492">
        <v>2183.0624375000002</v>
      </c>
      <c r="BP135" s="492">
        <v>656.77562500000022</v>
      </c>
      <c r="BQ135" s="492">
        <v>2365.922708333334</v>
      </c>
      <c r="BR135" s="492">
        <v>2893.1281250000002</v>
      </c>
      <c r="BS135" s="492">
        <v>608.48145833333342</v>
      </c>
      <c r="BT135" s="492">
        <v>521.74125000000026</v>
      </c>
      <c r="BU135" s="492">
        <v>556.47058593749978</v>
      </c>
      <c r="BV135" s="492">
        <v>555.60973214285741</v>
      </c>
      <c r="BW135" s="492">
        <v>1695.670192307693</v>
      </c>
      <c r="BX135" s="492">
        <v>1689.425</v>
      </c>
      <c r="BY135" s="492">
        <v>1883.8952403846149</v>
      </c>
      <c r="BZ135" s="492">
        <v>1423.4005729166661</v>
      </c>
      <c r="CA135" s="492">
        <v>1455.4095535714289</v>
      </c>
      <c r="CB135" s="492">
        <v>1648.111586538462</v>
      </c>
      <c r="CC135" s="492">
        <v>2134.4542934782621</v>
      </c>
      <c r="CD135" s="492">
        <v>3666.47</v>
      </c>
      <c r="CE135" s="492">
        <v>2957.28</v>
      </c>
      <c r="CF135" s="492">
        <v>2305.6964583333338</v>
      </c>
      <c r="CG135" s="492">
        <v>2653.7164583333329</v>
      </c>
      <c r="CH135" s="492">
        <v>2670.0392361111112</v>
      </c>
      <c r="CI135" s="492">
        <v>2338.6570138888878</v>
      </c>
      <c r="CJ135" s="492">
        <v>1861.0893749999991</v>
      </c>
      <c r="CK135" s="492">
        <v>1560.8447656250009</v>
      </c>
      <c r="CL135" s="492">
        <v>2298.2728125000008</v>
      </c>
      <c r="CM135" s="492">
        <v>1639.914895833334</v>
      </c>
      <c r="CN135" s="492">
        <v>1772.9874218750001</v>
      </c>
      <c r="CO135" s="492">
        <v>399.4433928571429</v>
      </c>
      <c r="CP135" s="492">
        <v>360.40503125000009</v>
      </c>
      <c r="CQ135" s="492">
        <v>282.76579545454553</v>
      </c>
      <c r="CR135" s="492">
        <v>182.31062499999999</v>
      </c>
      <c r="CS135" s="492">
        <v>226.64727678571441</v>
      </c>
      <c r="CT135" s="491">
        <v>71.49003701301389</v>
      </c>
      <c r="CU135" s="492">
        <v>95.167142857142878</v>
      </c>
      <c r="CV135" s="492">
        <v>168.64726190476171</v>
      </c>
      <c r="CW135" s="492">
        <v>336.81192708333327</v>
      </c>
      <c r="CX135" s="492">
        <v>370.32208333333318</v>
      </c>
      <c r="CY135" s="492">
        <v>743.14434782608691</v>
      </c>
      <c r="CZ135" s="493">
        <v>755.5390000000001</v>
      </c>
    </row>
    <row r="136" spans="2:104" x14ac:dyDescent="0.25">
      <c r="B136" s="401"/>
      <c r="C136" s="401"/>
      <c r="D136" s="401"/>
      <c r="E136" s="401"/>
      <c r="F136" s="489" t="s">
        <v>105</v>
      </c>
      <c r="G136" s="490">
        <v>1484.988787878787</v>
      </c>
      <c r="H136" s="492">
        <v>1460.5018518518509</v>
      </c>
      <c r="I136" s="492">
        <v>1248.2626031746031</v>
      </c>
      <c r="J136" s="492">
        <v>376.33809523809532</v>
      </c>
      <c r="K136" s="492">
        <v>348.07629870129932</v>
      </c>
      <c r="L136" s="492">
        <v>441.58462585034022</v>
      </c>
      <c r="M136" s="492">
        <v>2691.1103439153439</v>
      </c>
      <c r="N136" s="492">
        <v>2565.1536666666661</v>
      </c>
      <c r="O136" s="492">
        <v>4531.42</v>
      </c>
      <c r="P136" s="492">
        <v>1353.890408163267</v>
      </c>
      <c r="Q136" s="492">
        <v>908.68594155844255</v>
      </c>
      <c r="R136" s="492">
        <v>1057.6901984126971</v>
      </c>
      <c r="S136" s="492">
        <v>1104.0366666666671</v>
      </c>
      <c r="T136" s="492">
        <v>1129.948677248678</v>
      </c>
      <c r="U136" s="492">
        <v>836.0971428571429</v>
      </c>
      <c r="V136" s="492">
        <v>929.54666666666662</v>
      </c>
      <c r="W136" s="492">
        <v>776.82754578754589</v>
      </c>
      <c r="X136" s="492">
        <v>1123.698928571428</v>
      </c>
      <c r="Y136" s="492">
        <v>829.59168737059974</v>
      </c>
      <c r="Z136" s="492">
        <v>618.17205750224639</v>
      </c>
      <c r="AA136" s="492">
        <v>718.80542328042327</v>
      </c>
      <c r="AB136" s="492">
        <v>689.21333333333325</v>
      </c>
      <c r="AC136" s="492">
        <v>1093.5630402930401</v>
      </c>
      <c r="AD136" s="492">
        <v>983.56176870748345</v>
      </c>
      <c r="AE136" s="492">
        <v>1003.876158730158</v>
      </c>
      <c r="AF136" s="492">
        <v>939.43057971014503</v>
      </c>
      <c r="AG136" s="492">
        <v>1249.3060606060601</v>
      </c>
      <c r="AH136" s="492">
        <v>2476.171904761904</v>
      </c>
      <c r="AI136" s="492">
        <v>2763.35976190476</v>
      </c>
      <c r="AJ136" s="492">
        <v>2947.8263492063488</v>
      </c>
      <c r="AK136" s="492">
        <v>3102.937687074831</v>
      </c>
      <c r="AL136" s="492">
        <v>3479.0293452380938</v>
      </c>
      <c r="AM136" s="492">
        <v>1812.4665079365079</v>
      </c>
      <c r="AN136" s="492">
        <v>1431.492916666667</v>
      </c>
      <c r="AO136" s="492">
        <v>1717.985714285714</v>
      </c>
      <c r="AP136" s="492">
        <v>1762.3305654761921</v>
      </c>
      <c r="AQ136" s="492">
        <v>1696.3197142857141</v>
      </c>
      <c r="AR136" s="492">
        <v>2222.3110389610388</v>
      </c>
      <c r="AS136" s="492">
        <v>3646.9251020408169</v>
      </c>
      <c r="AT136" s="492">
        <v>2570.6335185185171</v>
      </c>
      <c r="AU136" s="492">
        <v>2021.4614285714281</v>
      </c>
      <c r="AV136" s="492">
        <v>472.5873809523809</v>
      </c>
      <c r="AW136" s="492">
        <v>549.47831168831203</v>
      </c>
      <c r="AX136" s="492">
        <v>282.66095238095238</v>
      </c>
      <c r="AY136" s="492">
        <v>757.49380952380943</v>
      </c>
      <c r="AZ136" s="492">
        <v>743.66805860805857</v>
      </c>
      <c r="BA136" s="492">
        <v>1095.4354464285709</v>
      </c>
      <c r="BB136" s="492">
        <v>965.84214285714313</v>
      </c>
      <c r="BC136" s="492">
        <v>1282.420586080586</v>
      </c>
      <c r="BD136" s="492">
        <v>8305.3799999999992</v>
      </c>
      <c r="BE136" s="492">
        <v>1802.9153514739221</v>
      </c>
      <c r="BF136" s="492">
        <v>1734.0766666666659</v>
      </c>
      <c r="BG136" s="492">
        <v>1701.521322751322</v>
      </c>
      <c r="BH136" s="492">
        <v>1894.830952380953</v>
      </c>
      <c r="BI136" s="492">
        <v>674.86011904761881</v>
      </c>
      <c r="BJ136" s="492">
        <v>1267.888685714287</v>
      </c>
      <c r="BK136" s="492">
        <v>2110.6866865079369</v>
      </c>
      <c r="BL136" s="492">
        <v>2348.2307282913162</v>
      </c>
      <c r="BM136" s="492">
        <v>1474.4865584415579</v>
      </c>
      <c r="BN136" s="492">
        <v>1653.309220779222</v>
      </c>
      <c r="BO136" s="492">
        <v>2118.948523809524</v>
      </c>
      <c r="BP136" s="492">
        <v>592.66142857142859</v>
      </c>
      <c r="BQ136" s="492">
        <v>2301.8087301587288</v>
      </c>
      <c r="BR136" s="492">
        <v>2829.0140476190481</v>
      </c>
      <c r="BS136" s="492">
        <v>563.62031746031732</v>
      </c>
      <c r="BT136" s="492">
        <v>516.98619047619059</v>
      </c>
      <c r="BU136" s="492">
        <v>522.09803571428597</v>
      </c>
      <c r="BV136" s="492">
        <v>509.64244897959179</v>
      </c>
      <c r="BW136" s="492">
        <v>1631.5561172161169</v>
      </c>
      <c r="BX136" s="492">
        <v>1625.3106802721079</v>
      </c>
      <c r="BY136" s="492">
        <v>1819.7812454212451</v>
      </c>
      <c r="BZ136" s="492">
        <v>1359.2863095238099</v>
      </c>
      <c r="CA136" s="492">
        <v>1391.295034013606</v>
      </c>
      <c r="CB136" s="492">
        <v>1583.9974725274719</v>
      </c>
      <c r="CC136" s="492">
        <v>2070.3404761904749</v>
      </c>
      <c r="CD136" s="492">
        <v>3675.28</v>
      </c>
      <c r="CE136" s="492">
        <v>2942.31</v>
      </c>
      <c r="CF136" s="492">
        <v>2241.5822222222218</v>
      </c>
      <c r="CG136" s="492">
        <v>2589.6023809523831</v>
      </c>
      <c r="CH136" s="492">
        <v>2605.9248148148149</v>
      </c>
      <c r="CI136" s="492">
        <v>2274.542592592592</v>
      </c>
      <c r="CJ136" s="492">
        <v>1812.1903968253971</v>
      </c>
      <c r="CK136" s="492">
        <v>1511.9458928571421</v>
      </c>
      <c r="CL136" s="492">
        <v>2249.37380952381</v>
      </c>
      <c r="CM136" s="492">
        <v>1575.8005555555569</v>
      </c>
      <c r="CN136" s="492">
        <v>1708.873333333333</v>
      </c>
      <c r="CO136" s="492">
        <v>436.19857142857143</v>
      </c>
      <c r="CP136" s="492">
        <v>361.796619047619</v>
      </c>
      <c r="CQ136" s="492">
        <v>324.18489177489198</v>
      </c>
      <c r="CR136" s="492">
        <v>193.56121212121209</v>
      </c>
      <c r="CS136" s="492">
        <v>216.60884353741491</v>
      </c>
      <c r="CT136" s="492">
        <v>95.167142857142835</v>
      </c>
      <c r="CU136" s="491">
        <v>20.394675768593288</v>
      </c>
      <c r="CV136" s="492">
        <v>92.026643990929671</v>
      </c>
      <c r="CW136" s="492">
        <v>253.88285714285701</v>
      </c>
      <c r="CX136" s="492">
        <v>318.64281746031742</v>
      </c>
      <c r="CY136" s="492">
        <v>767.1547204968939</v>
      </c>
      <c r="CZ136" s="493">
        <v>758.1187619047621</v>
      </c>
    </row>
    <row r="137" spans="2:104" x14ac:dyDescent="0.25">
      <c r="B137" s="401"/>
      <c r="C137" s="401"/>
      <c r="D137" s="401"/>
      <c r="E137" s="401"/>
      <c r="F137" s="489" t="s">
        <v>106</v>
      </c>
      <c r="G137" s="490">
        <v>1519.4561904761911</v>
      </c>
      <c r="H137" s="492">
        <v>1494.9688359788361</v>
      </c>
      <c r="I137" s="492">
        <v>1282.729873015872</v>
      </c>
      <c r="J137" s="492">
        <v>410.8057142857142</v>
      </c>
      <c r="K137" s="492">
        <v>382.54354978354979</v>
      </c>
      <c r="L137" s="492">
        <v>476.05197278911561</v>
      </c>
      <c r="M137" s="492">
        <v>2725.5776719576752</v>
      </c>
      <c r="N137" s="492">
        <v>2599.621238095237</v>
      </c>
      <c r="O137" s="492">
        <v>4648.9399999999996</v>
      </c>
      <c r="P137" s="492">
        <v>1388.357551020408</v>
      </c>
      <c r="Q137" s="492">
        <v>943.15329004328794</v>
      </c>
      <c r="R137" s="492">
        <v>1092.157495039683</v>
      </c>
      <c r="S137" s="492">
        <v>1138.5038095238101</v>
      </c>
      <c r="T137" s="492">
        <v>1164.4159259259261</v>
      </c>
      <c r="U137" s="492">
        <v>870.5640476190473</v>
      </c>
      <c r="V137" s="492">
        <v>964.01428571428573</v>
      </c>
      <c r="W137" s="492">
        <v>811.29494505494529</v>
      </c>
      <c r="X137" s="492">
        <v>1158.166130952382</v>
      </c>
      <c r="Y137" s="492">
        <v>864.05895445134593</v>
      </c>
      <c r="Z137" s="492">
        <v>652.63938903863368</v>
      </c>
      <c r="AA137" s="492">
        <v>753.27269841269913</v>
      </c>
      <c r="AB137" s="492">
        <v>723.68063492063493</v>
      </c>
      <c r="AC137" s="492">
        <v>1128.0304395604401</v>
      </c>
      <c r="AD137" s="492">
        <v>1018.0290136054419</v>
      </c>
      <c r="AE137" s="492">
        <v>1038.3434285714291</v>
      </c>
      <c r="AF137" s="492">
        <v>973.897784679089</v>
      </c>
      <c r="AG137" s="492">
        <v>1283.7735064935071</v>
      </c>
      <c r="AH137" s="492">
        <v>2510.6393333333331</v>
      </c>
      <c r="AI137" s="492">
        <v>2797.8272486772489</v>
      </c>
      <c r="AJ137" s="492">
        <v>2982.293624338623</v>
      </c>
      <c r="AK137" s="492">
        <v>3137.404965986394</v>
      </c>
      <c r="AL137" s="492">
        <v>3513.4967261904749</v>
      </c>
      <c r="AM137" s="492">
        <v>1740.908253968254</v>
      </c>
      <c r="AN137" s="492">
        <v>1359.9338095238099</v>
      </c>
      <c r="AO137" s="492">
        <v>1646.425238095238</v>
      </c>
      <c r="AP137" s="492">
        <v>1690.7715476190481</v>
      </c>
      <c r="AQ137" s="492">
        <v>1684.041142857144</v>
      </c>
      <c r="AR137" s="492">
        <v>2150.7525974025971</v>
      </c>
      <c r="AS137" s="492">
        <v>3575.3660544217678</v>
      </c>
      <c r="AT137" s="492">
        <v>2605.100714285712</v>
      </c>
      <c r="AU137" s="492">
        <v>2055.928571428572</v>
      </c>
      <c r="AV137" s="492">
        <v>498.94773809523809</v>
      </c>
      <c r="AW137" s="492">
        <v>550.53558441558414</v>
      </c>
      <c r="AX137" s="492">
        <v>317.12785714285718</v>
      </c>
      <c r="AY137" s="492">
        <v>791.9610476190478</v>
      </c>
      <c r="AZ137" s="492">
        <v>657.78794871794878</v>
      </c>
      <c r="BA137" s="492">
        <v>1078.7921130952391</v>
      </c>
      <c r="BB137" s="492">
        <v>991.60150793650814</v>
      </c>
      <c r="BC137" s="492">
        <v>1309.6293772893771</v>
      </c>
      <c r="BD137" s="492">
        <v>8138.82</v>
      </c>
      <c r="BE137" s="492">
        <v>1837.382585034014</v>
      </c>
      <c r="BF137" s="492">
        <v>1768.544047619047</v>
      </c>
      <c r="BG137" s="492">
        <v>1735.988783068784</v>
      </c>
      <c r="BH137" s="492">
        <v>1929.298042328043</v>
      </c>
      <c r="BI137" s="492">
        <v>696.31375000000025</v>
      </c>
      <c r="BJ137" s="492">
        <v>1300.783085714286</v>
      </c>
      <c r="BK137" s="492">
        <v>2145.153928571428</v>
      </c>
      <c r="BL137" s="492">
        <v>2379.2182913165261</v>
      </c>
      <c r="BM137" s="492">
        <v>1508.954004329004</v>
      </c>
      <c r="BN137" s="492">
        <v>1687.77670995671</v>
      </c>
      <c r="BO137" s="492">
        <v>2153.4160000000002</v>
      </c>
      <c r="BP137" s="492">
        <v>627.12857142857149</v>
      </c>
      <c r="BQ137" s="492">
        <v>2336.2762698412712</v>
      </c>
      <c r="BR137" s="492">
        <v>2863.4809523809522</v>
      </c>
      <c r="BS137" s="492">
        <v>598.08746031746057</v>
      </c>
      <c r="BT137" s="492">
        <v>551.45369047619045</v>
      </c>
      <c r="BU137" s="492">
        <v>556.56511904761896</v>
      </c>
      <c r="BV137" s="492">
        <v>544.10993197278879</v>
      </c>
      <c r="BW137" s="492">
        <v>1666.023296703296</v>
      </c>
      <c r="BX137" s="492">
        <v>1659.778061224491</v>
      </c>
      <c r="BY137" s="492">
        <v>1854.248571428571</v>
      </c>
      <c r="BZ137" s="492">
        <v>1393.7534126984131</v>
      </c>
      <c r="CA137" s="492">
        <v>1425.7623129251699</v>
      </c>
      <c r="CB137" s="492">
        <v>1618.4650183150179</v>
      </c>
      <c r="CC137" s="492">
        <v>1998.781242236025</v>
      </c>
      <c r="CD137" s="492">
        <v>3504.83</v>
      </c>
      <c r="CE137" s="492">
        <v>2793.54</v>
      </c>
      <c r="CF137" s="492">
        <v>2276.0496031746038</v>
      </c>
      <c r="CG137" s="492">
        <v>2624.0698015873008</v>
      </c>
      <c r="CH137" s="492">
        <v>2640.3923280423278</v>
      </c>
      <c r="CI137" s="492">
        <v>2309.0099470899459</v>
      </c>
      <c r="CJ137" s="492">
        <v>1846.658015873016</v>
      </c>
      <c r="CK137" s="492">
        <v>1546.413392857143</v>
      </c>
      <c r="CL137" s="492">
        <v>2283.84111111111</v>
      </c>
      <c r="CM137" s="492">
        <v>1610.267976190476</v>
      </c>
      <c r="CN137" s="492">
        <v>1743.340535714286</v>
      </c>
      <c r="CO137" s="492">
        <v>495.6027210884352</v>
      </c>
      <c r="CP137" s="492">
        <v>402.018142857143</v>
      </c>
      <c r="CQ137" s="492">
        <v>383.24826839826841</v>
      </c>
      <c r="CR137" s="492">
        <v>252.45519480519479</v>
      </c>
      <c r="CS137" s="492">
        <v>249.05289115646261</v>
      </c>
      <c r="CT137" s="492">
        <v>168.64726190476179</v>
      </c>
      <c r="CU137" s="492">
        <v>92.02664399092977</v>
      </c>
      <c r="CV137" s="491">
        <v>71.157106498259125</v>
      </c>
      <c r="CW137" s="492">
        <v>235.09234126984131</v>
      </c>
      <c r="CX137" s="492">
        <v>340.69849206349193</v>
      </c>
      <c r="CY137" s="492">
        <v>808.03575569358168</v>
      </c>
      <c r="CZ137" s="493">
        <v>798.53085714285703</v>
      </c>
    </row>
    <row r="138" spans="2:104" x14ac:dyDescent="0.25">
      <c r="B138" s="401"/>
      <c r="C138" s="401"/>
      <c r="D138" s="401"/>
      <c r="E138" s="401"/>
      <c r="F138" s="489" t="s">
        <v>107</v>
      </c>
      <c r="G138" s="490">
        <v>1725.8550757575761</v>
      </c>
      <c r="H138" s="492">
        <v>1701.3681481481481</v>
      </c>
      <c r="I138" s="492">
        <v>1489.128888888888</v>
      </c>
      <c r="J138" s="492">
        <v>617.20500000000004</v>
      </c>
      <c r="K138" s="492">
        <v>588.94295454545443</v>
      </c>
      <c r="L138" s="492">
        <v>682.4512301587298</v>
      </c>
      <c r="M138" s="492">
        <v>2931.9768518518508</v>
      </c>
      <c r="N138" s="492">
        <v>2806.0204166666681</v>
      </c>
      <c r="O138" s="492">
        <v>4925.07</v>
      </c>
      <c r="P138" s="492">
        <v>1594.7566071428571</v>
      </c>
      <c r="Q138" s="492">
        <v>1149.552405303031</v>
      </c>
      <c r="R138" s="492">
        <v>1298.55659722222</v>
      </c>
      <c r="S138" s="492">
        <v>1344.9024999999999</v>
      </c>
      <c r="T138" s="492">
        <v>1370.8148611111101</v>
      </c>
      <c r="U138" s="492">
        <v>1076.9625000000001</v>
      </c>
      <c r="V138" s="492">
        <v>1170.4124999999999</v>
      </c>
      <c r="W138" s="492">
        <v>1017.693910256411</v>
      </c>
      <c r="X138" s="492">
        <v>1364.5648958333329</v>
      </c>
      <c r="Y138" s="492">
        <v>1070.458152173913</v>
      </c>
      <c r="Z138" s="492">
        <v>859.03863207547101</v>
      </c>
      <c r="AA138" s="492">
        <v>959.67185185185156</v>
      </c>
      <c r="AB138" s="492">
        <v>930.07944444444422</v>
      </c>
      <c r="AC138" s="492">
        <v>1334.4294230769231</v>
      </c>
      <c r="AD138" s="492">
        <v>1224.4280952380959</v>
      </c>
      <c r="AE138" s="492">
        <v>1244.7422222222219</v>
      </c>
      <c r="AF138" s="492">
        <v>1180.2969927536251</v>
      </c>
      <c r="AG138" s="492">
        <v>1490.1727272727269</v>
      </c>
      <c r="AH138" s="492">
        <v>2717.0379999999991</v>
      </c>
      <c r="AI138" s="492">
        <v>3004.226574074075</v>
      </c>
      <c r="AJ138" s="492">
        <v>3188.692731481482</v>
      </c>
      <c r="AK138" s="492">
        <v>3343.8044047619051</v>
      </c>
      <c r="AL138" s="492">
        <v>3719.8960416666691</v>
      </c>
      <c r="AM138" s="492">
        <v>1710.020416666667</v>
      </c>
      <c r="AN138" s="492">
        <v>1329.4182291666659</v>
      </c>
      <c r="AO138" s="492">
        <v>1615.2233333333329</v>
      </c>
      <c r="AP138" s="492">
        <v>1659.670989583333</v>
      </c>
      <c r="AQ138" s="492">
        <v>1721.9718333333331</v>
      </c>
      <c r="AR138" s="492">
        <v>2119.7829545454551</v>
      </c>
      <c r="AS138" s="492">
        <v>3544.4914285714281</v>
      </c>
      <c r="AT138" s="492">
        <v>2811.4999074074071</v>
      </c>
      <c r="AU138" s="492">
        <v>2262.3291666666669</v>
      </c>
      <c r="AV138" s="492">
        <v>713.4535416666663</v>
      </c>
      <c r="AW138" s="492">
        <v>730.76810606060621</v>
      </c>
      <c r="AX138" s="492">
        <v>523.52666666666676</v>
      </c>
      <c r="AY138" s="492">
        <v>998.36033333333296</v>
      </c>
      <c r="AZ138" s="492">
        <v>611.92179487179453</v>
      </c>
      <c r="BA138" s="492">
        <v>1116.656874999999</v>
      </c>
      <c r="BB138" s="492">
        <v>1195.0275694444449</v>
      </c>
      <c r="BC138" s="492">
        <v>1506.8346794871791</v>
      </c>
      <c r="BD138" s="492">
        <v>7817.1</v>
      </c>
      <c r="BE138" s="492">
        <v>2043.7818650793649</v>
      </c>
      <c r="BF138" s="492">
        <v>1974.9429166666671</v>
      </c>
      <c r="BG138" s="492">
        <v>1942.3876851851851</v>
      </c>
      <c r="BH138" s="492">
        <v>2135.6973148148149</v>
      </c>
      <c r="BI138" s="492">
        <v>630.87625000000003</v>
      </c>
      <c r="BJ138" s="492">
        <v>1508.754933333332</v>
      </c>
      <c r="BK138" s="492">
        <v>2351.5530902777768</v>
      </c>
      <c r="BL138" s="492">
        <v>2589.0968137254908</v>
      </c>
      <c r="BM138" s="492">
        <v>1715.353143939393</v>
      </c>
      <c r="BN138" s="492">
        <v>1894.1758712121209</v>
      </c>
      <c r="BO138" s="492">
        <v>2359.81475</v>
      </c>
      <c r="BP138" s="492">
        <v>833.52916666666658</v>
      </c>
      <c r="BQ138" s="492">
        <v>2542.6749999999988</v>
      </c>
      <c r="BR138" s="492">
        <v>3069.88</v>
      </c>
      <c r="BS138" s="492">
        <v>804.48657407407393</v>
      </c>
      <c r="BT138" s="492">
        <v>757.85291666666637</v>
      </c>
      <c r="BU138" s="492">
        <v>762.96395833333327</v>
      </c>
      <c r="BV138" s="492">
        <v>750.5092857142854</v>
      </c>
      <c r="BW138" s="492">
        <v>1872.422371794871</v>
      </c>
      <c r="BX138" s="492">
        <v>1866.1773809523811</v>
      </c>
      <c r="BY138" s="492">
        <v>2060.647435897436</v>
      </c>
      <c r="BZ138" s="492">
        <v>1600.153055555556</v>
      </c>
      <c r="CA138" s="492">
        <v>1632.162261904761</v>
      </c>
      <c r="CB138" s="492">
        <v>1824.863974358974</v>
      </c>
      <c r="CC138" s="492">
        <v>1967.7921376811601</v>
      </c>
      <c r="CD138" s="492">
        <v>3172.04</v>
      </c>
      <c r="CE138" s="492">
        <v>2529.0500000000002</v>
      </c>
      <c r="CF138" s="492">
        <v>2482.449097222222</v>
      </c>
      <c r="CG138" s="492">
        <v>2830.4688888888891</v>
      </c>
      <c r="CH138" s="492">
        <v>2846.791666666667</v>
      </c>
      <c r="CI138" s="492">
        <v>2515.4093518518521</v>
      </c>
      <c r="CJ138" s="492">
        <v>2053.0568055555559</v>
      </c>
      <c r="CK138" s="492">
        <v>1752.8123958333331</v>
      </c>
      <c r="CL138" s="492">
        <v>2490.240555555557</v>
      </c>
      <c r="CM138" s="492">
        <v>1816.6670138888881</v>
      </c>
      <c r="CN138" s="492">
        <v>1949.739583333333</v>
      </c>
      <c r="CO138" s="492">
        <v>536.89297619047625</v>
      </c>
      <c r="CP138" s="492">
        <v>393.27337499999987</v>
      </c>
      <c r="CQ138" s="492">
        <v>426.9314393939394</v>
      </c>
      <c r="CR138" s="492">
        <v>308.51159090909113</v>
      </c>
      <c r="CS138" s="492">
        <v>242.22375000000011</v>
      </c>
      <c r="CT138" s="492">
        <v>336.81192708333327</v>
      </c>
      <c r="CU138" s="492">
        <v>253.88285714285701</v>
      </c>
      <c r="CV138" s="492">
        <v>235.09234126984131</v>
      </c>
      <c r="CW138" s="491">
        <v>79.775519990349892</v>
      </c>
      <c r="CX138" s="492">
        <v>279.21833333333342</v>
      </c>
      <c r="CY138" s="492">
        <v>799.53427536231925</v>
      </c>
      <c r="CZ138" s="493">
        <v>790.09100000000012</v>
      </c>
    </row>
    <row r="139" spans="2:104" x14ac:dyDescent="0.25">
      <c r="B139" s="401"/>
      <c r="C139" s="401"/>
      <c r="D139" s="401"/>
      <c r="E139" s="401"/>
      <c r="F139" s="489" t="s">
        <v>108</v>
      </c>
      <c r="G139" s="490">
        <v>1798.138787878788</v>
      </c>
      <c r="H139" s="492">
        <v>1773.651296296297</v>
      </c>
      <c r="I139" s="492">
        <v>1561.4125555555561</v>
      </c>
      <c r="J139" s="492">
        <v>689.48916666666673</v>
      </c>
      <c r="K139" s="492">
        <v>661.22636363636389</v>
      </c>
      <c r="L139" s="492">
        <v>754.7348015873016</v>
      </c>
      <c r="M139" s="492">
        <v>3004.2602314814799</v>
      </c>
      <c r="N139" s="492">
        <v>2878.304000000001</v>
      </c>
      <c r="O139" s="492">
        <v>4875.9399999999996</v>
      </c>
      <c r="P139" s="492">
        <v>1667.0401190476191</v>
      </c>
      <c r="Q139" s="492">
        <v>1221.836041666666</v>
      </c>
      <c r="R139" s="492">
        <v>1370.840199652778</v>
      </c>
      <c r="S139" s="492">
        <v>1417.186666666666</v>
      </c>
      <c r="T139" s="492">
        <v>1443.098518518517</v>
      </c>
      <c r="U139" s="492">
        <v>1149.2462499999999</v>
      </c>
      <c r="V139" s="492">
        <v>1242.6975</v>
      </c>
      <c r="W139" s="492">
        <v>1089.9776282051289</v>
      </c>
      <c r="X139" s="492">
        <v>1436.8487500000001</v>
      </c>
      <c r="Y139" s="492">
        <v>1142.7416847826089</v>
      </c>
      <c r="Z139" s="492">
        <v>931.32204402515674</v>
      </c>
      <c r="AA139" s="492">
        <v>1031.95537037037</v>
      </c>
      <c r="AB139" s="492">
        <v>1002.363055555556</v>
      </c>
      <c r="AC139" s="492">
        <v>1406.71314102564</v>
      </c>
      <c r="AD139" s="492">
        <v>1296.711607142857</v>
      </c>
      <c r="AE139" s="492">
        <v>1317.0261666666661</v>
      </c>
      <c r="AF139" s="492">
        <v>1252.580398550725</v>
      </c>
      <c r="AG139" s="492">
        <v>1562.45606060606</v>
      </c>
      <c r="AH139" s="492">
        <v>2789.3216666666658</v>
      </c>
      <c r="AI139" s="492">
        <v>3076.5099537037022</v>
      </c>
      <c r="AJ139" s="492">
        <v>3260.976296296295</v>
      </c>
      <c r="AK139" s="492">
        <v>3416.0876190476188</v>
      </c>
      <c r="AL139" s="492">
        <v>3792.179583333334</v>
      </c>
      <c r="AM139" s="492">
        <v>1958.0309722222221</v>
      </c>
      <c r="AN139" s="492">
        <v>1577.317395833333</v>
      </c>
      <c r="AO139" s="492">
        <v>1863.3291666666671</v>
      </c>
      <c r="AP139" s="492">
        <v>1907.7454166666689</v>
      </c>
      <c r="AQ139" s="492">
        <v>1959.26</v>
      </c>
      <c r="AR139" s="492">
        <v>2367.8180303030308</v>
      </c>
      <c r="AS139" s="492">
        <v>3792.4978571428569</v>
      </c>
      <c r="AT139" s="492">
        <v>2883.783472222221</v>
      </c>
      <c r="AU139" s="492">
        <v>2334.6116666666662</v>
      </c>
      <c r="AV139" s="492">
        <v>785.7371875</v>
      </c>
      <c r="AW139" s="492">
        <v>846.0344318181817</v>
      </c>
      <c r="AX139" s="492">
        <v>595.81125000000009</v>
      </c>
      <c r="AY139" s="492">
        <v>1070.6436666666671</v>
      </c>
      <c r="AZ139" s="492">
        <v>887.73371794871775</v>
      </c>
      <c r="BA139" s="492">
        <v>1377.2034374999989</v>
      </c>
      <c r="BB139" s="492">
        <v>1278.992083333334</v>
      </c>
      <c r="BC139" s="492">
        <v>1595.570641025641</v>
      </c>
      <c r="BD139" s="492">
        <v>7988.22</v>
      </c>
      <c r="BE139" s="492">
        <v>2116.065317460319</v>
      </c>
      <c r="BF139" s="492">
        <v>2047.227083333333</v>
      </c>
      <c r="BG139" s="492">
        <v>2014.671481481482</v>
      </c>
      <c r="BH139" s="492">
        <v>2207.980740740742</v>
      </c>
      <c r="BI139" s="492">
        <v>395.31416666666649</v>
      </c>
      <c r="BJ139" s="492">
        <v>1581.038466666666</v>
      </c>
      <c r="BK139" s="492">
        <v>2423.8365972222241</v>
      </c>
      <c r="BL139" s="492">
        <v>2661.3803921568642</v>
      </c>
      <c r="BM139" s="492">
        <v>1787.6368181818179</v>
      </c>
      <c r="BN139" s="492">
        <v>1966.4593560606049</v>
      </c>
      <c r="BO139" s="492">
        <v>2432.098833333333</v>
      </c>
      <c r="BP139" s="492">
        <v>905.81166666666661</v>
      </c>
      <c r="BQ139" s="492">
        <v>2614.959027777777</v>
      </c>
      <c r="BR139" s="492">
        <v>3142.163333333333</v>
      </c>
      <c r="BS139" s="492">
        <v>876.77037037037053</v>
      </c>
      <c r="BT139" s="492">
        <v>830.13625000000013</v>
      </c>
      <c r="BU139" s="492">
        <v>835.24817708333387</v>
      </c>
      <c r="BV139" s="492">
        <v>822.79261904761904</v>
      </c>
      <c r="BW139" s="492">
        <v>1944.705897435897</v>
      </c>
      <c r="BX139" s="492">
        <v>1938.4607738095231</v>
      </c>
      <c r="BY139" s="492">
        <v>2132.931282051281</v>
      </c>
      <c r="BZ139" s="492">
        <v>1672.4363194444441</v>
      </c>
      <c r="CA139" s="492">
        <v>1704.444761904761</v>
      </c>
      <c r="CB139" s="492">
        <v>1897.147564102564</v>
      </c>
      <c r="CC139" s="492">
        <v>2215.8332971014479</v>
      </c>
      <c r="CD139" s="492">
        <v>3340.28</v>
      </c>
      <c r="CE139" s="492">
        <v>2701.77</v>
      </c>
      <c r="CF139" s="492">
        <v>2554.7325000000001</v>
      </c>
      <c r="CG139" s="492">
        <v>2902.7522916666671</v>
      </c>
      <c r="CH139" s="492">
        <v>2919.074814814815</v>
      </c>
      <c r="CI139" s="492">
        <v>2587.6928703703702</v>
      </c>
      <c r="CJ139" s="492">
        <v>2125.340694444445</v>
      </c>
      <c r="CK139" s="492">
        <v>1825.096041666666</v>
      </c>
      <c r="CL139" s="492">
        <v>2562.523888888888</v>
      </c>
      <c r="CM139" s="492">
        <v>1888.950833333334</v>
      </c>
      <c r="CN139" s="492">
        <v>2022.023541666666</v>
      </c>
      <c r="CO139" s="492">
        <v>446.47130952380962</v>
      </c>
      <c r="CP139" s="492">
        <v>280.67929166666659</v>
      </c>
      <c r="CQ139" s="492">
        <v>340.52015151515161</v>
      </c>
      <c r="CR139" s="492">
        <v>270.73780303030321</v>
      </c>
      <c r="CS139" s="492">
        <v>201.35</v>
      </c>
      <c r="CT139" s="492">
        <v>370.3220833333333</v>
      </c>
      <c r="CU139" s="492">
        <v>318.64281746031719</v>
      </c>
      <c r="CV139" s="492">
        <v>340.6984920634921</v>
      </c>
      <c r="CW139" s="492">
        <v>279.21833333333342</v>
      </c>
      <c r="CX139" s="491">
        <v>74.421170490424885</v>
      </c>
      <c r="CY139" s="492">
        <v>693.25315217391289</v>
      </c>
      <c r="CZ139" s="493">
        <v>499.48599999999988</v>
      </c>
    </row>
    <row r="140" spans="2:104" x14ac:dyDescent="0.25">
      <c r="B140" s="401"/>
      <c r="C140" s="401"/>
      <c r="D140" s="401"/>
      <c r="E140" s="401"/>
      <c r="F140" s="489" t="s">
        <v>109</v>
      </c>
      <c r="G140" s="490">
        <v>2254.905415019763</v>
      </c>
      <c r="H140" s="492">
        <v>2230.4178260869571</v>
      </c>
      <c r="I140" s="492">
        <v>2018.178840579709</v>
      </c>
      <c r="J140" s="492">
        <v>1146.2539130434791</v>
      </c>
      <c r="K140" s="492">
        <v>1117.9925296442691</v>
      </c>
      <c r="L140" s="492">
        <v>1211.5010973084891</v>
      </c>
      <c r="M140" s="492">
        <v>3461.0265700483101</v>
      </c>
      <c r="N140" s="492">
        <v>3335.070434782609</v>
      </c>
      <c r="O140" s="492">
        <v>5247.23</v>
      </c>
      <c r="P140" s="492">
        <v>2123.8064906832292</v>
      </c>
      <c r="Q140" s="492">
        <v>1678.602134387352</v>
      </c>
      <c r="R140" s="492">
        <v>1827.6065987318821</v>
      </c>
      <c r="S140" s="492">
        <v>1873.95304347826</v>
      </c>
      <c r="T140" s="492">
        <v>1899.864782608696</v>
      </c>
      <c r="U140" s="492">
        <v>1606.012608695652</v>
      </c>
      <c r="V140" s="492">
        <v>1699.4630434782609</v>
      </c>
      <c r="W140" s="492">
        <v>1546.743846153845</v>
      </c>
      <c r="X140" s="492">
        <v>1893.614728260869</v>
      </c>
      <c r="Y140" s="492">
        <v>1599.5079395085079</v>
      </c>
      <c r="Z140" s="492">
        <v>1388.0884085315849</v>
      </c>
      <c r="AA140" s="492">
        <v>1488.721690821257</v>
      </c>
      <c r="AB140" s="492">
        <v>1459.129782608695</v>
      </c>
      <c r="AC140" s="492">
        <v>1863.479331103679</v>
      </c>
      <c r="AD140" s="492">
        <v>1753.477701863354</v>
      </c>
      <c r="AE140" s="492">
        <v>1773.7923768115941</v>
      </c>
      <c r="AF140" s="492">
        <v>1709.3468241965991</v>
      </c>
      <c r="AG140" s="492">
        <v>2019.2221739130459</v>
      </c>
      <c r="AH140" s="492">
        <v>3246.0873043478259</v>
      </c>
      <c r="AI140" s="492">
        <v>3533.2765700483119</v>
      </c>
      <c r="AJ140" s="492">
        <v>3717.7425120773</v>
      </c>
      <c r="AK140" s="492">
        <v>3872.8537888198748</v>
      </c>
      <c r="AL140" s="492">
        <v>4248.9459239130438</v>
      </c>
      <c r="AM140" s="492">
        <v>2582.3829710144928</v>
      </c>
      <c r="AN140" s="492">
        <v>2201.409130434783</v>
      </c>
      <c r="AO140" s="492">
        <v>2487.902173913044</v>
      </c>
      <c r="AP140" s="492">
        <v>2532.2468478260862</v>
      </c>
      <c r="AQ140" s="492">
        <v>2466.2360434782609</v>
      </c>
      <c r="AR140" s="492">
        <v>2992.227272727273</v>
      </c>
      <c r="AS140" s="492">
        <v>4416.8411801242219</v>
      </c>
      <c r="AT140" s="492">
        <v>3340.549806763288</v>
      </c>
      <c r="AU140" s="492">
        <v>2791.378260869566</v>
      </c>
      <c r="AV140" s="492">
        <v>1242.503804347826</v>
      </c>
      <c r="AW140" s="492">
        <v>1316.2366996047431</v>
      </c>
      <c r="AX140" s="492">
        <v>1052.5771739130439</v>
      </c>
      <c r="AY140" s="492">
        <v>1527.4104347826089</v>
      </c>
      <c r="AZ140" s="492">
        <v>1440.869364548495</v>
      </c>
      <c r="BA140" s="492">
        <v>1865.351739130434</v>
      </c>
      <c r="BB140" s="492">
        <v>1735.758188405797</v>
      </c>
      <c r="BC140" s="492">
        <v>2052.3372575250842</v>
      </c>
      <c r="BD140" s="492">
        <v>8160.25</v>
      </c>
      <c r="BE140" s="492">
        <v>2572.8315734989619</v>
      </c>
      <c r="BF140" s="492">
        <v>2503.9934782608698</v>
      </c>
      <c r="BG140" s="492">
        <v>2471.4376328502408</v>
      </c>
      <c r="BH140" s="492">
        <v>2664.7473913043482</v>
      </c>
      <c r="BI140" s="492">
        <v>621.55114130434754</v>
      </c>
      <c r="BJ140" s="492">
        <v>2037.8047826086949</v>
      </c>
      <c r="BK140" s="492">
        <v>2880.6029528985518</v>
      </c>
      <c r="BL140" s="492">
        <v>3118.1468030690512</v>
      </c>
      <c r="BM140" s="492">
        <v>2244.4028458498019</v>
      </c>
      <c r="BN140" s="492">
        <v>2423.2258498023712</v>
      </c>
      <c r="BO140" s="492">
        <v>2888.8647826086972</v>
      </c>
      <c r="BP140" s="492">
        <v>1362.5782608695649</v>
      </c>
      <c r="BQ140" s="492">
        <v>3071.725434782607</v>
      </c>
      <c r="BR140" s="492">
        <v>3598.9297826086959</v>
      </c>
      <c r="BS140" s="492">
        <v>1333.536666666666</v>
      </c>
      <c r="BT140" s="492">
        <v>1286.9028260869561</v>
      </c>
      <c r="BU140" s="492">
        <v>1292.0142934782609</v>
      </c>
      <c r="BV140" s="492">
        <v>1279.5590683229809</v>
      </c>
      <c r="BW140" s="492">
        <v>2401.4723411371251</v>
      </c>
      <c r="BX140" s="492">
        <v>2395.2273913043491</v>
      </c>
      <c r="BY140" s="492">
        <v>2589.697525083614</v>
      </c>
      <c r="BZ140" s="492">
        <v>2129.2026811594201</v>
      </c>
      <c r="CA140" s="492">
        <v>2161.21155279503</v>
      </c>
      <c r="CB140" s="492">
        <v>2353.913846153846</v>
      </c>
      <c r="CC140" s="492">
        <v>2840.2565784499061</v>
      </c>
      <c r="CD140" s="492">
        <v>3499.72</v>
      </c>
      <c r="CE140" s="492">
        <v>3031.67</v>
      </c>
      <c r="CF140" s="492">
        <v>3011.4985144927518</v>
      </c>
      <c r="CG140" s="492">
        <v>3359.518804347827</v>
      </c>
      <c r="CH140" s="492">
        <v>3375.8414975845399</v>
      </c>
      <c r="CI140" s="492">
        <v>3044.4590338164271</v>
      </c>
      <c r="CJ140" s="492">
        <v>2582.107246376811</v>
      </c>
      <c r="CK140" s="492">
        <v>2281.8620108695641</v>
      </c>
      <c r="CL140" s="492">
        <v>3019.290144927535</v>
      </c>
      <c r="CM140" s="492">
        <v>2345.7169927536238</v>
      </c>
      <c r="CN140" s="492">
        <v>2478.7896739130451</v>
      </c>
      <c r="CO140" s="492">
        <v>358.83068322981347</v>
      </c>
      <c r="CP140" s="492">
        <v>435.31526086956501</v>
      </c>
      <c r="CQ140" s="492">
        <v>487.56750988142278</v>
      </c>
      <c r="CR140" s="492">
        <v>588.80770750988108</v>
      </c>
      <c r="CS140" s="492">
        <v>580.92975155279498</v>
      </c>
      <c r="CT140" s="492">
        <v>743.14434782608726</v>
      </c>
      <c r="CU140" s="492">
        <v>767.15472049689424</v>
      </c>
      <c r="CV140" s="492">
        <v>808.03575569358225</v>
      </c>
      <c r="CW140" s="492">
        <v>799.53427536231925</v>
      </c>
      <c r="CX140" s="492">
        <v>693.25315217391267</v>
      </c>
      <c r="CY140" s="491">
        <v>144.69354681479899</v>
      </c>
      <c r="CZ140" s="493">
        <v>399.98443478260867</v>
      </c>
    </row>
    <row r="141" spans="2:104" x14ac:dyDescent="0.25">
      <c r="B141" s="408"/>
      <c r="C141" s="408"/>
      <c r="D141" s="408"/>
      <c r="E141" s="408"/>
      <c r="F141" s="495" t="s">
        <v>110</v>
      </c>
      <c r="G141" s="496">
        <v>2245.9709090909091</v>
      </c>
      <c r="H141" s="497">
        <v>2221.4824444444448</v>
      </c>
      <c r="I141" s="497">
        <v>2009.2437333333339</v>
      </c>
      <c r="J141" s="497">
        <v>1137.318</v>
      </c>
      <c r="K141" s="497">
        <v>1109.058</v>
      </c>
      <c r="L141" s="497">
        <v>1202.5666666666671</v>
      </c>
      <c r="M141" s="497">
        <v>3452.0920000000001</v>
      </c>
      <c r="N141" s="497">
        <v>3326.1365999999998</v>
      </c>
      <c r="O141" s="497">
        <v>5445.3</v>
      </c>
      <c r="P141" s="497">
        <v>2114.8711428571428</v>
      </c>
      <c r="Q141" s="497">
        <v>1669.6675</v>
      </c>
      <c r="R141" s="497">
        <v>1818.671958333332</v>
      </c>
      <c r="S141" s="497">
        <v>1865.018</v>
      </c>
      <c r="T141" s="497">
        <v>1890.930222222222</v>
      </c>
      <c r="U141" s="497">
        <v>1597.077</v>
      </c>
      <c r="V141" s="497">
        <v>1690.528</v>
      </c>
      <c r="W141" s="497">
        <v>1537.809615384615</v>
      </c>
      <c r="X141" s="497">
        <v>1884.67975</v>
      </c>
      <c r="Y141" s="497">
        <v>1590.5734347826101</v>
      </c>
      <c r="Z141" s="497">
        <v>1379.153773584906</v>
      </c>
      <c r="AA141" s="497">
        <v>1479.787333333333</v>
      </c>
      <c r="AB141" s="497">
        <v>1450.1949999999999</v>
      </c>
      <c r="AC141" s="497">
        <v>1854.545076923077</v>
      </c>
      <c r="AD141" s="497">
        <v>1744.5428571428581</v>
      </c>
      <c r="AE141" s="497">
        <v>1764.8574666666671</v>
      </c>
      <c r="AF141" s="497">
        <v>1700.412260869565</v>
      </c>
      <c r="AG141" s="497">
        <v>2010.2876363636369</v>
      </c>
      <c r="AH141" s="497">
        <v>3237.1528000000012</v>
      </c>
      <c r="AI141" s="497">
        <v>3524.3422222222212</v>
      </c>
      <c r="AJ141" s="497">
        <v>3708.807666666668</v>
      </c>
      <c r="AK141" s="497">
        <v>3863.9188571428558</v>
      </c>
      <c r="AL141" s="497">
        <v>4240.0112499999996</v>
      </c>
      <c r="AM141" s="497">
        <v>2573.449000000001</v>
      </c>
      <c r="AN141" s="497">
        <v>2192.4744999999998</v>
      </c>
      <c r="AO141" s="497">
        <v>2478.965999999999</v>
      </c>
      <c r="AP141" s="497">
        <v>2523.312375</v>
      </c>
      <c r="AQ141" s="497">
        <v>2457.3013999999989</v>
      </c>
      <c r="AR141" s="497">
        <v>2983.2929090909088</v>
      </c>
      <c r="AS141" s="497">
        <v>4407.9062857142853</v>
      </c>
      <c r="AT141" s="497">
        <v>3331.6151111111112</v>
      </c>
      <c r="AU141" s="497">
        <v>2782.444</v>
      </c>
      <c r="AV141" s="497">
        <v>1233.56925</v>
      </c>
      <c r="AW141" s="497">
        <v>1307.2697272727271</v>
      </c>
      <c r="AX141" s="497">
        <v>1043.6420000000001</v>
      </c>
      <c r="AY141" s="497">
        <v>1518.4757999999999</v>
      </c>
      <c r="AZ141" s="497">
        <v>1366.4526153846159</v>
      </c>
      <c r="BA141" s="497">
        <v>1856.4171250000011</v>
      </c>
      <c r="BB141" s="497">
        <v>1726.823333333333</v>
      </c>
      <c r="BC141" s="497">
        <v>2043.4029230769229</v>
      </c>
      <c r="BD141" s="497">
        <v>7815.36</v>
      </c>
      <c r="BE141" s="497">
        <v>2563.896761904763</v>
      </c>
      <c r="BF141" s="497">
        <v>2495.06</v>
      </c>
      <c r="BG141" s="497">
        <v>2462.5035555555551</v>
      </c>
      <c r="BH141" s="497">
        <v>2655.8126666666672</v>
      </c>
      <c r="BI141" s="497">
        <v>263.65174999999999</v>
      </c>
      <c r="BJ141" s="497">
        <v>2028.8698400000001</v>
      </c>
      <c r="BK141" s="497">
        <v>2871.668333333334</v>
      </c>
      <c r="BL141" s="497">
        <v>3109.2116470588239</v>
      </c>
      <c r="BM141" s="497">
        <v>2235.468272727273</v>
      </c>
      <c r="BN141" s="497">
        <v>2414.291999999999</v>
      </c>
      <c r="BO141" s="497">
        <v>2879.9306000000001</v>
      </c>
      <c r="BP141" s="497">
        <v>1353.644</v>
      </c>
      <c r="BQ141" s="497">
        <v>3062.7910000000002</v>
      </c>
      <c r="BR141" s="497">
        <v>3589.9940000000001</v>
      </c>
      <c r="BS141" s="497">
        <v>1324.602222222223</v>
      </c>
      <c r="BT141" s="497">
        <v>1277.9680000000001</v>
      </c>
      <c r="BU141" s="497">
        <v>1283.0797500000001</v>
      </c>
      <c r="BV141" s="497">
        <v>1270.6248571428571</v>
      </c>
      <c r="BW141" s="497">
        <v>2392.5378461538462</v>
      </c>
      <c r="BX141" s="497">
        <v>2386.2931428571419</v>
      </c>
      <c r="BY141" s="497">
        <v>2580.7627692307701</v>
      </c>
      <c r="BZ141" s="497">
        <v>2120.268</v>
      </c>
      <c r="CA141" s="497">
        <v>2152.277428571429</v>
      </c>
      <c r="CB141" s="497">
        <v>2344.979230769231</v>
      </c>
      <c r="CC141" s="497">
        <v>2831.3216521739132</v>
      </c>
      <c r="CD141" s="497">
        <v>3156.72</v>
      </c>
      <c r="CE141" s="497">
        <v>2753.23</v>
      </c>
      <c r="CF141" s="497">
        <v>3002.5641666666661</v>
      </c>
      <c r="CG141" s="497">
        <v>3350.5845000000022</v>
      </c>
      <c r="CH141" s="497">
        <v>3366.907333333334</v>
      </c>
      <c r="CI141" s="497">
        <v>3035.5242222222232</v>
      </c>
      <c r="CJ141" s="497">
        <v>2573.1733333333332</v>
      </c>
      <c r="CK141" s="497">
        <v>2272.9275000000011</v>
      </c>
      <c r="CL141" s="497">
        <v>3010.3556666666668</v>
      </c>
      <c r="CM141" s="497">
        <v>2336.7821666666659</v>
      </c>
      <c r="CN141" s="497">
        <v>2469.8552499999992</v>
      </c>
      <c r="CO141" s="497">
        <v>437.66571428571427</v>
      </c>
      <c r="CP141" s="497">
        <v>446.76200000000011</v>
      </c>
      <c r="CQ141" s="497">
        <v>534.41400000000033</v>
      </c>
      <c r="CR141" s="497">
        <v>595.19872727272741</v>
      </c>
      <c r="CS141" s="497">
        <v>553.95514285714285</v>
      </c>
      <c r="CT141" s="497">
        <v>755.53899999999999</v>
      </c>
      <c r="CU141" s="497">
        <v>758.11876190476164</v>
      </c>
      <c r="CV141" s="497">
        <v>798.53085714285737</v>
      </c>
      <c r="CW141" s="497">
        <v>790.09100000000012</v>
      </c>
      <c r="CX141" s="497">
        <v>499.48599999999982</v>
      </c>
      <c r="CY141" s="497">
        <v>399.98443478260901</v>
      </c>
      <c r="CZ141" s="498">
        <v>60.721672866761814</v>
      </c>
    </row>
    <row r="143" spans="2:104" s="168" customFormat="1" ht="27" customHeight="1" x14ac:dyDescent="0.25">
      <c r="B143" s="159" t="s">
        <v>116</v>
      </c>
      <c r="J143" s="424"/>
    </row>
    <row r="144" spans="2:104" x14ac:dyDescent="0.25">
      <c r="B144" s="425" t="s">
        <v>8</v>
      </c>
      <c r="C144" s="731" t="s">
        <v>117</v>
      </c>
      <c r="D144" s="732"/>
      <c r="E144" s="732"/>
      <c r="F144" s="732"/>
      <c r="G144" s="732"/>
      <c r="H144" s="732"/>
      <c r="I144" s="732"/>
      <c r="J144" s="732"/>
      <c r="K144" s="732"/>
      <c r="L144" s="732"/>
      <c r="M144" s="732"/>
      <c r="N144" s="732"/>
      <c r="O144" s="733"/>
      <c r="P144" s="4"/>
      <c r="Q144" s="4"/>
      <c r="R144" s="4"/>
      <c r="S144" s="4"/>
      <c r="T144" s="4"/>
      <c r="U144" s="4"/>
      <c r="V144" s="4"/>
      <c r="W144" s="4"/>
      <c r="X144" s="4"/>
      <c r="Y144" s="4"/>
      <c r="Z144" s="4"/>
      <c r="AA144" s="4"/>
    </row>
    <row r="145" spans="2:27" ht="20.25" customHeight="1" x14ac:dyDescent="0.25">
      <c r="B145" s="13"/>
      <c r="C145" s="734" t="s">
        <v>605</v>
      </c>
      <c r="D145" s="735"/>
      <c r="E145" s="735"/>
      <c r="F145" s="735"/>
      <c r="G145" s="735"/>
      <c r="H145" s="735"/>
      <c r="I145" s="735"/>
      <c r="J145" s="735"/>
      <c r="K145" s="735"/>
      <c r="L145" s="735"/>
      <c r="M145" s="735"/>
      <c r="N145" s="735"/>
      <c r="O145" s="736"/>
      <c r="P145" s="4"/>
      <c r="Q145" s="4"/>
      <c r="R145" s="4"/>
      <c r="S145" s="4"/>
      <c r="T145" s="4"/>
      <c r="U145" s="4"/>
      <c r="V145" s="4"/>
      <c r="W145" s="4"/>
      <c r="X145" s="4"/>
      <c r="Y145" s="4"/>
      <c r="Z145" s="4"/>
      <c r="AA145" s="4"/>
    </row>
    <row r="146" spans="2:27" ht="20.25" customHeight="1" x14ac:dyDescent="0.25">
      <c r="B146" s="458"/>
      <c r="C146" s="737" t="s">
        <v>761</v>
      </c>
      <c r="D146" s="738"/>
      <c r="E146" s="738"/>
      <c r="F146" s="738"/>
      <c r="G146" s="738"/>
      <c r="H146" s="738"/>
      <c r="I146" s="738"/>
      <c r="J146" s="738"/>
      <c r="K146" s="738"/>
      <c r="L146" s="738"/>
      <c r="M146" s="738"/>
      <c r="N146" s="738"/>
      <c r="O146" s="739"/>
      <c r="P146" s="4"/>
      <c r="Q146" s="4"/>
      <c r="R146" s="4"/>
      <c r="S146" s="4"/>
      <c r="T146" s="4"/>
      <c r="U146" s="4"/>
      <c r="V146" s="4"/>
      <c r="W146" s="4"/>
      <c r="X146" s="4"/>
      <c r="Y146" s="4"/>
      <c r="Z146" s="4"/>
      <c r="AA146" s="4"/>
    </row>
    <row r="147" spans="2:27" ht="20.25" customHeight="1" x14ac:dyDescent="0.25">
      <c r="B147" s="458"/>
      <c r="C147" s="737" t="s">
        <v>760</v>
      </c>
      <c r="D147" s="738"/>
      <c r="E147" s="738"/>
      <c r="F147" s="738"/>
      <c r="G147" s="738"/>
      <c r="H147" s="738"/>
      <c r="I147" s="738"/>
      <c r="J147" s="738"/>
      <c r="K147" s="738"/>
      <c r="L147" s="738"/>
      <c r="M147" s="738"/>
      <c r="N147" s="738"/>
      <c r="O147" s="739"/>
      <c r="P147" s="4"/>
      <c r="Q147" s="4"/>
      <c r="R147" s="4"/>
      <c r="S147" s="4"/>
      <c r="T147" s="4"/>
      <c r="U147" s="4"/>
      <c r="V147" s="4"/>
      <c r="W147" s="4"/>
      <c r="X147" s="4"/>
      <c r="Y147" s="4"/>
      <c r="Z147" s="4"/>
      <c r="AA147" s="4"/>
    </row>
    <row r="148" spans="2:27" ht="20.25" customHeight="1" x14ac:dyDescent="0.25">
      <c r="B148" s="458"/>
      <c r="C148" s="737" t="s">
        <v>762</v>
      </c>
      <c r="D148" s="738"/>
      <c r="E148" s="738"/>
      <c r="F148" s="738"/>
      <c r="G148" s="738"/>
      <c r="H148" s="738"/>
      <c r="I148" s="738"/>
      <c r="J148" s="738"/>
      <c r="K148" s="738"/>
      <c r="L148" s="738"/>
      <c r="M148" s="738"/>
      <c r="N148" s="738"/>
      <c r="O148" s="739"/>
      <c r="P148" s="4"/>
      <c r="Q148" s="4"/>
      <c r="R148" s="4"/>
      <c r="S148" s="4"/>
      <c r="T148" s="4"/>
      <c r="U148" s="4"/>
      <c r="V148" s="4"/>
      <c r="W148" s="4"/>
      <c r="X148" s="4"/>
      <c r="Y148" s="4"/>
      <c r="Z148" s="4"/>
      <c r="AA148" s="4"/>
    </row>
    <row r="149" spans="2:27" ht="20.25" customHeight="1" x14ac:dyDescent="0.25">
      <c r="B149" s="458"/>
      <c r="C149" s="737" t="s">
        <v>763</v>
      </c>
      <c r="D149" s="738"/>
      <c r="E149" s="738"/>
      <c r="F149" s="738"/>
      <c r="G149" s="738"/>
      <c r="H149" s="738"/>
      <c r="I149" s="738"/>
      <c r="J149" s="738"/>
      <c r="K149" s="738"/>
      <c r="L149" s="738"/>
      <c r="M149" s="738"/>
      <c r="N149" s="738"/>
      <c r="O149" s="739"/>
      <c r="P149" s="4"/>
      <c r="Q149" s="4"/>
      <c r="R149" s="4"/>
      <c r="S149" s="4"/>
      <c r="T149" s="4"/>
      <c r="U149" s="4"/>
      <c r="V149" s="4"/>
      <c r="W149" s="4"/>
      <c r="X149" s="4"/>
      <c r="Y149" s="4"/>
      <c r="Z149" s="4"/>
      <c r="AA149" s="4"/>
    </row>
    <row r="150" spans="2:27" ht="20.25" customHeight="1" x14ac:dyDescent="0.25">
      <c r="B150" s="458"/>
      <c r="C150" s="737" t="s">
        <v>118</v>
      </c>
      <c r="D150" s="738"/>
      <c r="E150" s="738"/>
      <c r="F150" s="738"/>
      <c r="G150" s="738"/>
      <c r="H150" s="738"/>
      <c r="I150" s="738"/>
      <c r="J150" s="738"/>
      <c r="K150" s="738"/>
      <c r="L150" s="738"/>
      <c r="M150" s="738"/>
      <c r="N150" s="738"/>
      <c r="O150" s="739"/>
      <c r="P150" s="4"/>
      <c r="Q150" s="4"/>
      <c r="R150" s="4"/>
      <c r="S150" s="4"/>
      <c r="T150" s="4"/>
      <c r="U150" s="4"/>
      <c r="V150" s="4"/>
      <c r="W150" s="4"/>
      <c r="X150" s="4"/>
      <c r="Y150" s="4"/>
      <c r="Z150" s="4"/>
      <c r="AA150" s="4"/>
    </row>
    <row r="151" spans="2:27" ht="20.25" customHeight="1" x14ac:dyDescent="0.25">
      <c r="B151" s="458"/>
      <c r="C151" s="737" t="s">
        <v>119</v>
      </c>
      <c r="D151" s="738"/>
      <c r="E151" s="738"/>
      <c r="F151" s="738"/>
      <c r="G151" s="738"/>
      <c r="H151" s="738"/>
      <c r="I151" s="738"/>
      <c r="J151" s="738"/>
      <c r="K151" s="738"/>
      <c r="L151" s="738"/>
      <c r="M151" s="738"/>
      <c r="N151" s="738"/>
      <c r="O151" s="739"/>
      <c r="P151" s="4"/>
      <c r="Q151" s="4"/>
      <c r="R151" s="4"/>
      <c r="S151" s="4"/>
      <c r="T151" s="4"/>
      <c r="U151" s="4"/>
      <c r="V151" s="4"/>
      <c r="W151" s="4"/>
      <c r="X151" s="4"/>
      <c r="Y151" s="4"/>
      <c r="Z151" s="4"/>
      <c r="AA151" s="4"/>
    </row>
    <row r="152" spans="2:27" ht="20.25" customHeight="1" x14ac:dyDescent="0.25">
      <c r="B152" s="458"/>
      <c r="C152" s="737" t="s">
        <v>185</v>
      </c>
      <c r="D152" s="738"/>
      <c r="E152" s="738"/>
      <c r="F152" s="738"/>
      <c r="G152" s="738"/>
      <c r="H152" s="738"/>
      <c r="I152" s="738"/>
      <c r="J152" s="738"/>
      <c r="K152" s="738"/>
      <c r="L152" s="738"/>
      <c r="M152" s="738"/>
      <c r="N152" s="738"/>
      <c r="O152" s="739"/>
      <c r="P152" s="4"/>
      <c r="Q152" s="4"/>
      <c r="R152" s="4"/>
      <c r="S152" s="4"/>
      <c r="T152" s="4"/>
      <c r="U152" s="4"/>
      <c r="V152" s="4"/>
      <c r="W152" s="4"/>
      <c r="X152" s="4"/>
      <c r="Y152" s="4"/>
      <c r="Z152" s="4"/>
      <c r="AA152" s="4"/>
    </row>
    <row r="153" spans="2:27" ht="20.25" customHeight="1" x14ac:dyDescent="0.25">
      <c r="B153" s="458"/>
      <c r="C153" s="737" t="s">
        <v>847</v>
      </c>
      <c r="D153" s="738"/>
      <c r="E153" s="738"/>
      <c r="F153" s="738"/>
      <c r="G153" s="738"/>
      <c r="H153" s="738"/>
      <c r="I153" s="738"/>
      <c r="J153" s="738"/>
      <c r="K153" s="738"/>
      <c r="L153" s="738"/>
      <c r="M153" s="738"/>
      <c r="N153" s="738"/>
      <c r="O153" s="739"/>
      <c r="P153" s="4"/>
      <c r="Q153" s="4"/>
      <c r="R153" s="4"/>
      <c r="S153" s="4"/>
      <c r="T153" s="4"/>
      <c r="U153" s="4"/>
      <c r="V153" s="4"/>
      <c r="W153" s="4"/>
      <c r="X153" s="4"/>
      <c r="Y153" s="4"/>
      <c r="Z153" s="4"/>
      <c r="AA153" s="4"/>
    </row>
    <row r="154" spans="2:27" ht="20.25" customHeight="1" x14ac:dyDescent="0.25">
      <c r="B154" s="458"/>
      <c r="C154" s="737" t="s">
        <v>848</v>
      </c>
      <c r="D154" s="738"/>
      <c r="E154" s="738"/>
      <c r="F154" s="738"/>
      <c r="G154" s="738"/>
      <c r="H154" s="738"/>
      <c r="I154" s="738"/>
      <c r="J154" s="738"/>
      <c r="K154" s="738"/>
      <c r="L154" s="738"/>
      <c r="M154" s="738"/>
      <c r="N154" s="738"/>
      <c r="O154" s="739"/>
      <c r="P154" s="4"/>
      <c r="Q154" s="4"/>
      <c r="R154" s="4"/>
      <c r="S154" s="4"/>
      <c r="T154" s="4"/>
      <c r="U154" s="4"/>
      <c r="V154" s="4"/>
      <c r="W154" s="4"/>
      <c r="X154" s="4"/>
      <c r="Y154" s="4"/>
      <c r="Z154" s="4"/>
      <c r="AA154" s="4"/>
    </row>
    <row r="155" spans="2:27" ht="20.25" customHeight="1" x14ac:dyDescent="0.25">
      <c r="B155" s="459"/>
      <c r="C155" s="740" t="s">
        <v>764</v>
      </c>
      <c r="D155" s="741"/>
      <c r="E155" s="741"/>
      <c r="F155" s="741"/>
      <c r="G155" s="741"/>
      <c r="H155" s="741"/>
      <c r="I155" s="741"/>
      <c r="J155" s="741"/>
      <c r="K155" s="741"/>
      <c r="L155" s="741"/>
      <c r="M155" s="741"/>
      <c r="N155" s="741"/>
      <c r="O155" s="742"/>
      <c r="P155" s="4"/>
      <c r="Q155" s="4"/>
      <c r="R155" s="4"/>
      <c r="S155" s="4"/>
      <c r="T155" s="4"/>
      <c r="U155" s="4"/>
      <c r="V155" s="4"/>
      <c r="W155" s="4"/>
      <c r="X155" s="4"/>
      <c r="Y155" s="4"/>
      <c r="Z155" s="4"/>
      <c r="AA155" s="4"/>
    </row>
    <row r="156" spans="2:27" ht="14.45" customHeight="1" x14ac:dyDescent="0.25">
      <c r="B156" s="351" t="s">
        <v>947</v>
      </c>
    </row>
    <row r="160" spans="2:27" x14ac:dyDescent="0.25">
      <c r="B160" s="4"/>
    </row>
    <row r="161" spans="2:2" x14ac:dyDescent="0.25">
      <c r="B161" s="4"/>
    </row>
  </sheetData>
  <mergeCells count="12">
    <mergeCell ref="C144:O144"/>
    <mergeCell ref="C145:O145"/>
    <mergeCell ref="C146:O146"/>
    <mergeCell ref="C147:O147"/>
    <mergeCell ref="C155:O155"/>
    <mergeCell ref="C148:O148"/>
    <mergeCell ref="C152:O152"/>
    <mergeCell ref="C149:O149"/>
    <mergeCell ref="C150:O150"/>
    <mergeCell ref="C151:O151"/>
    <mergeCell ref="C154:O154"/>
    <mergeCell ref="C153:O153"/>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67822-16F3-4BDC-B51C-8754EBD279D8}">
  <dimension ref="A1:AS346"/>
  <sheetViews>
    <sheetView zoomScale="70" zoomScaleNormal="70" workbookViewId="0">
      <pane xSplit="2" ySplit="2" topLeftCell="C3" activePane="bottomRight" state="frozen"/>
      <selection pane="topRight" activeCell="C1" sqref="C1"/>
      <selection pane="bottomLeft" activeCell="A3" sqref="A3"/>
      <selection pane="bottomRight"/>
    </sheetView>
  </sheetViews>
  <sheetFormatPr defaultColWidth="11" defaultRowHeight="15" customHeight="1" x14ac:dyDescent="0.25"/>
  <cols>
    <col min="1" max="1" width="5.7109375" style="17" customWidth="1"/>
    <col min="2" max="2" width="16.7109375" style="19" customWidth="1"/>
    <col min="3" max="4" width="16.7109375" style="17" customWidth="1"/>
    <col min="5" max="5" width="16.28515625" style="17" customWidth="1"/>
    <col min="6" max="6" width="73.5703125" style="431" customWidth="1"/>
    <col min="7" max="7" width="9.85546875" style="17" customWidth="1"/>
    <col min="8" max="8" width="7.7109375" style="17" customWidth="1"/>
    <col min="9" max="9" width="2" style="17" customWidth="1"/>
    <col min="10" max="10" width="35.28515625" style="17" customWidth="1"/>
    <col min="11" max="11" width="2.7109375" style="17" customWidth="1"/>
    <col min="12" max="12" width="39.140625" style="17" bestFit="1" customWidth="1"/>
    <col min="13" max="13" width="11" style="17"/>
    <col min="14" max="14" width="1.5703125" style="17" customWidth="1"/>
    <col min="15" max="15" width="5.140625" style="17" bestFit="1" customWidth="1"/>
    <col min="16" max="16" width="30.5703125" style="17" bestFit="1" customWidth="1"/>
    <col min="17" max="17" width="2.5703125" style="17" customWidth="1"/>
    <col min="18" max="16384" width="11" style="17"/>
  </cols>
  <sheetData>
    <row r="1" spans="2:45" ht="27" customHeight="1" x14ac:dyDescent="0.25">
      <c r="B1" s="386" t="s">
        <v>744</v>
      </c>
      <c r="C1" s="19"/>
      <c r="D1" s="19"/>
      <c r="E1" s="19"/>
      <c r="F1" s="17"/>
      <c r="G1" s="428"/>
      <c r="H1" s="387"/>
      <c r="I1" s="387"/>
      <c r="J1" s="387"/>
      <c r="K1" s="388"/>
      <c r="L1" s="387"/>
      <c r="M1" s="387"/>
      <c r="N1" s="388"/>
      <c r="O1" s="387"/>
      <c r="P1" s="387"/>
      <c r="Q1" s="388"/>
      <c r="R1" s="388"/>
      <c r="S1" s="388"/>
      <c r="T1" s="388"/>
      <c r="U1" s="388"/>
      <c r="V1" s="388"/>
      <c r="W1" s="388"/>
      <c r="X1" s="388"/>
      <c r="Y1" s="388"/>
      <c r="Z1" s="388"/>
      <c r="AA1" s="388"/>
      <c r="AB1" s="388"/>
      <c r="AC1" s="388"/>
      <c r="AD1" s="388"/>
      <c r="AE1" s="388"/>
      <c r="AF1" s="388"/>
      <c r="AG1" s="388"/>
      <c r="AH1" s="388"/>
      <c r="AI1" s="388"/>
      <c r="AJ1" s="388"/>
      <c r="AK1" s="388"/>
      <c r="AL1" s="388"/>
      <c r="AM1" s="388"/>
      <c r="AN1" s="388"/>
      <c r="AO1" s="388"/>
      <c r="AP1" s="388"/>
      <c r="AQ1" s="388"/>
      <c r="AR1" s="93"/>
      <c r="AS1" s="388"/>
    </row>
    <row r="2" spans="2:45" ht="27" customHeight="1" x14ac:dyDescent="0.25">
      <c r="B2" s="390" t="s">
        <v>8</v>
      </c>
      <c r="C2" s="390" t="s">
        <v>616</v>
      </c>
      <c r="D2" s="390" t="s">
        <v>617</v>
      </c>
      <c r="E2" s="390" t="s">
        <v>767</v>
      </c>
      <c r="F2" s="390" t="s">
        <v>552</v>
      </c>
      <c r="G2" s="670" t="s">
        <v>186</v>
      </c>
      <c r="H2" s="390" t="s">
        <v>9</v>
      </c>
      <c r="I2" s="391"/>
      <c r="J2" s="392" t="s">
        <v>187</v>
      </c>
      <c r="K2" s="429"/>
      <c r="L2" s="430"/>
      <c r="M2" s="430"/>
      <c r="N2" s="430"/>
      <c r="O2" s="430"/>
      <c r="P2" s="430"/>
      <c r="Q2" s="430"/>
      <c r="R2" s="430"/>
      <c r="S2" s="430"/>
      <c r="T2" s="430"/>
      <c r="U2" s="430"/>
      <c r="V2" s="430"/>
      <c r="W2" s="430"/>
      <c r="X2" s="393"/>
      <c r="Y2" s="430"/>
      <c r="Z2" s="430"/>
      <c r="AA2" s="430"/>
      <c r="AB2" s="430"/>
      <c r="AC2" s="430"/>
      <c r="AD2" s="430"/>
      <c r="AE2" s="430"/>
      <c r="AF2" s="430"/>
      <c r="AG2" s="430"/>
      <c r="AH2" s="430"/>
      <c r="AI2" s="430"/>
      <c r="AJ2" s="430"/>
      <c r="AK2" s="430"/>
      <c r="AL2" s="430"/>
      <c r="AM2" s="430"/>
      <c r="AN2" s="430"/>
      <c r="AO2" s="430"/>
      <c r="AP2" s="430"/>
      <c r="AQ2" s="430"/>
      <c r="AR2" s="430"/>
      <c r="AS2" s="393"/>
    </row>
    <row r="3" spans="2:45" ht="15" customHeight="1" x14ac:dyDescent="0.25">
      <c r="C3" s="19"/>
      <c r="D3" s="19"/>
      <c r="E3" s="19"/>
      <c r="F3" s="17" t="s">
        <v>925</v>
      </c>
      <c r="G3" s="431"/>
      <c r="I3" s="17" t="s">
        <v>188</v>
      </c>
      <c r="K3" s="19" t="s">
        <v>188</v>
      </c>
    </row>
    <row r="4" spans="2:45" ht="15" customHeight="1" x14ac:dyDescent="0.25">
      <c r="C4" s="19"/>
      <c r="D4" s="19"/>
      <c r="E4" s="19"/>
      <c r="F4" s="17" t="s">
        <v>937</v>
      </c>
      <c r="G4" s="431"/>
      <c r="K4" s="19"/>
    </row>
    <row r="5" spans="2:45" ht="15" customHeight="1" x14ac:dyDescent="0.25">
      <c r="C5" s="19"/>
      <c r="D5" s="19"/>
      <c r="E5" s="19"/>
      <c r="F5" s="17"/>
      <c r="G5" s="431"/>
      <c r="K5" s="19"/>
    </row>
    <row r="6" spans="2:45" ht="15" customHeight="1" x14ac:dyDescent="0.25">
      <c r="B6" s="395"/>
      <c r="C6" s="397"/>
      <c r="D6" s="397"/>
      <c r="E6" s="397" t="s">
        <v>491</v>
      </c>
      <c r="F6" s="25" t="s">
        <v>507</v>
      </c>
      <c r="G6" s="24">
        <v>1</v>
      </c>
      <c r="H6" s="74" t="s">
        <v>189</v>
      </c>
      <c r="I6" s="17" t="s">
        <v>188</v>
      </c>
      <c r="J6" s="17" t="s">
        <v>515</v>
      </c>
    </row>
    <row r="7" spans="2:45" ht="15" customHeight="1" x14ac:dyDescent="0.25">
      <c r="B7" s="394"/>
      <c r="C7" s="401"/>
      <c r="D7" s="401"/>
      <c r="E7" s="401"/>
      <c r="F7" s="432" t="s">
        <v>507</v>
      </c>
      <c r="G7" s="196">
        <v>5.7150983241763503E-4</v>
      </c>
      <c r="H7" s="433" t="s">
        <v>189</v>
      </c>
      <c r="I7" s="17" t="s">
        <v>188</v>
      </c>
    </row>
    <row r="8" spans="2:45" ht="15" customHeight="1" x14ac:dyDescent="0.25">
      <c r="B8" s="394"/>
      <c r="C8" s="401"/>
      <c r="D8" s="401"/>
      <c r="E8" s="401"/>
      <c r="F8" s="432" t="s">
        <v>508</v>
      </c>
      <c r="G8" s="196">
        <v>6.6999900055847196E-3</v>
      </c>
      <c r="H8" s="433" t="s">
        <v>192</v>
      </c>
    </row>
    <row r="9" spans="2:45" ht="15" customHeight="1" x14ac:dyDescent="0.25">
      <c r="B9" s="394"/>
      <c r="C9" s="401"/>
      <c r="D9" s="401"/>
      <c r="E9" s="401"/>
      <c r="F9" s="432" t="s">
        <v>509</v>
      </c>
      <c r="G9" s="196">
        <v>6.8899897221609996E-4</v>
      </c>
      <c r="H9" s="433" t="s">
        <v>189</v>
      </c>
      <c r="I9" s="17" t="s">
        <v>188</v>
      </c>
    </row>
    <row r="10" spans="2:45" ht="15" customHeight="1" x14ac:dyDescent="0.25">
      <c r="B10" s="394"/>
      <c r="C10" s="401"/>
      <c r="D10" s="401"/>
      <c r="E10" s="401"/>
      <c r="F10" s="432" t="s">
        <v>510</v>
      </c>
      <c r="G10" s="196">
        <v>5.8373912923283895E-4</v>
      </c>
      <c r="H10" s="433" t="s">
        <v>483</v>
      </c>
      <c r="I10" s="17" t="s">
        <v>188</v>
      </c>
    </row>
    <row r="11" spans="2:45" ht="15" customHeight="1" x14ac:dyDescent="0.25">
      <c r="B11" s="394"/>
      <c r="C11" s="401"/>
      <c r="D11" s="401"/>
      <c r="E11" s="401"/>
      <c r="F11" s="432" t="s">
        <v>511</v>
      </c>
      <c r="G11" s="196">
        <v>0.109</v>
      </c>
      <c r="H11" s="433" t="s">
        <v>191</v>
      </c>
    </row>
    <row r="12" spans="2:45" ht="15" customHeight="1" x14ac:dyDescent="0.25">
      <c r="B12" s="394"/>
      <c r="C12" s="401"/>
      <c r="D12" s="401"/>
      <c r="E12" s="401"/>
      <c r="F12" s="432" t="s">
        <v>512</v>
      </c>
      <c r="G12" s="196">
        <v>3.9E-2</v>
      </c>
      <c r="H12" s="433" t="s">
        <v>191</v>
      </c>
      <c r="I12" s="17" t="s">
        <v>188</v>
      </c>
    </row>
    <row r="13" spans="2:45" ht="15" customHeight="1" x14ac:dyDescent="0.25">
      <c r="B13" s="394"/>
      <c r="C13" s="401"/>
      <c r="D13" s="401"/>
      <c r="E13" s="401"/>
      <c r="F13" s="432" t="s">
        <v>513</v>
      </c>
      <c r="G13" s="196">
        <v>0.23899999999999999</v>
      </c>
      <c r="H13" s="433" t="s">
        <v>191</v>
      </c>
      <c r="I13" s="17" t="s">
        <v>188</v>
      </c>
    </row>
    <row r="14" spans="2:45" ht="15" customHeight="1" x14ac:dyDescent="0.25">
      <c r="B14" s="406"/>
      <c r="C14" s="408"/>
      <c r="D14" s="408"/>
      <c r="E14" s="408"/>
      <c r="F14" s="434" t="s">
        <v>514</v>
      </c>
      <c r="G14" s="198">
        <v>0.23899999999999999</v>
      </c>
      <c r="H14" s="435" t="s">
        <v>191</v>
      </c>
    </row>
    <row r="15" spans="2:45" ht="15" customHeight="1" x14ac:dyDescent="0.25">
      <c r="C15" s="19"/>
      <c r="D15" s="19"/>
      <c r="E15" s="19"/>
      <c r="F15" s="17"/>
      <c r="G15" s="431"/>
      <c r="K15" s="19"/>
    </row>
    <row r="16" spans="2:45" ht="15" customHeight="1" x14ac:dyDescent="0.25">
      <c r="B16" s="395"/>
      <c r="C16" s="397"/>
      <c r="D16" s="397"/>
      <c r="E16" s="397" t="s">
        <v>887</v>
      </c>
      <c r="F16" s="25" t="s">
        <v>481</v>
      </c>
      <c r="G16" s="24">
        <v>6.6999982124261804E-3</v>
      </c>
      <c r="H16" s="74" t="s">
        <v>192</v>
      </c>
      <c r="I16" s="17" t="s">
        <v>188</v>
      </c>
      <c r="J16" s="17" t="s">
        <v>516</v>
      </c>
    </row>
    <row r="17" spans="2:11" ht="15" customHeight="1" x14ac:dyDescent="0.25">
      <c r="B17" s="394"/>
      <c r="C17" s="401"/>
      <c r="D17" s="401"/>
      <c r="E17" s="401"/>
      <c r="F17" s="432" t="s">
        <v>482</v>
      </c>
      <c r="G17" s="196">
        <v>5.8373984425696404E-4</v>
      </c>
      <c r="H17" s="433" t="s">
        <v>483</v>
      </c>
      <c r="I17" s="17" t="s">
        <v>188</v>
      </c>
    </row>
    <row r="18" spans="2:11" ht="15" customHeight="1" x14ac:dyDescent="0.25">
      <c r="B18" s="394"/>
      <c r="C18" s="401"/>
      <c r="D18" s="401"/>
      <c r="E18" s="401"/>
      <c r="F18" s="432" t="s">
        <v>484</v>
      </c>
      <c r="G18" s="196">
        <v>2.77999925829026E-10</v>
      </c>
      <c r="H18" s="433" t="s">
        <v>190</v>
      </c>
    </row>
    <row r="19" spans="2:11" ht="15" customHeight="1" x14ac:dyDescent="0.25">
      <c r="B19" s="394"/>
      <c r="C19" s="401"/>
      <c r="D19" s="401"/>
      <c r="E19" s="401"/>
      <c r="F19" s="432" t="s">
        <v>516</v>
      </c>
      <c r="G19" s="196">
        <v>5.6212753496545501E-4</v>
      </c>
      <c r="H19" s="433" t="s">
        <v>189</v>
      </c>
      <c r="I19" s="17" t="s">
        <v>188</v>
      </c>
    </row>
    <row r="20" spans="2:11" ht="15" customHeight="1" x14ac:dyDescent="0.25">
      <c r="B20" s="394"/>
      <c r="C20" s="401"/>
      <c r="D20" s="401"/>
      <c r="E20" s="401"/>
      <c r="F20" s="432" t="s">
        <v>517</v>
      </c>
      <c r="G20" s="196">
        <v>1</v>
      </c>
      <c r="H20" s="433" t="s">
        <v>189</v>
      </c>
      <c r="I20" s="17" t="s">
        <v>188</v>
      </c>
    </row>
    <row r="21" spans="2:11" ht="15" customHeight="1" x14ac:dyDescent="0.25">
      <c r="B21" s="394"/>
      <c r="C21" s="401"/>
      <c r="D21" s="401"/>
      <c r="E21" s="401"/>
      <c r="F21" s="432" t="s">
        <v>470</v>
      </c>
      <c r="G21" s="196">
        <v>6.8899981617337805E-4</v>
      </c>
      <c r="H21" s="433" t="s">
        <v>189</v>
      </c>
    </row>
    <row r="22" spans="2:11" ht="15" customHeight="1" x14ac:dyDescent="0.25">
      <c r="B22" s="394"/>
      <c r="C22" s="401"/>
      <c r="D22" s="401"/>
      <c r="E22" s="401"/>
      <c r="F22" s="432" t="s">
        <v>518</v>
      </c>
      <c r="G22" s="196">
        <v>4.3999988260709201E-2</v>
      </c>
      <c r="H22" s="433" t="s">
        <v>191</v>
      </c>
    </row>
    <row r="23" spans="2:11" ht="15" customHeight="1" x14ac:dyDescent="0.25">
      <c r="B23" s="394"/>
      <c r="C23" s="401"/>
      <c r="D23" s="401"/>
      <c r="E23" s="401"/>
      <c r="F23" s="432" t="s">
        <v>519</v>
      </c>
      <c r="G23" s="196">
        <v>3.2299991382293398E-2</v>
      </c>
      <c r="H23" s="433" t="s">
        <v>191</v>
      </c>
    </row>
    <row r="24" spans="2:11" ht="15" customHeight="1" x14ac:dyDescent="0.25">
      <c r="B24" s="394"/>
      <c r="C24" s="401"/>
      <c r="D24" s="401"/>
      <c r="E24" s="401"/>
      <c r="F24" s="432" t="s">
        <v>520</v>
      </c>
      <c r="G24" s="196">
        <v>1.7999995197562899E-3</v>
      </c>
      <c r="H24" s="433" t="s">
        <v>191</v>
      </c>
      <c r="I24" s="17" t="s">
        <v>188</v>
      </c>
    </row>
    <row r="25" spans="2:11" ht="15" customHeight="1" x14ac:dyDescent="0.25">
      <c r="B25" s="394"/>
      <c r="C25" s="401"/>
      <c r="D25" s="401"/>
      <c r="E25" s="401"/>
      <c r="F25" s="432" t="s">
        <v>521</v>
      </c>
      <c r="G25" s="196">
        <v>5.6699984872323E-2</v>
      </c>
      <c r="H25" s="433" t="s">
        <v>191</v>
      </c>
      <c r="I25" s="17" t="s">
        <v>188</v>
      </c>
    </row>
    <row r="26" spans="2:11" ht="15" customHeight="1" x14ac:dyDescent="0.25">
      <c r="B26" s="406"/>
      <c r="C26" s="408"/>
      <c r="D26" s="408"/>
      <c r="E26" s="408"/>
      <c r="F26" s="434" t="s">
        <v>522</v>
      </c>
      <c r="G26" s="198">
        <v>0.55899985085764703</v>
      </c>
      <c r="H26" s="435" t="s">
        <v>191</v>
      </c>
    </row>
    <row r="27" spans="2:11" ht="15" customHeight="1" x14ac:dyDescent="0.25">
      <c r="C27" s="19"/>
      <c r="D27" s="19"/>
      <c r="E27" s="19"/>
      <c r="F27" s="17"/>
      <c r="G27" s="418"/>
      <c r="K27" s="19"/>
    </row>
    <row r="28" spans="2:11" ht="15" customHeight="1" x14ac:dyDescent="0.25">
      <c r="B28" s="397"/>
      <c r="C28" s="397" t="s">
        <v>523</v>
      </c>
      <c r="D28" s="436" t="s">
        <v>555</v>
      </c>
      <c r="E28" s="397" t="s">
        <v>551</v>
      </c>
      <c r="F28" s="25" t="s">
        <v>525</v>
      </c>
      <c r="G28" s="25">
        <v>1</v>
      </c>
      <c r="H28" s="74" t="s">
        <v>483</v>
      </c>
    </row>
    <row r="29" spans="2:11" ht="15" customHeight="1" x14ac:dyDescent="0.25">
      <c r="B29" s="401"/>
      <c r="C29" s="401"/>
      <c r="D29" s="437" t="s">
        <v>556</v>
      </c>
      <c r="E29" s="401"/>
      <c r="F29" s="432" t="s">
        <v>526</v>
      </c>
      <c r="G29" s="432">
        <v>1</v>
      </c>
      <c r="H29" s="433" t="s">
        <v>483</v>
      </c>
    </row>
    <row r="30" spans="2:11" ht="15" customHeight="1" x14ac:dyDescent="0.25">
      <c r="B30" s="401"/>
      <c r="C30" s="437"/>
      <c r="D30" s="437" t="s">
        <v>557</v>
      </c>
      <c r="E30" s="401"/>
      <c r="F30" s="432" t="s">
        <v>527</v>
      </c>
      <c r="G30" s="432">
        <v>1</v>
      </c>
      <c r="H30" s="433" t="s">
        <v>483</v>
      </c>
    </row>
    <row r="31" spans="2:11" ht="15" customHeight="1" x14ac:dyDescent="0.25">
      <c r="B31" s="401"/>
      <c r="C31" s="437"/>
      <c r="D31" s="437" t="s">
        <v>558</v>
      </c>
      <c r="E31" s="401"/>
      <c r="F31" s="432" t="s">
        <v>528</v>
      </c>
      <c r="G31" s="432">
        <v>1</v>
      </c>
      <c r="H31" s="433" t="s">
        <v>483</v>
      </c>
    </row>
    <row r="32" spans="2:11" ht="15" customHeight="1" x14ac:dyDescent="0.25">
      <c r="B32" s="401"/>
      <c r="C32" s="437"/>
      <c r="D32" s="437" t="s">
        <v>559</v>
      </c>
      <c r="E32" s="401"/>
      <c r="F32" s="432" t="s">
        <v>529</v>
      </c>
      <c r="G32" s="432">
        <v>1</v>
      </c>
      <c r="H32" s="433" t="s">
        <v>483</v>
      </c>
    </row>
    <row r="33" spans="2:9" ht="15" customHeight="1" x14ac:dyDescent="0.25">
      <c r="B33" s="401"/>
      <c r="C33" s="437"/>
      <c r="D33" s="437" t="s">
        <v>560</v>
      </c>
      <c r="E33" s="401"/>
      <c r="F33" s="432" t="s">
        <v>530</v>
      </c>
      <c r="G33" s="432">
        <v>1</v>
      </c>
      <c r="H33" s="433" t="s">
        <v>483</v>
      </c>
    </row>
    <row r="34" spans="2:9" ht="15" customHeight="1" x14ac:dyDescent="0.25">
      <c r="B34" s="401"/>
      <c r="C34" s="437"/>
      <c r="D34" s="437" t="s">
        <v>561</v>
      </c>
      <c r="E34" s="401"/>
      <c r="F34" s="432" t="s">
        <v>531</v>
      </c>
      <c r="G34" s="432">
        <v>1</v>
      </c>
      <c r="H34" s="433" t="s">
        <v>483</v>
      </c>
    </row>
    <row r="35" spans="2:9" ht="15" customHeight="1" x14ac:dyDescent="0.25">
      <c r="B35" s="401"/>
      <c r="C35" s="437"/>
      <c r="D35" s="437" t="s">
        <v>562</v>
      </c>
      <c r="E35" s="401"/>
      <c r="F35" s="432" t="s">
        <v>532</v>
      </c>
      <c r="G35" s="432">
        <v>1</v>
      </c>
      <c r="H35" s="433" t="s">
        <v>483</v>
      </c>
    </row>
    <row r="36" spans="2:9" ht="15" customHeight="1" x14ac:dyDescent="0.25">
      <c r="B36" s="401"/>
      <c r="C36" s="437"/>
      <c r="D36" s="437" t="s">
        <v>563</v>
      </c>
      <c r="E36" s="401"/>
      <c r="F36" s="432" t="s">
        <v>554</v>
      </c>
      <c r="G36" s="432">
        <v>1</v>
      </c>
      <c r="H36" s="433" t="s">
        <v>483</v>
      </c>
    </row>
    <row r="37" spans="2:9" ht="15" customHeight="1" x14ac:dyDescent="0.25">
      <c r="B37" s="401"/>
      <c r="C37" s="437"/>
      <c r="D37" s="437" t="s">
        <v>564</v>
      </c>
      <c r="E37" s="401"/>
      <c r="F37" s="432" t="s">
        <v>533</v>
      </c>
      <c r="G37" s="432">
        <v>1</v>
      </c>
      <c r="H37" s="433" t="s">
        <v>483</v>
      </c>
    </row>
    <row r="38" spans="2:9" ht="15" customHeight="1" x14ac:dyDescent="0.25">
      <c r="B38" s="401"/>
      <c r="C38" s="437"/>
      <c r="D38" s="437" t="s">
        <v>565</v>
      </c>
      <c r="E38" s="401"/>
      <c r="F38" s="432" t="s">
        <v>534</v>
      </c>
      <c r="G38" s="432">
        <v>1</v>
      </c>
      <c r="H38" s="433" t="s">
        <v>483</v>
      </c>
    </row>
    <row r="39" spans="2:9" ht="15" customHeight="1" x14ac:dyDescent="0.25">
      <c r="B39" s="401"/>
      <c r="C39" s="437"/>
      <c r="D39" s="437" t="s">
        <v>566</v>
      </c>
      <c r="E39" s="401"/>
      <c r="F39" s="432" t="s">
        <v>535</v>
      </c>
      <c r="G39" s="432">
        <v>1</v>
      </c>
      <c r="H39" s="433" t="s">
        <v>483</v>
      </c>
    </row>
    <row r="40" spans="2:9" ht="15" customHeight="1" x14ac:dyDescent="0.25">
      <c r="B40" s="401"/>
      <c r="C40" s="437"/>
      <c r="D40" s="437" t="s">
        <v>567</v>
      </c>
      <c r="E40" s="401"/>
      <c r="F40" s="432" t="s">
        <v>536</v>
      </c>
      <c r="G40" s="432">
        <v>1</v>
      </c>
      <c r="H40" s="433" t="s">
        <v>483</v>
      </c>
    </row>
    <row r="41" spans="2:9" ht="15" customHeight="1" x14ac:dyDescent="0.25">
      <c r="B41" s="401"/>
      <c r="C41" s="437"/>
      <c r="D41" s="437" t="s">
        <v>568</v>
      </c>
      <c r="E41" s="401"/>
      <c r="F41" s="432" t="s">
        <v>537</v>
      </c>
      <c r="G41" s="432">
        <v>1</v>
      </c>
      <c r="H41" s="433" t="s">
        <v>483</v>
      </c>
    </row>
    <row r="42" spans="2:9" ht="15" customHeight="1" x14ac:dyDescent="0.25">
      <c r="B42" s="401"/>
      <c r="C42" s="437"/>
      <c r="D42" s="437" t="s">
        <v>569</v>
      </c>
      <c r="E42" s="401"/>
      <c r="F42" s="432" t="s">
        <v>538</v>
      </c>
      <c r="G42" s="432">
        <v>1</v>
      </c>
      <c r="H42" s="433" t="s">
        <v>483</v>
      </c>
    </row>
    <row r="43" spans="2:9" ht="15" customHeight="1" x14ac:dyDescent="0.25">
      <c r="B43" s="401"/>
      <c r="C43" s="437"/>
      <c r="D43" s="437" t="s">
        <v>570</v>
      </c>
      <c r="E43" s="401"/>
      <c r="F43" s="432" t="s">
        <v>539</v>
      </c>
      <c r="G43" s="432">
        <v>1</v>
      </c>
      <c r="H43" s="433" t="s">
        <v>483</v>
      </c>
    </row>
    <row r="44" spans="2:9" ht="15" customHeight="1" x14ac:dyDescent="0.25">
      <c r="B44" s="401"/>
      <c r="C44" s="437"/>
      <c r="D44" s="437" t="s">
        <v>571</v>
      </c>
      <c r="E44" s="401"/>
      <c r="F44" s="432" t="s">
        <v>540</v>
      </c>
      <c r="G44" s="432">
        <v>1</v>
      </c>
      <c r="H44" s="433" t="s">
        <v>483</v>
      </c>
    </row>
    <row r="45" spans="2:9" ht="15" customHeight="1" x14ac:dyDescent="0.25">
      <c r="B45" s="401"/>
      <c r="C45" s="437"/>
      <c r="D45" s="437" t="s">
        <v>572</v>
      </c>
      <c r="E45" s="401"/>
      <c r="F45" s="432" t="s">
        <v>541</v>
      </c>
      <c r="G45" s="432">
        <v>1</v>
      </c>
      <c r="H45" s="433" t="s">
        <v>483</v>
      </c>
    </row>
    <row r="46" spans="2:9" ht="15" customHeight="1" x14ac:dyDescent="0.25">
      <c r="B46" s="401"/>
      <c r="C46" s="437"/>
      <c r="D46" s="437" t="s">
        <v>573</v>
      </c>
      <c r="E46" s="401"/>
      <c r="F46" s="432" t="s">
        <v>542</v>
      </c>
      <c r="G46" s="432">
        <v>1</v>
      </c>
      <c r="H46" s="433" t="s">
        <v>483</v>
      </c>
      <c r="I46" s="17" t="s">
        <v>188</v>
      </c>
    </row>
    <row r="47" spans="2:9" ht="15" customHeight="1" x14ac:dyDescent="0.25">
      <c r="B47" s="401"/>
      <c r="C47" s="437"/>
      <c r="D47" s="437" t="s">
        <v>574</v>
      </c>
      <c r="E47" s="401"/>
      <c r="F47" s="432" t="s">
        <v>543</v>
      </c>
      <c r="G47" s="432">
        <v>1</v>
      </c>
      <c r="H47" s="433" t="s">
        <v>483</v>
      </c>
    </row>
    <row r="48" spans="2:9" ht="15" customHeight="1" x14ac:dyDescent="0.25">
      <c r="B48" s="401"/>
      <c r="C48" s="437"/>
      <c r="D48" s="437" t="s">
        <v>575</v>
      </c>
      <c r="E48" s="401"/>
      <c r="F48" s="432" t="s">
        <v>544</v>
      </c>
      <c r="G48" s="432">
        <v>1</v>
      </c>
      <c r="H48" s="433" t="s">
        <v>483</v>
      </c>
      <c r="I48" s="17" t="s">
        <v>188</v>
      </c>
    </row>
    <row r="49" spans="2:10" ht="15" customHeight="1" x14ac:dyDescent="0.25">
      <c r="B49" s="401"/>
      <c r="C49" s="437"/>
      <c r="D49" s="437" t="s">
        <v>576</v>
      </c>
      <c r="E49" s="401"/>
      <c r="F49" s="432" t="s">
        <v>545</v>
      </c>
      <c r="G49" s="432">
        <v>1</v>
      </c>
      <c r="H49" s="433" t="s">
        <v>483</v>
      </c>
      <c r="I49" s="17" t="s">
        <v>188</v>
      </c>
    </row>
    <row r="50" spans="2:10" ht="15" customHeight="1" x14ac:dyDescent="0.25">
      <c r="B50" s="401"/>
      <c r="C50" s="437"/>
      <c r="D50" s="437" t="s">
        <v>577</v>
      </c>
      <c r="E50" s="401"/>
      <c r="F50" s="432" t="s">
        <v>546</v>
      </c>
      <c r="G50" s="432">
        <v>1</v>
      </c>
      <c r="H50" s="433" t="s">
        <v>483</v>
      </c>
    </row>
    <row r="51" spans="2:10" ht="15" customHeight="1" x14ac:dyDescent="0.25">
      <c r="B51" s="401"/>
      <c r="C51" s="437"/>
      <c r="D51" s="437" t="s">
        <v>578</v>
      </c>
      <c r="E51" s="401"/>
      <c r="F51" s="432" t="s">
        <v>547</v>
      </c>
      <c r="G51" s="432">
        <v>1</v>
      </c>
      <c r="H51" s="433" t="s">
        <v>483</v>
      </c>
    </row>
    <row r="52" spans="2:10" ht="15" customHeight="1" x14ac:dyDescent="0.25">
      <c r="B52" s="401"/>
      <c r="C52" s="437"/>
      <c r="D52" s="437" t="s">
        <v>579</v>
      </c>
      <c r="E52" s="401"/>
      <c r="F52" s="432" t="s">
        <v>548</v>
      </c>
      <c r="G52" s="432">
        <v>1</v>
      </c>
      <c r="H52" s="433" t="s">
        <v>483</v>
      </c>
    </row>
    <row r="53" spans="2:10" ht="15" customHeight="1" x14ac:dyDescent="0.25">
      <c r="B53" s="401"/>
      <c r="C53" s="437"/>
      <c r="D53" s="437" t="s">
        <v>580</v>
      </c>
      <c r="E53" s="401"/>
      <c r="F53" s="432" t="s">
        <v>549</v>
      </c>
      <c r="G53" s="432">
        <v>1</v>
      </c>
      <c r="H53" s="433" t="s">
        <v>483</v>
      </c>
      <c r="I53" s="17" t="s">
        <v>188</v>
      </c>
    </row>
    <row r="54" spans="2:10" ht="15" customHeight="1" x14ac:dyDescent="0.25">
      <c r="B54" s="401"/>
      <c r="C54" s="437"/>
      <c r="D54" s="437" t="s">
        <v>581</v>
      </c>
      <c r="E54" s="401"/>
      <c r="F54" s="432" t="s">
        <v>550</v>
      </c>
      <c r="G54" s="432">
        <v>1</v>
      </c>
      <c r="H54" s="433" t="s">
        <v>483</v>
      </c>
      <c r="I54" s="17" t="s">
        <v>188</v>
      </c>
    </row>
    <row r="55" spans="2:10" ht="15" customHeight="1" x14ac:dyDescent="0.25">
      <c r="B55" s="401"/>
      <c r="C55" s="437"/>
      <c r="D55" s="401" t="s">
        <v>582</v>
      </c>
      <c r="E55" s="401"/>
      <c r="F55" s="432" t="s">
        <v>553</v>
      </c>
      <c r="G55" s="432">
        <v>1</v>
      </c>
      <c r="H55" s="433" t="s">
        <v>483</v>
      </c>
    </row>
    <row r="56" spans="2:10" ht="15" customHeight="1" x14ac:dyDescent="0.25">
      <c r="B56" s="397"/>
      <c r="C56" s="397" t="s">
        <v>524</v>
      </c>
      <c r="D56" s="436" t="s">
        <v>555</v>
      </c>
      <c r="E56" s="397" t="s">
        <v>745</v>
      </c>
      <c r="F56" s="25" t="s">
        <v>583</v>
      </c>
      <c r="G56" s="25">
        <v>1</v>
      </c>
      <c r="H56" s="74" t="s">
        <v>614</v>
      </c>
    </row>
    <row r="57" spans="2:10" ht="15" customHeight="1" x14ac:dyDescent="0.25">
      <c r="B57" s="401"/>
      <c r="C57" s="401"/>
      <c r="D57" s="437" t="s">
        <v>556</v>
      </c>
      <c r="E57" s="401"/>
      <c r="F57" s="432" t="s">
        <v>584</v>
      </c>
      <c r="G57" s="432">
        <v>1</v>
      </c>
      <c r="H57" s="433" t="s">
        <v>614</v>
      </c>
    </row>
    <row r="58" spans="2:10" ht="15" customHeight="1" x14ac:dyDescent="0.25">
      <c r="B58" s="401"/>
      <c r="C58" s="437"/>
      <c r="D58" s="437" t="s">
        <v>557</v>
      </c>
      <c r="E58" s="401"/>
      <c r="F58" s="438" t="s">
        <v>598</v>
      </c>
      <c r="G58" s="432">
        <v>1</v>
      </c>
      <c r="H58" s="433" t="s">
        <v>615</v>
      </c>
      <c r="J58" s="17" t="s">
        <v>601</v>
      </c>
    </row>
    <row r="59" spans="2:10" ht="15" customHeight="1" x14ac:dyDescent="0.25">
      <c r="B59" s="401"/>
      <c r="C59" s="437"/>
      <c r="D59" s="437" t="s">
        <v>558</v>
      </c>
      <c r="E59" s="401"/>
      <c r="F59" s="438" t="s">
        <v>598</v>
      </c>
      <c r="G59" s="432">
        <v>1</v>
      </c>
      <c r="H59" s="433" t="s">
        <v>615</v>
      </c>
      <c r="J59" s="17" t="s">
        <v>601</v>
      </c>
    </row>
    <row r="60" spans="2:10" ht="15" customHeight="1" x14ac:dyDescent="0.25">
      <c r="B60" s="401"/>
      <c r="C60" s="437"/>
      <c r="D60" s="437" t="s">
        <v>559</v>
      </c>
      <c r="E60" s="401"/>
      <c r="F60" s="432" t="s">
        <v>585</v>
      </c>
      <c r="G60" s="432">
        <v>1</v>
      </c>
      <c r="H60" s="433" t="s">
        <v>614</v>
      </c>
    </row>
    <row r="61" spans="2:10" ht="15" customHeight="1" x14ac:dyDescent="0.25">
      <c r="B61" s="401"/>
      <c r="C61" s="437"/>
      <c r="D61" s="437" t="s">
        <v>560</v>
      </c>
      <c r="E61" s="401"/>
      <c r="F61" s="432" t="s">
        <v>586</v>
      </c>
      <c r="G61" s="432">
        <v>1</v>
      </c>
      <c r="H61" s="433" t="s">
        <v>615</v>
      </c>
    </row>
    <row r="62" spans="2:10" ht="15" customHeight="1" x14ac:dyDescent="0.25">
      <c r="B62" s="401"/>
      <c r="C62" s="437"/>
      <c r="D62" s="437" t="s">
        <v>561</v>
      </c>
      <c r="E62" s="401"/>
      <c r="F62" s="432" t="s">
        <v>587</v>
      </c>
      <c r="G62" s="432">
        <v>1</v>
      </c>
      <c r="H62" s="433" t="s">
        <v>615</v>
      </c>
    </row>
    <row r="63" spans="2:10" ht="15" customHeight="1" x14ac:dyDescent="0.25">
      <c r="B63" s="401"/>
      <c r="C63" s="437"/>
      <c r="D63" s="437" t="s">
        <v>562</v>
      </c>
      <c r="E63" s="401"/>
      <c r="F63" s="438" t="s">
        <v>598</v>
      </c>
      <c r="G63" s="432">
        <v>1</v>
      </c>
      <c r="H63" s="433" t="s">
        <v>615</v>
      </c>
      <c r="J63" s="17" t="s">
        <v>601</v>
      </c>
    </row>
    <row r="64" spans="2:10" ht="15" customHeight="1" x14ac:dyDescent="0.25">
      <c r="B64" s="401"/>
      <c r="C64" s="437"/>
      <c r="D64" s="437" t="s">
        <v>563</v>
      </c>
      <c r="E64" s="401"/>
      <c r="F64" s="432" t="s">
        <v>600</v>
      </c>
      <c r="G64" s="432">
        <v>1</v>
      </c>
      <c r="H64" s="433" t="s">
        <v>615</v>
      </c>
    </row>
    <row r="65" spans="2:10" ht="15" customHeight="1" x14ac:dyDescent="0.25">
      <c r="B65" s="401"/>
      <c r="C65" s="437"/>
      <c r="D65" s="437" t="s">
        <v>564</v>
      </c>
      <c r="E65" s="401"/>
      <c r="F65" s="432" t="s">
        <v>588</v>
      </c>
      <c r="G65" s="432">
        <v>1</v>
      </c>
      <c r="H65" s="433" t="s">
        <v>615</v>
      </c>
    </row>
    <row r="66" spans="2:10" ht="15" customHeight="1" x14ac:dyDescent="0.25">
      <c r="B66" s="401"/>
      <c r="C66" s="437"/>
      <c r="D66" s="437" t="s">
        <v>565</v>
      </c>
      <c r="E66" s="401"/>
      <c r="F66" s="432" t="s">
        <v>589</v>
      </c>
      <c r="G66" s="432">
        <v>1</v>
      </c>
      <c r="H66" s="433" t="s">
        <v>615</v>
      </c>
    </row>
    <row r="67" spans="2:10" ht="15" customHeight="1" x14ac:dyDescent="0.25">
      <c r="B67" s="401"/>
      <c r="C67" s="437"/>
      <c r="D67" s="437" t="s">
        <v>566</v>
      </c>
      <c r="E67" s="401"/>
      <c r="F67" s="432" t="s">
        <v>590</v>
      </c>
      <c r="G67" s="432">
        <v>1</v>
      </c>
      <c r="H67" s="433" t="s">
        <v>615</v>
      </c>
    </row>
    <row r="68" spans="2:10" ht="15" customHeight="1" x14ac:dyDescent="0.25">
      <c r="B68" s="401"/>
      <c r="C68" s="437"/>
      <c r="D68" s="437" t="s">
        <v>567</v>
      </c>
      <c r="E68" s="401"/>
      <c r="F68" s="438" t="s">
        <v>598</v>
      </c>
      <c r="G68" s="432">
        <v>1</v>
      </c>
      <c r="H68" s="433" t="s">
        <v>615</v>
      </c>
      <c r="J68" s="17" t="s">
        <v>601</v>
      </c>
    </row>
    <row r="69" spans="2:10" ht="15" customHeight="1" x14ac:dyDescent="0.25">
      <c r="B69" s="401"/>
      <c r="C69" s="437"/>
      <c r="D69" s="437" t="s">
        <v>568</v>
      </c>
      <c r="E69" s="401"/>
      <c r="F69" s="432" t="s">
        <v>591</v>
      </c>
      <c r="G69" s="432">
        <v>1</v>
      </c>
      <c r="H69" s="433" t="s">
        <v>615</v>
      </c>
    </row>
    <row r="70" spans="2:10" ht="15" customHeight="1" x14ac:dyDescent="0.25">
      <c r="B70" s="401"/>
      <c r="C70" s="437"/>
      <c r="D70" s="437" t="s">
        <v>569</v>
      </c>
      <c r="E70" s="401"/>
      <c r="F70" s="432" t="s">
        <v>592</v>
      </c>
      <c r="G70" s="432">
        <v>1</v>
      </c>
      <c r="H70" s="433" t="s">
        <v>615</v>
      </c>
    </row>
    <row r="71" spans="2:10" ht="15" customHeight="1" x14ac:dyDescent="0.25">
      <c r="B71" s="401"/>
      <c r="C71" s="437"/>
      <c r="D71" s="437" t="s">
        <v>570</v>
      </c>
      <c r="E71" s="401"/>
      <c r="F71" s="438" t="s">
        <v>593</v>
      </c>
      <c r="G71" s="432">
        <v>1</v>
      </c>
      <c r="H71" s="433" t="s">
        <v>615</v>
      </c>
    </row>
    <row r="72" spans="2:10" ht="15" customHeight="1" x14ac:dyDescent="0.25">
      <c r="B72" s="401"/>
      <c r="C72" s="437"/>
      <c r="D72" s="437" t="s">
        <v>571</v>
      </c>
      <c r="E72" s="401"/>
      <c r="F72" s="438" t="s">
        <v>598</v>
      </c>
      <c r="G72" s="432">
        <v>1</v>
      </c>
      <c r="H72" s="433" t="s">
        <v>615</v>
      </c>
      <c r="J72" s="17" t="s">
        <v>601</v>
      </c>
    </row>
    <row r="73" spans="2:10" ht="15" customHeight="1" x14ac:dyDescent="0.25">
      <c r="B73" s="401"/>
      <c r="C73" s="437"/>
      <c r="D73" s="437" t="s">
        <v>572</v>
      </c>
      <c r="E73" s="401"/>
      <c r="F73" s="438" t="s">
        <v>598</v>
      </c>
      <c r="G73" s="432">
        <v>1</v>
      </c>
      <c r="H73" s="433" t="s">
        <v>615</v>
      </c>
      <c r="J73" s="17" t="s">
        <v>601</v>
      </c>
    </row>
    <row r="74" spans="2:10" ht="15" customHeight="1" x14ac:dyDescent="0.25">
      <c r="B74" s="401"/>
      <c r="C74" s="437"/>
      <c r="D74" s="437" t="s">
        <v>573</v>
      </c>
      <c r="E74" s="401"/>
      <c r="F74" s="438" t="s">
        <v>598</v>
      </c>
      <c r="G74" s="432">
        <v>1</v>
      </c>
      <c r="H74" s="433" t="s">
        <v>615</v>
      </c>
      <c r="I74" s="17" t="s">
        <v>188</v>
      </c>
      <c r="J74" s="17" t="s">
        <v>601</v>
      </c>
    </row>
    <row r="75" spans="2:10" ht="15" customHeight="1" x14ac:dyDescent="0.25">
      <c r="B75" s="401"/>
      <c r="C75" s="437"/>
      <c r="D75" s="437" t="s">
        <v>574</v>
      </c>
      <c r="E75" s="401"/>
      <c r="F75" s="438" t="s">
        <v>598</v>
      </c>
      <c r="G75" s="432">
        <v>1</v>
      </c>
      <c r="H75" s="433" t="s">
        <v>615</v>
      </c>
      <c r="J75" s="17" t="s">
        <v>601</v>
      </c>
    </row>
    <row r="76" spans="2:10" ht="15" customHeight="1" x14ac:dyDescent="0.25">
      <c r="B76" s="401"/>
      <c r="C76" s="437"/>
      <c r="D76" s="437" t="s">
        <v>575</v>
      </c>
      <c r="E76" s="401"/>
      <c r="F76" s="432" t="s">
        <v>594</v>
      </c>
      <c r="G76" s="432">
        <v>1</v>
      </c>
      <c r="H76" s="433" t="s">
        <v>615</v>
      </c>
      <c r="I76" s="17" t="s">
        <v>188</v>
      </c>
    </row>
    <row r="77" spans="2:10" ht="15" customHeight="1" x14ac:dyDescent="0.25">
      <c r="B77" s="401"/>
      <c r="C77" s="437"/>
      <c r="D77" s="437" t="s">
        <v>576</v>
      </c>
      <c r="E77" s="401"/>
      <c r="F77" s="438" t="s">
        <v>597</v>
      </c>
      <c r="G77" s="432">
        <v>1</v>
      </c>
      <c r="H77" s="433" t="s">
        <v>615</v>
      </c>
      <c r="I77" s="17" t="s">
        <v>188</v>
      </c>
    </row>
    <row r="78" spans="2:10" ht="15" customHeight="1" x14ac:dyDescent="0.25">
      <c r="B78" s="401"/>
      <c r="C78" s="437"/>
      <c r="D78" s="437" t="s">
        <v>577</v>
      </c>
      <c r="E78" s="401"/>
      <c r="F78" s="438" t="s">
        <v>598</v>
      </c>
      <c r="G78" s="432">
        <v>1</v>
      </c>
      <c r="H78" s="433" t="s">
        <v>615</v>
      </c>
      <c r="J78" s="17" t="s">
        <v>601</v>
      </c>
    </row>
    <row r="79" spans="2:10" ht="15" customHeight="1" x14ac:dyDescent="0.25">
      <c r="B79" s="401"/>
      <c r="C79" s="437"/>
      <c r="D79" s="437" t="s">
        <v>578</v>
      </c>
      <c r="E79" s="401"/>
      <c r="F79" s="438" t="s">
        <v>598</v>
      </c>
      <c r="G79" s="432">
        <v>1</v>
      </c>
      <c r="H79" s="433" t="s">
        <v>615</v>
      </c>
      <c r="J79" s="17" t="s">
        <v>601</v>
      </c>
    </row>
    <row r="80" spans="2:10" ht="15" customHeight="1" x14ac:dyDescent="0.25">
      <c r="B80" s="401"/>
      <c r="C80" s="437"/>
      <c r="D80" s="437" t="s">
        <v>579</v>
      </c>
      <c r="E80" s="401"/>
      <c r="F80" s="438" t="s">
        <v>595</v>
      </c>
      <c r="G80" s="432">
        <v>1</v>
      </c>
      <c r="H80" s="433" t="s">
        <v>615</v>
      </c>
    </row>
    <row r="81" spans="2:14" ht="15" customHeight="1" x14ac:dyDescent="0.25">
      <c r="B81" s="401"/>
      <c r="C81" s="437"/>
      <c r="D81" s="437" t="s">
        <v>580</v>
      </c>
      <c r="E81" s="401"/>
      <c r="F81" s="438" t="s">
        <v>598</v>
      </c>
      <c r="G81" s="432">
        <v>1</v>
      </c>
      <c r="H81" s="433" t="s">
        <v>615</v>
      </c>
      <c r="I81" s="17" t="s">
        <v>188</v>
      </c>
      <c r="J81" s="17" t="s">
        <v>601</v>
      </c>
    </row>
    <row r="82" spans="2:14" ht="15" customHeight="1" x14ac:dyDescent="0.25">
      <c r="B82" s="401"/>
      <c r="C82" s="437"/>
      <c r="D82" s="437" t="s">
        <v>581</v>
      </c>
      <c r="E82" s="401"/>
      <c r="F82" s="438" t="s">
        <v>596</v>
      </c>
      <c r="G82" s="432">
        <v>1</v>
      </c>
      <c r="H82" s="433" t="s">
        <v>615</v>
      </c>
      <c r="I82" s="17" t="s">
        <v>188</v>
      </c>
    </row>
    <row r="83" spans="2:14" ht="15" customHeight="1" x14ac:dyDescent="0.25">
      <c r="B83" s="408"/>
      <c r="C83" s="408"/>
      <c r="D83" s="408" t="s">
        <v>582</v>
      </c>
      <c r="E83" s="408"/>
      <c r="F83" s="434" t="s">
        <v>599</v>
      </c>
      <c r="G83" s="434">
        <v>1</v>
      </c>
      <c r="H83" s="435" t="s">
        <v>615</v>
      </c>
    </row>
    <row r="84" spans="2:14" ht="15" customHeight="1" x14ac:dyDescent="0.25">
      <c r="C84" s="19"/>
      <c r="D84" s="19"/>
      <c r="E84" s="19"/>
      <c r="F84" s="441"/>
      <c r="G84" s="418"/>
      <c r="I84" s="17" t="s">
        <v>188</v>
      </c>
      <c r="K84" s="19" t="s">
        <v>188</v>
      </c>
      <c r="N84" s="61"/>
    </row>
    <row r="85" spans="2:14" ht="15" customHeight="1" x14ac:dyDescent="0.25">
      <c r="B85" s="395"/>
      <c r="C85" s="397" t="s">
        <v>485</v>
      </c>
      <c r="D85" s="397"/>
      <c r="E85" s="397" t="s">
        <v>491</v>
      </c>
      <c r="F85" s="25" t="s">
        <v>459</v>
      </c>
      <c r="G85" s="24">
        <v>5.88441252802613E-10</v>
      </c>
      <c r="H85" s="74" t="s">
        <v>190</v>
      </c>
      <c r="I85" s="17" t="s">
        <v>188</v>
      </c>
      <c r="J85" s="16" t="s">
        <v>768</v>
      </c>
      <c r="K85" s="19" t="s">
        <v>188</v>
      </c>
    </row>
    <row r="86" spans="2:14" ht="15" customHeight="1" x14ac:dyDescent="0.25">
      <c r="B86" s="449"/>
      <c r="C86" s="401"/>
      <c r="D86" s="401"/>
      <c r="E86" s="401"/>
      <c r="F86" s="432" t="s">
        <v>460</v>
      </c>
      <c r="G86" s="196">
        <v>6.1063117969936695E-9</v>
      </c>
      <c r="H86" s="433" t="s">
        <v>190</v>
      </c>
      <c r="I86" s="17" t="s">
        <v>188</v>
      </c>
      <c r="J86" s="16" t="s">
        <v>602</v>
      </c>
      <c r="K86" s="19" t="s">
        <v>188</v>
      </c>
    </row>
    <row r="87" spans="2:14" ht="15" customHeight="1" x14ac:dyDescent="0.25">
      <c r="B87" s="449"/>
      <c r="C87" s="401"/>
      <c r="D87" s="401"/>
      <c r="E87" s="401"/>
      <c r="F87" s="432" t="s">
        <v>461</v>
      </c>
      <c r="G87" s="196">
        <v>2.4425247187974761E-8</v>
      </c>
      <c r="H87" s="433" t="s">
        <v>190</v>
      </c>
      <c r="I87" s="17" t="s">
        <v>188</v>
      </c>
      <c r="J87" s="16"/>
      <c r="K87" s="19" t="s">
        <v>188</v>
      </c>
    </row>
    <row r="88" spans="2:14" ht="15" customHeight="1" x14ac:dyDescent="0.25">
      <c r="B88" s="450"/>
      <c r="C88" s="408"/>
      <c r="D88" s="408"/>
      <c r="E88" s="408"/>
      <c r="F88" s="434" t="s">
        <v>462</v>
      </c>
      <c r="G88" s="198">
        <v>2.4425247187974761E-8</v>
      </c>
      <c r="H88" s="435" t="s">
        <v>190</v>
      </c>
      <c r="I88" s="17" t="s">
        <v>188</v>
      </c>
      <c r="J88" s="19"/>
      <c r="K88" s="19" t="s">
        <v>188</v>
      </c>
    </row>
    <row r="89" spans="2:14" ht="15" customHeight="1" x14ac:dyDescent="0.25">
      <c r="C89" s="19"/>
      <c r="D89" s="19"/>
      <c r="E89" s="19"/>
      <c r="F89" s="17"/>
      <c r="G89" s="418"/>
      <c r="I89" s="17" t="s">
        <v>188</v>
      </c>
      <c r="K89" s="19" t="s">
        <v>188</v>
      </c>
    </row>
    <row r="90" spans="2:14" ht="15" customHeight="1" x14ac:dyDescent="0.25">
      <c r="B90" s="397"/>
      <c r="C90" s="397"/>
      <c r="D90" s="397"/>
      <c r="E90" s="397" t="s">
        <v>491</v>
      </c>
      <c r="F90" s="25" t="s">
        <v>454</v>
      </c>
      <c r="G90" s="24">
        <v>1.32E-2</v>
      </c>
      <c r="H90" s="74" t="s">
        <v>189</v>
      </c>
      <c r="I90" s="17" t="s">
        <v>188</v>
      </c>
      <c r="J90" s="451" t="s">
        <v>506</v>
      </c>
      <c r="K90" s="19" t="s">
        <v>188</v>
      </c>
    </row>
    <row r="91" spans="2:14" ht="15" customHeight="1" x14ac:dyDescent="0.25">
      <c r="B91" s="401"/>
      <c r="C91" s="401"/>
      <c r="D91" s="401"/>
      <c r="E91" s="401"/>
      <c r="F91" s="432" t="s">
        <v>455</v>
      </c>
      <c r="G91" s="196">
        <v>1.168592E-3</v>
      </c>
      <c r="H91" s="433" t="s">
        <v>189</v>
      </c>
      <c r="I91" s="17" t="s">
        <v>188</v>
      </c>
      <c r="J91" s="419" t="s">
        <v>603</v>
      </c>
      <c r="K91" s="19" t="s">
        <v>188</v>
      </c>
    </row>
    <row r="92" spans="2:14" ht="15" customHeight="1" x14ac:dyDescent="0.25">
      <c r="B92" s="452"/>
      <c r="C92" s="452"/>
      <c r="D92" s="452"/>
      <c r="E92" s="401"/>
      <c r="F92" s="432" t="s">
        <v>456</v>
      </c>
      <c r="G92" s="196">
        <v>1.1859154358737801E-3</v>
      </c>
      <c r="H92" s="433" t="s">
        <v>189</v>
      </c>
      <c r="I92" s="17" t="s">
        <v>188</v>
      </c>
      <c r="K92" s="19" t="s">
        <v>188</v>
      </c>
    </row>
    <row r="93" spans="2:14" ht="15" customHeight="1" x14ac:dyDescent="0.25">
      <c r="B93" s="452"/>
      <c r="C93" s="452"/>
      <c r="D93" s="452"/>
      <c r="E93" s="401"/>
      <c r="F93" s="432" t="s">
        <v>457</v>
      </c>
      <c r="G93" s="196">
        <v>2.36197106673798E-4</v>
      </c>
      <c r="H93" s="433" t="s">
        <v>189</v>
      </c>
      <c r="I93" s="17" t="s">
        <v>188</v>
      </c>
      <c r="K93" s="19" t="s">
        <v>188</v>
      </c>
    </row>
    <row r="94" spans="2:14" ht="15" customHeight="1" x14ac:dyDescent="0.25">
      <c r="B94" s="452"/>
      <c r="C94" s="452"/>
      <c r="D94" s="452"/>
      <c r="E94" s="401"/>
      <c r="F94" s="432" t="s">
        <v>458</v>
      </c>
      <c r="G94" s="196">
        <v>6.0809662687867199E-6</v>
      </c>
      <c r="H94" s="433" t="s">
        <v>189</v>
      </c>
      <c r="I94" s="17" t="s">
        <v>188</v>
      </c>
      <c r="K94" s="19" t="s">
        <v>188</v>
      </c>
    </row>
    <row r="95" spans="2:14" ht="15" customHeight="1" x14ac:dyDescent="0.25">
      <c r="B95" s="452"/>
      <c r="C95" s="452"/>
      <c r="D95" s="452"/>
      <c r="E95" s="401"/>
      <c r="F95" s="432" t="s">
        <v>463</v>
      </c>
      <c r="G95" s="196">
        <v>6.0809662687867201E-5</v>
      </c>
      <c r="H95" s="433" t="s">
        <v>189</v>
      </c>
      <c r="I95" s="17" t="s">
        <v>188</v>
      </c>
      <c r="K95" s="19" t="s">
        <v>188</v>
      </c>
    </row>
    <row r="96" spans="2:14" ht="15" customHeight="1" x14ac:dyDescent="0.25">
      <c r="B96" s="452"/>
      <c r="C96" s="452"/>
      <c r="D96" s="452"/>
      <c r="E96" s="401"/>
      <c r="F96" s="432" t="s">
        <v>464</v>
      </c>
      <c r="G96" s="196">
        <v>5.3747577349759804E-4</v>
      </c>
      <c r="H96" s="433" t="s">
        <v>189</v>
      </c>
      <c r="I96" s="17" t="s">
        <v>188</v>
      </c>
      <c r="K96" s="19" t="s">
        <v>188</v>
      </c>
    </row>
    <row r="97" spans="2:11" ht="15" customHeight="1" x14ac:dyDescent="0.25">
      <c r="B97" s="452"/>
      <c r="C97" s="452"/>
      <c r="D97" s="452"/>
      <c r="E97" s="401"/>
      <c r="F97" s="73" t="s">
        <v>465</v>
      </c>
      <c r="G97" s="196">
        <v>2.61134196843846E-2</v>
      </c>
      <c r="H97" s="453" t="s">
        <v>189</v>
      </c>
      <c r="I97" s="17" t="s">
        <v>188</v>
      </c>
      <c r="K97" s="19" t="s">
        <v>188</v>
      </c>
    </row>
    <row r="98" spans="2:11" ht="15" customHeight="1" x14ac:dyDescent="0.25">
      <c r="B98" s="452"/>
      <c r="C98" s="452"/>
      <c r="D98" s="452"/>
      <c r="E98" s="401"/>
      <c r="F98" s="73" t="s">
        <v>466</v>
      </c>
      <c r="G98" s="196">
        <v>1.6485046209063E-3</v>
      </c>
      <c r="H98" s="453" t="s">
        <v>189</v>
      </c>
      <c r="I98" s="17" t="s">
        <v>188</v>
      </c>
      <c r="K98" s="19" t="s">
        <v>188</v>
      </c>
    </row>
    <row r="99" spans="2:11" ht="15" customHeight="1" x14ac:dyDescent="0.25">
      <c r="B99" s="452"/>
      <c r="C99" s="452"/>
      <c r="D99" s="452"/>
      <c r="E99" s="401"/>
      <c r="F99" s="73" t="s">
        <v>467</v>
      </c>
      <c r="G99" s="196">
        <v>0</v>
      </c>
      <c r="H99" s="453" t="s">
        <v>189</v>
      </c>
      <c r="I99" s="17" t="s">
        <v>188</v>
      </c>
      <c r="K99" s="19" t="s">
        <v>188</v>
      </c>
    </row>
    <row r="100" spans="2:11" ht="15" customHeight="1" x14ac:dyDescent="0.25">
      <c r="B100" s="452"/>
      <c r="C100" s="452"/>
      <c r="D100" s="452"/>
      <c r="E100" s="401"/>
      <c r="F100" s="73" t="s">
        <v>468</v>
      </c>
      <c r="G100" s="196">
        <v>7.6009510702279494E-5</v>
      </c>
      <c r="H100" s="453" t="s">
        <v>189</v>
      </c>
      <c r="I100" s="17" t="s">
        <v>188</v>
      </c>
      <c r="J100" s="431"/>
      <c r="K100" s="19" t="s">
        <v>188</v>
      </c>
    </row>
    <row r="101" spans="2:11" ht="15" customHeight="1" x14ac:dyDescent="0.25">
      <c r="B101" s="452"/>
      <c r="C101" s="452"/>
      <c r="D101" s="452"/>
      <c r="E101" s="401"/>
      <c r="F101" s="73" t="s">
        <v>469</v>
      </c>
      <c r="G101" s="196">
        <v>0</v>
      </c>
      <c r="H101" s="453" t="s">
        <v>189</v>
      </c>
      <c r="I101" s="17" t="s">
        <v>188</v>
      </c>
      <c r="K101" s="19" t="s">
        <v>188</v>
      </c>
    </row>
    <row r="102" spans="2:11" ht="15" customHeight="1" x14ac:dyDescent="0.25">
      <c r="B102" s="452"/>
      <c r="C102" s="452"/>
      <c r="D102" s="452"/>
      <c r="E102" s="401"/>
      <c r="F102" s="432" t="s">
        <v>470</v>
      </c>
      <c r="G102" s="196">
        <v>7.9433054108381604</v>
      </c>
      <c r="H102" s="453" t="s">
        <v>189</v>
      </c>
      <c r="I102" s="17" t="s">
        <v>188</v>
      </c>
      <c r="K102" s="19" t="s">
        <v>188</v>
      </c>
    </row>
    <row r="103" spans="2:11" ht="15" customHeight="1" x14ac:dyDescent="0.25">
      <c r="B103" s="452"/>
      <c r="C103" s="452"/>
      <c r="D103" s="452"/>
      <c r="E103" s="401"/>
      <c r="F103" s="432" t="s">
        <v>471</v>
      </c>
      <c r="G103" s="196">
        <v>4.9685885452760198E-4</v>
      </c>
      <c r="H103" s="433" t="s">
        <v>189</v>
      </c>
      <c r="I103" s="17" t="s">
        <v>188</v>
      </c>
      <c r="K103" s="19" t="s">
        <v>188</v>
      </c>
    </row>
    <row r="104" spans="2:11" ht="15" customHeight="1" x14ac:dyDescent="0.25">
      <c r="B104" s="454"/>
      <c r="C104" s="454"/>
      <c r="D104" s="454"/>
      <c r="E104" s="408"/>
      <c r="F104" s="434" t="s">
        <v>472</v>
      </c>
      <c r="G104" s="318">
        <v>1.4590457288126E-2</v>
      </c>
      <c r="H104" s="435" t="s">
        <v>189</v>
      </c>
      <c r="I104" s="17" t="s">
        <v>188</v>
      </c>
      <c r="K104" s="19" t="s">
        <v>188</v>
      </c>
    </row>
    <row r="105" spans="2:11" ht="15" customHeight="1" x14ac:dyDescent="0.25">
      <c r="C105" s="19"/>
      <c r="D105" s="19"/>
      <c r="E105" s="19"/>
      <c r="F105" s="17"/>
      <c r="G105" s="431"/>
      <c r="K105" s="19"/>
    </row>
    <row r="106" spans="2:11" ht="15" customHeight="1" x14ac:dyDescent="0.25">
      <c r="B106" s="397"/>
      <c r="C106" s="397" t="s">
        <v>494</v>
      </c>
      <c r="D106" s="397"/>
      <c r="E106" s="397" t="s">
        <v>492</v>
      </c>
      <c r="F106" s="439" t="s">
        <v>466</v>
      </c>
      <c r="G106" s="25">
        <v>1.5</v>
      </c>
      <c r="H106" s="74" t="s">
        <v>189</v>
      </c>
      <c r="I106" s="17" t="s">
        <v>188</v>
      </c>
      <c r="J106" s="17" t="s">
        <v>500</v>
      </c>
    </row>
    <row r="107" spans="2:11" ht="15" customHeight="1" x14ac:dyDescent="0.25">
      <c r="B107" s="401"/>
      <c r="C107" s="401"/>
      <c r="D107" s="401"/>
      <c r="E107" s="401"/>
      <c r="F107" s="75" t="s">
        <v>495</v>
      </c>
      <c r="G107" s="432">
        <v>3</v>
      </c>
      <c r="H107" s="433" t="s">
        <v>189</v>
      </c>
      <c r="I107" s="17" t="s">
        <v>188</v>
      </c>
    </row>
    <row r="108" spans="2:11" ht="15" customHeight="1" x14ac:dyDescent="0.25">
      <c r="B108" s="401"/>
      <c r="C108" s="401"/>
      <c r="D108" s="401"/>
      <c r="E108" s="401"/>
      <c r="F108" s="75" t="s">
        <v>496</v>
      </c>
      <c r="G108" s="432">
        <v>7</v>
      </c>
      <c r="H108" s="433" t="s">
        <v>189</v>
      </c>
    </row>
    <row r="109" spans="2:11" ht="15" customHeight="1" x14ac:dyDescent="0.25">
      <c r="B109" s="401"/>
      <c r="C109" s="397" t="s">
        <v>497</v>
      </c>
      <c r="D109" s="397"/>
      <c r="E109" s="397" t="s">
        <v>492</v>
      </c>
      <c r="F109" s="439" t="s">
        <v>466</v>
      </c>
      <c r="G109" s="25">
        <v>2.7</v>
      </c>
      <c r="H109" s="74" t="s">
        <v>189</v>
      </c>
      <c r="I109" s="17" t="s">
        <v>188</v>
      </c>
      <c r="J109" s="17" t="s">
        <v>844</v>
      </c>
    </row>
    <row r="110" spans="2:11" ht="15" customHeight="1" x14ac:dyDescent="0.25">
      <c r="B110" s="401"/>
      <c r="C110" s="401"/>
      <c r="D110" s="401"/>
      <c r="E110" s="401"/>
      <c r="F110" s="75" t="s">
        <v>495</v>
      </c>
      <c r="G110" s="432">
        <v>2</v>
      </c>
      <c r="H110" s="433" t="s">
        <v>189</v>
      </c>
      <c r="I110" s="17" t="s">
        <v>188</v>
      </c>
    </row>
    <row r="111" spans="2:11" ht="15" customHeight="1" x14ac:dyDescent="0.25">
      <c r="B111" s="401"/>
      <c r="C111" s="401"/>
      <c r="D111" s="401"/>
      <c r="E111" s="401"/>
      <c r="F111" s="75" t="s">
        <v>496</v>
      </c>
      <c r="G111" s="432">
        <v>10</v>
      </c>
      <c r="H111" s="433" t="s">
        <v>189</v>
      </c>
    </row>
    <row r="112" spans="2:11" ht="15" customHeight="1" x14ac:dyDescent="0.25">
      <c r="B112" s="401"/>
      <c r="C112" s="397" t="s">
        <v>498</v>
      </c>
      <c r="D112" s="397"/>
      <c r="E112" s="397" t="s">
        <v>492</v>
      </c>
      <c r="F112" s="439" t="s">
        <v>466</v>
      </c>
      <c r="G112" s="25">
        <v>1.5</v>
      </c>
      <c r="H112" s="74" t="s">
        <v>189</v>
      </c>
      <c r="I112" s="17" t="s">
        <v>188</v>
      </c>
      <c r="J112" s="17" t="s">
        <v>845</v>
      </c>
    </row>
    <row r="113" spans="2:14" ht="15" customHeight="1" x14ac:dyDescent="0.25">
      <c r="B113" s="401"/>
      <c r="C113" s="401"/>
      <c r="D113" s="401"/>
      <c r="E113" s="401"/>
      <c r="F113" s="75" t="s">
        <v>495</v>
      </c>
      <c r="G113" s="432">
        <v>3</v>
      </c>
      <c r="H113" s="433" t="s">
        <v>189</v>
      </c>
      <c r="I113" s="17" t="s">
        <v>188</v>
      </c>
    </row>
    <row r="114" spans="2:14" ht="15" customHeight="1" x14ac:dyDescent="0.25">
      <c r="B114" s="401"/>
      <c r="C114" s="401"/>
      <c r="D114" s="401"/>
      <c r="E114" s="401"/>
      <c r="F114" s="75" t="s">
        <v>496</v>
      </c>
      <c r="G114" s="432">
        <v>9</v>
      </c>
      <c r="H114" s="433" t="s">
        <v>189</v>
      </c>
    </row>
    <row r="115" spans="2:14" ht="15" customHeight="1" x14ac:dyDescent="0.25">
      <c r="B115" s="401"/>
      <c r="C115" s="397" t="s">
        <v>499</v>
      </c>
      <c r="D115" s="397"/>
      <c r="E115" s="397" t="s">
        <v>492</v>
      </c>
      <c r="F115" s="439" t="s">
        <v>466</v>
      </c>
      <c r="G115" s="25">
        <v>3.3</v>
      </c>
      <c r="H115" s="74" t="s">
        <v>189</v>
      </c>
      <c r="I115" s="17" t="s">
        <v>188</v>
      </c>
      <c r="J115" s="17" t="s">
        <v>846</v>
      </c>
    </row>
    <row r="116" spans="2:14" ht="15" customHeight="1" x14ac:dyDescent="0.25">
      <c r="B116" s="401"/>
      <c r="C116" s="401"/>
      <c r="D116" s="401"/>
      <c r="E116" s="401"/>
      <c r="F116" s="75" t="s">
        <v>495</v>
      </c>
      <c r="G116" s="432">
        <v>6</v>
      </c>
      <c r="H116" s="433" t="s">
        <v>189</v>
      </c>
      <c r="I116" s="17" t="s">
        <v>188</v>
      </c>
    </row>
    <row r="117" spans="2:14" ht="15" customHeight="1" x14ac:dyDescent="0.25">
      <c r="B117" s="408"/>
      <c r="C117" s="408"/>
      <c r="D117" s="408"/>
      <c r="E117" s="408"/>
      <c r="F117" s="440" t="s">
        <v>496</v>
      </c>
      <c r="G117" s="434">
        <v>12.5</v>
      </c>
      <c r="H117" s="435" t="s">
        <v>189</v>
      </c>
    </row>
    <row r="118" spans="2:14" ht="15" customHeight="1" x14ac:dyDescent="0.25">
      <c r="C118" s="19"/>
      <c r="D118" s="19"/>
      <c r="E118" s="19"/>
      <c r="F118" s="441"/>
      <c r="G118" s="431"/>
      <c r="I118" s="17" t="s">
        <v>188</v>
      </c>
      <c r="K118" s="19" t="s">
        <v>188</v>
      </c>
      <c r="N118" s="61"/>
    </row>
    <row r="119" spans="2:14" ht="15" customHeight="1" x14ac:dyDescent="0.25">
      <c r="B119" s="397"/>
      <c r="C119" s="397" t="s">
        <v>490</v>
      </c>
      <c r="D119" s="436"/>
      <c r="E119" s="436" t="s">
        <v>492</v>
      </c>
      <c r="F119" s="23" t="s">
        <v>474</v>
      </c>
      <c r="G119" s="24">
        <v>30</v>
      </c>
      <c r="H119" s="74" t="s">
        <v>191</v>
      </c>
      <c r="J119" s="17" t="s">
        <v>938</v>
      </c>
      <c r="K119" s="19"/>
      <c r="N119" s="61"/>
    </row>
    <row r="120" spans="2:14" ht="15" customHeight="1" x14ac:dyDescent="0.25">
      <c r="B120" s="401"/>
      <c r="C120" s="401"/>
      <c r="D120" s="437"/>
      <c r="E120" s="437"/>
      <c r="F120" s="75" t="s">
        <v>475</v>
      </c>
      <c r="G120" s="196">
        <v>30</v>
      </c>
      <c r="H120" s="433" t="s">
        <v>191</v>
      </c>
      <c r="I120" s="17" t="s">
        <v>188</v>
      </c>
      <c r="K120" s="19" t="s">
        <v>188</v>
      </c>
    </row>
    <row r="121" spans="2:14" ht="15" customHeight="1" x14ac:dyDescent="0.25">
      <c r="B121" s="401"/>
      <c r="C121" s="408"/>
      <c r="D121" s="442"/>
      <c r="E121" s="442"/>
      <c r="F121" s="440" t="s">
        <v>480</v>
      </c>
      <c r="G121" s="198">
        <f>1/0.2*2</f>
        <v>10</v>
      </c>
      <c r="H121" s="435" t="s">
        <v>190</v>
      </c>
      <c r="I121" s="17" t="s">
        <v>188</v>
      </c>
      <c r="K121" s="19" t="s">
        <v>188</v>
      </c>
    </row>
    <row r="122" spans="2:14" ht="15" customHeight="1" x14ac:dyDescent="0.25">
      <c r="B122" s="408"/>
      <c r="C122" s="443" t="s">
        <v>488</v>
      </c>
      <c r="D122" s="444"/>
      <c r="E122" s="444" t="s">
        <v>492</v>
      </c>
      <c r="F122" s="445" t="s">
        <v>480</v>
      </c>
      <c r="G122" s="446">
        <v>5</v>
      </c>
      <c r="H122" s="448" t="s">
        <v>190</v>
      </c>
      <c r="J122" s="17" t="s">
        <v>939</v>
      </c>
      <c r="K122" s="19"/>
    </row>
    <row r="123" spans="2:14" ht="15" customHeight="1" x14ac:dyDescent="0.25">
      <c r="C123" s="19"/>
      <c r="D123" s="19"/>
      <c r="E123" s="19"/>
      <c r="F123" s="441"/>
      <c r="G123" s="418"/>
      <c r="I123" s="17" t="s">
        <v>188</v>
      </c>
      <c r="K123" s="19" t="s">
        <v>188</v>
      </c>
      <c r="N123" s="61"/>
    </row>
    <row r="124" spans="2:14" ht="15" customHeight="1" x14ac:dyDescent="0.25">
      <c r="B124" s="397"/>
      <c r="C124" s="444" t="s">
        <v>486</v>
      </c>
      <c r="D124" s="444"/>
      <c r="E124" s="443" t="s">
        <v>487</v>
      </c>
      <c r="F124" s="447" t="s">
        <v>478</v>
      </c>
      <c r="G124" s="446">
        <v>1</v>
      </c>
      <c r="H124" s="448" t="s">
        <v>191</v>
      </c>
      <c r="I124" s="17" t="s">
        <v>188</v>
      </c>
      <c r="J124" s="17" t="s">
        <v>503</v>
      </c>
      <c r="K124" s="19" t="s">
        <v>188</v>
      </c>
    </row>
    <row r="125" spans="2:14" ht="15" customHeight="1" x14ac:dyDescent="0.25">
      <c r="B125" s="401"/>
      <c r="C125" s="436" t="s">
        <v>488</v>
      </c>
      <c r="D125" s="436"/>
      <c r="E125" s="436" t="s">
        <v>487</v>
      </c>
      <c r="F125" s="25" t="s">
        <v>474</v>
      </c>
      <c r="G125" s="24">
        <v>0.5</v>
      </c>
      <c r="H125" s="74" t="s">
        <v>191</v>
      </c>
      <c r="J125" s="17" t="s">
        <v>504</v>
      </c>
      <c r="K125" s="19"/>
    </row>
    <row r="126" spans="2:14" ht="15" customHeight="1" x14ac:dyDescent="0.25">
      <c r="B126" s="401"/>
      <c r="C126" s="442"/>
      <c r="D126" s="442"/>
      <c r="E126" s="442"/>
      <c r="F126" s="434" t="s">
        <v>475</v>
      </c>
      <c r="G126" s="198">
        <v>0.5</v>
      </c>
      <c r="H126" s="435" t="s">
        <v>191</v>
      </c>
      <c r="K126" s="19"/>
    </row>
    <row r="127" spans="2:14" ht="15" customHeight="1" x14ac:dyDescent="0.25">
      <c r="B127" s="401"/>
      <c r="C127" s="436" t="s">
        <v>490</v>
      </c>
      <c r="D127" s="436"/>
      <c r="E127" s="436" t="s">
        <v>487</v>
      </c>
      <c r="F127" s="439" t="s">
        <v>476</v>
      </c>
      <c r="G127" s="24">
        <v>0.43706137131426998</v>
      </c>
      <c r="H127" s="74" t="s">
        <v>191</v>
      </c>
      <c r="J127" s="17" t="s">
        <v>505</v>
      </c>
      <c r="K127" s="19"/>
    </row>
    <row r="128" spans="2:14" ht="15" customHeight="1" x14ac:dyDescent="0.25">
      <c r="B128" s="408"/>
      <c r="C128" s="442"/>
      <c r="D128" s="442"/>
      <c r="E128" s="442"/>
      <c r="F128" s="440" t="s">
        <v>477</v>
      </c>
      <c r="G128" s="198">
        <v>0.56293862868572997</v>
      </c>
      <c r="H128" s="435" t="s">
        <v>191</v>
      </c>
      <c r="K128" s="19"/>
    </row>
    <row r="129" spans="2:21" ht="15" customHeight="1" x14ac:dyDescent="0.25">
      <c r="C129" s="19"/>
      <c r="D129" s="19"/>
      <c r="E129" s="19"/>
      <c r="F129" s="441"/>
      <c r="G129" s="418"/>
      <c r="I129" s="17" t="s">
        <v>188</v>
      </c>
      <c r="N129" s="61"/>
    </row>
    <row r="130" spans="2:21" ht="15" customHeight="1" x14ac:dyDescent="0.25">
      <c r="B130" s="397"/>
      <c r="C130" s="397" t="s">
        <v>489</v>
      </c>
      <c r="D130" s="397"/>
      <c r="E130" s="397" t="s">
        <v>493</v>
      </c>
      <c r="F130" s="439" t="s">
        <v>481</v>
      </c>
      <c r="G130" s="24">
        <f>1000*0.00669999821242618</f>
        <v>6.6999982124261805</v>
      </c>
      <c r="H130" s="74" t="s">
        <v>192</v>
      </c>
      <c r="I130" s="17" t="s">
        <v>188</v>
      </c>
      <c r="J130" s="17" t="s">
        <v>940</v>
      </c>
    </row>
    <row r="131" spans="2:21" ht="15" customHeight="1" x14ac:dyDescent="0.25">
      <c r="B131" s="401"/>
      <c r="C131" s="401"/>
      <c r="D131" s="401"/>
      <c r="E131" s="401"/>
      <c r="F131" s="75" t="s">
        <v>482</v>
      </c>
      <c r="G131" s="196">
        <f>1000*0.000583739844256964</f>
        <v>0.58373984425696401</v>
      </c>
      <c r="H131" s="433" t="s">
        <v>483</v>
      </c>
      <c r="I131" s="17" t="s">
        <v>188</v>
      </c>
      <c r="J131" s="419" t="s">
        <v>604</v>
      </c>
    </row>
    <row r="132" spans="2:21" ht="15" customHeight="1" x14ac:dyDescent="0.25">
      <c r="B132" s="401"/>
      <c r="C132" s="401"/>
      <c r="D132" s="401"/>
      <c r="E132" s="401"/>
      <c r="F132" s="75" t="s">
        <v>484</v>
      </c>
      <c r="G132" s="196">
        <f>1000*2.77999925829026E-10</f>
        <v>2.77999925829026E-7</v>
      </c>
      <c r="H132" s="433" t="s">
        <v>190</v>
      </c>
    </row>
    <row r="133" spans="2:21" ht="15" customHeight="1" x14ac:dyDescent="0.25">
      <c r="B133" s="401"/>
      <c r="C133" s="408"/>
      <c r="D133" s="408"/>
      <c r="E133" s="408"/>
      <c r="F133" s="440" t="s">
        <v>470</v>
      </c>
      <c r="G133" s="198">
        <f>1000*0.000688999816173378</f>
        <v>0.68899981617337802</v>
      </c>
      <c r="H133" s="435" t="s">
        <v>189</v>
      </c>
    </row>
    <row r="134" spans="2:21" ht="15" customHeight="1" x14ac:dyDescent="0.25">
      <c r="B134" s="401"/>
      <c r="C134" s="397" t="s">
        <v>490</v>
      </c>
      <c r="D134" s="397"/>
      <c r="E134" s="397" t="s">
        <v>493</v>
      </c>
      <c r="F134" s="439" t="s">
        <v>481</v>
      </c>
      <c r="G134" s="24">
        <f>1000*0.00669999821242618</f>
        <v>6.6999982124261805</v>
      </c>
      <c r="H134" s="74" t="s">
        <v>192</v>
      </c>
      <c r="I134" s="17" t="s">
        <v>188</v>
      </c>
      <c r="J134" s="17" t="s">
        <v>941</v>
      </c>
    </row>
    <row r="135" spans="2:21" ht="15" customHeight="1" x14ac:dyDescent="0.25">
      <c r="B135" s="401"/>
      <c r="C135" s="401"/>
      <c r="D135" s="401"/>
      <c r="E135" s="401"/>
      <c r="F135" s="75" t="s">
        <v>482</v>
      </c>
      <c r="G135" s="196">
        <f>1000*0.000583739844256964</f>
        <v>0.58373984425696401</v>
      </c>
      <c r="H135" s="433" t="s">
        <v>483</v>
      </c>
      <c r="I135" s="17" t="s">
        <v>188</v>
      </c>
      <c r="J135" s="419" t="s">
        <v>604</v>
      </c>
    </row>
    <row r="136" spans="2:21" ht="15" customHeight="1" x14ac:dyDescent="0.25">
      <c r="B136" s="401"/>
      <c r="C136" s="401"/>
      <c r="D136" s="401"/>
      <c r="E136" s="401"/>
      <c r="F136" s="75" t="s">
        <v>484</v>
      </c>
      <c r="G136" s="196">
        <f>1000*2.77999925829026E-10</f>
        <v>2.77999925829026E-7</v>
      </c>
      <c r="H136" s="433" t="s">
        <v>190</v>
      </c>
    </row>
    <row r="137" spans="2:21" ht="15" customHeight="1" x14ac:dyDescent="0.25">
      <c r="B137" s="408"/>
      <c r="C137" s="408"/>
      <c r="D137" s="408"/>
      <c r="E137" s="408"/>
      <c r="F137" s="440" t="s">
        <v>470</v>
      </c>
      <c r="G137" s="198">
        <f>1000*0.000688999816173378</f>
        <v>0.68899981617337802</v>
      </c>
      <c r="H137" s="435" t="s">
        <v>189</v>
      </c>
    </row>
    <row r="138" spans="2:21" ht="15" customHeight="1" x14ac:dyDescent="0.25">
      <c r="C138" s="19"/>
      <c r="D138" s="19"/>
      <c r="E138" s="19"/>
      <c r="F138" s="19"/>
      <c r="G138" s="76"/>
      <c r="H138" s="19"/>
      <c r="K138" s="19"/>
    </row>
    <row r="139" spans="2:21" ht="15" customHeight="1" x14ac:dyDescent="0.25">
      <c r="B139" s="395"/>
      <c r="C139" s="397" t="s">
        <v>489</v>
      </c>
      <c r="D139" s="397"/>
      <c r="E139" s="397" t="s">
        <v>487</v>
      </c>
      <c r="F139" s="439" t="s">
        <v>479</v>
      </c>
      <c r="G139" s="24">
        <v>0.5</v>
      </c>
      <c r="H139" s="74" t="s">
        <v>191</v>
      </c>
      <c r="I139" s="17" t="s">
        <v>188</v>
      </c>
      <c r="J139" s="17" t="s">
        <v>501</v>
      </c>
      <c r="K139" s="19" t="s">
        <v>188</v>
      </c>
    </row>
    <row r="140" spans="2:21" ht="15" customHeight="1" x14ac:dyDescent="0.25">
      <c r="B140" s="394"/>
      <c r="C140" s="408"/>
      <c r="D140" s="408"/>
      <c r="E140" s="408"/>
      <c r="F140" s="440" t="s">
        <v>473</v>
      </c>
      <c r="G140" s="198">
        <v>0.5</v>
      </c>
      <c r="H140" s="435" t="s">
        <v>191</v>
      </c>
      <c r="I140" s="17" t="s">
        <v>188</v>
      </c>
      <c r="K140" s="19" t="s">
        <v>188</v>
      </c>
    </row>
    <row r="141" spans="2:21" ht="15" customHeight="1" x14ac:dyDescent="0.25">
      <c r="B141" s="394"/>
      <c r="C141" s="397" t="s">
        <v>490</v>
      </c>
      <c r="D141" s="397"/>
      <c r="E141" s="397" t="s">
        <v>487</v>
      </c>
      <c r="F141" s="439" t="s">
        <v>476</v>
      </c>
      <c r="G141" s="24">
        <v>0.43706137131426998</v>
      </c>
      <c r="H141" s="74" t="s">
        <v>191</v>
      </c>
      <c r="I141" s="17" t="s">
        <v>188</v>
      </c>
      <c r="J141" s="17" t="s">
        <v>502</v>
      </c>
      <c r="K141" s="19" t="s">
        <v>188</v>
      </c>
    </row>
    <row r="142" spans="2:21" ht="15" customHeight="1" x14ac:dyDescent="0.25">
      <c r="B142" s="406"/>
      <c r="C142" s="408"/>
      <c r="D142" s="408"/>
      <c r="E142" s="408"/>
      <c r="F142" s="440" t="s">
        <v>477</v>
      </c>
      <c r="G142" s="198">
        <v>0.56293862868572997</v>
      </c>
      <c r="H142" s="435" t="s">
        <v>191</v>
      </c>
      <c r="I142" s="17" t="s">
        <v>188</v>
      </c>
      <c r="K142" s="19" t="s">
        <v>188</v>
      </c>
    </row>
    <row r="143" spans="2:21" ht="27" customHeight="1" x14ac:dyDescent="0.25">
      <c r="C143" s="19"/>
      <c r="D143" s="19"/>
      <c r="H143" s="17" t="s">
        <v>188</v>
      </c>
      <c r="J143" s="17" t="s">
        <v>188</v>
      </c>
    </row>
    <row r="144" spans="2:21" s="168" customFormat="1" ht="27" customHeight="1" x14ac:dyDescent="0.25">
      <c r="B144" s="455" t="s">
        <v>116</v>
      </c>
      <c r="C144" s="301"/>
      <c r="D144" s="301"/>
      <c r="E144" s="301"/>
      <c r="F144" s="301"/>
      <c r="G144" s="301"/>
      <c r="H144" s="301"/>
      <c r="I144" s="301"/>
      <c r="J144" s="456"/>
      <c r="K144" s="456"/>
      <c r="L144" s="456"/>
      <c r="M144" s="301"/>
      <c r="N144" s="301"/>
      <c r="O144" s="301"/>
      <c r="P144" s="301"/>
      <c r="Q144" s="301"/>
      <c r="R144" s="301"/>
      <c r="S144" s="301"/>
      <c r="T144" s="301"/>
      <c r="U144" s="301"/>
    </row>
    <row r="145" spans="1:9" ht="15" customHeight="1" x14ac:dyDescent="0.25">
      <c r="B145" s="457" t="s">
        <v>8</v>
      </c>
      <c r="C145" s="746" t="s">
        <v>117</v>
      </c>
      <c r="D145" s="747"/>
      <c r="E145" s="747"/>
      <c r="F145" s="747"/>
      <c r="G145" s="747"/>
      <c r="H145" s="747"/>
      <c r="I145" s="748"/>
    </row>
    <row r="146" spans="1:9" ht="20.25" customHeight="1" x14ac:dyDescent="0.25">
      <c r="B146" s="13"/>
      <c r="C146" s="743" t="s">
        <v>929</v>
      </c>
      <c r="D146" s="744"/>
      <c r="E146" s="744"/>
      <c r="F146" s="744"/>
      <c r="G146" s="744"/>
      <c r="H146" s="744"/>
      <c r="I146" s="745"/>
    </row>
    <row r="147" spans="1:9" ht="20.25" customHeight="1" x14ac:dyDescent="0.25">
      <c r="B147" s="458"/>
      <c r="C147" s="743" t="s">
        <v>930</v>
      </c>
      <c r="D147" s="744"/>
      <c r="E147" s="744"/>
      <c r="F147" s="744"/>
      <c r="G147" s="744"/>
      <c r="H147" s="744"/>
      <c r="I147" s="745"/>
    </row>
    <row r="148" spans="1:9" ht="20.25" customHeight="1" x14ac:dyDescent="0.25">
      <c r="B148" s="458"/>
      <c r="C148" s="743" t="s">
        <v>886</v>
      </c>
      <c r="D148" s="744"/>
      <c r="E148" s="744"/>
      <c r="F148" s="744"/>
      <c r="G148" s="744"/>
      <c r="H148" s="744"/>
      <c r="I148" s="745"/>
    </row>
    <row r="149" spans="1:9" ht="20.25" customHeight="1" x14ac:dyDescent="0.25">
      <c r="B149" s="458"/>
      <c r="C149" s="743" t="s">
        <v>247</v>
      </c>
      <c r="D149" s="744"/>
      <c r="E149" s="744"/>
      <c r="F149" s="744"/>
      <c r="G149" s="744"/>
      <c r="H149" s="744"/>
      <c r="I149" s="745"/>
    </row>
    <row r="150" spans="1:9" ht="20.25" customHeight="1" x14ac:dyDescent="0.25">
      <c r="B150" s="458"/>
      <c r="C150" s="743" t="s">
        <v>931</v>
      </c>
      <c r="D150" s="744"/>
      <c r="E150" s="744"/>
      <c r="F150" s="744"/>
      <c r="G150" s="744"/>
      <c r="H150" s="744"/>
      <c r="I150" s="745"/>
    </row>
    <row r="151" spans="1:9" ht="20.25" customHeight="1" x14ac:dyDescent="0.25">
      <c r="B151" s="458"/>
      <c r="C151" s="743" t="s">
        <v>932</v>
      </c>
      <c r="D151" s="744"/>
      <c r="E151" s="744"/>
      <c r="F151" s="744"/>
      <c r="G151" s="744"/>
      <c r="H151" s="744"/>
      <c r="I151" s="745"/>
    </row>
    <row r="152" spans="1:9" ht="20.25" customHeight="1" x14ac:dyDescent="0.25">
      <c r="B152" s="458"/>
      <c r="C152" s="743" t="s">
        <v>933</v>
      </c>
      <c r="D152" s="744"/>
      <c r="E152" s="744"/>
      <c r="F152" s="744"/>
      <c r="G152" s="744"/>
      <c r="H152" s="744"/>
      <c r="I152" s="745"/>
    </row>
    <row r="153" spans="1:9" ht="20.25" customHeight="1" x14ac:dyDescent="0.25">
      <c r="B153" s="458"/>
      <c r="C153" s="743" t="s">
        <v>934</v>
      </c>
      <c r="D153" s="744"/>
      <c r="E153" s="744"/>
      <c r="F153" s="744"/>
      <c r="G153" s="744"/>
      <c r="H153" s="744"/>
      <c r="I153" s="745"/>
    </row>
    <row r="154" spans="1:9" ht="20.25" customHeight="1" x14ac:dyDescent="0.25">
      <c r="B154" s="458"/>
      <c r="C154" s="743" t="s">
        <v>935</v>
      </c>
      <c r="D154" s="744"/>
      <c r="E154" s="744"/>
      <c r="F154" s="744"/>
      <c r="G154" s="744"/>
      <c r="H154" s="744"/>
      <c r="I154" s="745"/>
    </row>
    <row r="155" spans="1:9" ht="20.25" customHeight="1" x14ac:dyDescent="0.25">
      <c r="B155" s="459"/>
      <c r="C155" s="740" t="s">
        <v>936</v>
      </c>
      <c r="D155" s="741"/>
      <c r="E155" s="741"/>
      <c r="F155" s="741"/>
      <c r="G155" s="741"/>
      <c r="H155" s="741"/>
      <c r="I155" s="742"/>
    </row>
    <row r="156" spans="1:9" ht="15" customHeight="1" x14ac:dyDescent="0.25">
      <c r="A156" s="19"/>
      <c r="B156" s="351" t="s">
        <v>947</v>
      </c>
      <c r="C156" s="19"/>
      <c r="D156" s="19"/>
    </row>
    <row r="157" spans="1:9" ht="15" customHeight="1" x14ac:dyDescent="0.25">
      <c r="C157" s="19"/>
      <c r="D157" s="19"/>
    </row>
    <row r="158" spans="1:9" ht="15" customHeight="1" x14ac:dyDescent="0.25">
      <c r="C158" s="19"/>
      <c r="D158" s="19"/>
    </row>
    <row r="159" spans="1:9" ht="15" customHeight="1" x14ac:dyDescent="0.25">
      <c r="C159" s="19"/>
      <c r="D159" s="19"/>
    </row>
    <row r="160" spans="1:9" ht="15" customHeight="1" x14ac:dyDescent="0.25">
      <c r="C160" s="19"/>
      <c r="D160" s="19"/>
    </row>
    <row r="161" spans="3:4" ht="15" customHeight="1" x14ac:dyDescent="0.25">
      <c r="C161" s="19"/>
      <c r="D161" s="19"/>
    </row>
    <row r="162" spans="3:4" ht="15" customHeight="1" x14ac:dyDescent="0.25">
      <c r="C162" s="19"/>
      <c r="D162" s="19"/>
    </row>
    <row r="163" spans="3:4" ht="15" customHeight="1" x14ac:dyDescent="0.25">
      <c r="C163" s="19"/>
      <c r="D163" s="19"/>
    </row>
    <row r="164" spans="3:4" ht="15" customHeight="1" x14ac:dyDescent="0.25">
      <c r="C164" s="19"/>
      <c r="D164" s="19"/>
    </row>
    <row r="165" spans="3:4" ht="15" customHeight="1" x14ac:dyDescent="0.25">
      <c r="C165" s="19"/>
      <c r="D165" s="19"/>
    </row>
    <row r="166" spans="3:4" ht="15" customHeight="1" x14ac:dyDescent="0.25">
      <c r="C166" s="19"/>
      <c r="D166" s="19"/>
    </row>
    <row r="167" spans="3:4" ht="15" customHeight="1" x14ac:dyDescent="0.25">
      <c r="C167" s="19"/>
      <c r="D167" s="19"/>
    </row>
    <row r="168" spans="3:4" ht="15" customHeight="1" x14ac:dyDescent="0.25">
      <c r="C168" s="19"/>
      <c r="D168" s="19"/>
    </row>
    <row r="169" spans="3:4" ht="15" customHeight="1" x14ac:dyDescent="0.25">
      <c r="C169" s="19"/>
      <c r="D169" s="19"/>
    </row>
    <row r="170" spans="3:4" ht="15" customHeight="1" x14ac:dyDescent="0.25">
      <c r="C170" s="19"/>
      <c r="D170" s="19"/>
    </row>
    <row r="171" spans="3:4" ht="15" customHeight="1" x14ac:dyDescent="0.25">
      <c r="C171" s="19"/>
      <c r="D171" s="19"/>
    </row>
    <row r="172" spans="3:4" ht="15" customHeight="1" x14ac:dyDescent="0.25">
      <c r="C172" s="19"/>
      <c r="D172" s="19"/>
    </row>
    <row r="173" spans="3:4" ht="15" customHeight="1" x14ac:dyDescent="0.25">
      <c r="C173" s="19"/>
      <c r="D173" s="19"/>
    </row>
    <row r="174" spans="3:4" ht="15" customHeight="1" x14ac:dyDescent="0.25">
      <c r="C174" s="19"/>
      <c r="D174" s="19"/>
    </row>
    <row r="175" spans="3:4" ht="15" customHeight="1" x14ac:dyDescent="0.25">
      <c r="C175" s="19"/>
      <c r="D175" s="19"/>
    </row>
    <row r="176" spans="3:4" ht="15" customHeight="1" x14ac:dyDescent="0.25">
      <c r="C176" s="19"/>
      <c r="D176" s="19"/>
    </row>
    <row r="177" spans="3:4" ht="15" customHeight="1" x14ac:dyDescent="0.25">
      <c r="C177" s="19"/>
      <c r="D177" s="19"/>
    </row>
    <row r="178" spans="3:4" ht="15" customHeight="1" x14ac:dyDescent="0.25">
      <c r="C178" s="19"/>
      <c r="D178" s="19"/>
    </row>
    <row r="179" spans="3:4" ht="15" customHeight="1" x14ac:dyDescent="0.25">
      <c r="C179" s="19"/>
      <c r="D179" s="19"/>
    </row>
    <row r="180" spans="3:4" ht="15" customHeight="1" x14ac:dyDescent="0.25">
      <c r="C180" s="19"/>
      <c r="D180" s="19"/>
    </row>
    <row r="181" spans="3:4" ht="15" customHeight="1" x14ac:dyDescent="0.25">
      <c r="C181" s="19"/>
      <c r="D181" s="19"/>
    </row>
    <row r="182" spans="3:4" ht="15" customHeight="1" x14ac:dyDescent="0.25">
      <c r="C182" s="19"/>
      <c r="D182" s="19"/>
    </row>
    <row r="183" spans="3:4" ht="15" customHeight="1" x14ac:dyDescent="0.25">
      <c r="C183" s="19"/>
      <c r="D183" s="19"/>
    </row>
    <row r="184" spans="3:4" ht="15" customHeight="1" x14ac:dyDescent="0.25">
      <c r="C184" s="19"/>
      <c r="D184" s="19"/>
    </row>
    <row r="185" spans="3:4" ht="15" customHeight="1" x14ac:dyDescent="0.25">
      <c r="C185" s="19"/>
      <c r="D185" s="19"/>
    </row>
    <row r="186" spans="3:4" ht="15" customHeight="1" x14ac:dyDescent="0.25">
      <c r="C186" s="19"/>
      <c r="D186" s="19"/>
    </row>
    <row r="187" spans="3:4" ht="15" customHeight="1" x14ac:dyDescent="0.25">
      <c r="C187" s="19"/>
      <c r="D187" s="19"/>
    </row>
    <row r="188" spans="3:4" ht="15" customHeight="1" x14ac:dyDescent="0.25">
      <c r="C188" s="19"/>
      <c r="D188" s="19"/>
    </row>
    <row r="189" spans="3:4" ht="15" customHeight="1" x14ac:dyDescent="0.25">
      <c r="C189" s="19"/>
      <c r="D189" s="19"/>
    </row>
    <row r="190" spans="3:4" ht="15" customHeight="1" x14ac:dyDescent="0.25">
      <c r="C190" s="19"/>
      <c r="D190" s="19"/>
    </row>
    <row r="191" spans="3:4" ht="15" customHeight="1" x14ac:dyDescent="0.25">
      <c r="C191" s="19"/>
      <c r="D191" s="19"/>
    </row>
    <row r="192" spans="3:4" ht="15" customHeight="1" x14ac:dyDescent="0.25">
      <c r="C192" s="19"/>
      <c r="D192" s="19"/>
    </row>
    <row r="193" spans="3:4" ht="15" customHeight="1" x14ac:dyDescent="0.25">
      <c r="C193" s="19"/>
      <c r="D193" s="19"/>
    </row>
    <row r="194" spans="3:4" ht="15" customHeight="1" x14ac:dyDescent="0.25">
      <c r="C194" s="19"/>
      <c r="D194" s="19"/>
    </row>
    <row r="195" spans="3:4" ht="15" customHeight="1" x14ac:dyDescent="0.25">
      <c r="C195" s="19"/>
      <c r="D195" s="19"/>
    </row>
    <row r="196" spans="3:4" ht="15" customHeight="1" x14ac:dyDescent="0.25">
      <c r="C196" s="19"/>
      <c r="D196" s="19"/>
    </row>
    <row r="197" spans="3:4" ht="15" customHeight="1" x14ac:dyDescent="0.25">
      <c r="C197" s="19"/>
      <c r="D197" s="19"/>
    </row>
    <row r="198" spans="3:4" ht="15" customHeight="1" x14ac:dyDescent="0.25">
      <c r="C198" s="19"/>
      <c r="D198" s="19"/>
    </row>
    <row r="199" spans="3:4" ht="15" customHeight="1" x14ac:dyDescent="0.25">
      <c r="C199" s="19"/>
      <c r="D199" s="19"/>
    </row>
    <row r="200" spans="3:4" ht="15" customHeight="1" x14ac:dyDescent="0.25">
      <c r="C200" s="19"/>
      <c r="D200" s="19"/>
    </row>
    <row r="201" spans="3:4" ht="15" customHeight="1" x14ac:dyDescent="0.25">
      <c r="C201" s="19"/>
      <c r="D201" s="19"/>
    </row>
    <row r="202" spans="3:4" ht="15" customHeight="1" x14ac:dyDescent="0.25">
      <c r="C202" s="19"/>
      <c r="D202" s="19"/>
    </row>
    <row r="203" spans="3:4" ht="15" customHeight="1" x14ac:dyDescent="0.25">
      <c r="C203" s="19"/>
      <c r="D203" s="19"/>
    </row>
    <row r="204" spans="3:4" ht="15" customHeight="1" x14ac:dyDescent="0.25">
      <c r="C204" s="19"/>
      <c r="D204" s="19"/>
    </row>
    <row r="205" spans="3:4" ht="15" customHeight="1" x14ac:dyDescent="0.25">
      <c r="C205" s="19"/>
      <c r="D205" s="19"/>
    </row>
    <row r="206" spans="3:4" ht="15" customHeight="1" x14ac:dyDescent="0.25">
      <c r="C206" s="19"/>
      <c r="D206" s="19"/>
    </row>
    <row r="207" spans="3:4" ht="15" customHeight="1" x14ac:dyDescent="0.25">
      <c r="C207" s="19"/>
      <c r="D207" s="19"/>
    </row>
    <row r="208" spans="3:4" ht="15" customHeight="1" x14ac:dyDescent="0.25">
      <c r="C208" s="19"/>
      <c r="D208" s="19"/>
    </row>
    <row r="209" spans="3:4" ht="15" customHeight="1" x14ac:dyDescent="0.25">
      <c r="C209" s="19"/>
      <c r="D209" s="19"/>
    </row>
    <row r="210" spans="3:4" ht="15" customHeight="1" x14ac:dyDescent="0.25">
      <c r="C210" s="19"/>
      <c r="D210" s="19"/>
    </row>
    <row r="211" spans="3:4" ht="15" customHeight="1" x14ac:dyDescent="0.25">
      <c r="C211" s="19"/>
      <c r="D211" s="19"/>
    </row>
    <row r="212" spans="3:4" ht="15" customHeight="1" x14ac:dyDescent="0.25">
      <c r="C212" s="19"/>
      <c r="D212" s="19"/>
    </row>
    <row r="213" spans="3:4" ht="15" customHeight="1" x14ac:dyDescent="0.25">
      <c r="C213" s="19"/>
      <c r="D213" s="19"/>
    </row>
    <row r="214" spans="3:4" ht="15" customHeight="1" x14ac:dyDescent="0.25">
      <c r="C214" s="19"/>
      <c r="D214" s="19"/>
    </row>
    <row r="215" spans="3:4" ht="15" customHeight="1" x14ac:dyDescent="0.25">
      <c r="C215" s="19"/>
      <c r="D215" s="19"/>
    </row>
    <row r="216" spans="3:4" ht="15" customHeight="1" x14ac:dyDescent="0.25">
      <c r="C216" s="19"/>
      <c r="D216" s="19"/>
    </row>
    <row r="217" spans="3:4" ht="15" customHeight="1" x14ac:dyDescent="0.25">
      <c r="C217" s="19"/>
      <c r="D217" s="19"/>
    </row>
    <row r="218" spans="3:4" ht="15" customHeight="1" x14ac:dyDescent="0.25">
      <c r="C218" s="19"/>
      <c r="D218" s="19"/>
    </row>
    <row r="219" spans="3:4" ht="15" customHeight="1" x14ac:dyDescent="0.25">
      <c r="C219" s="19"/>
      <c r="D219" s="19"/>
    </row>
    <row r="220" spans="3:4" ht="15" customHeight="1" x14ac:dyDescent="0.25">
      <c r="C220" s="19"/>
      <c r="D220" s="19"/>
    </row>
    <row r="221" spans="3:4" ht="15" customHeight="1" x14ac:dyDescent="0.25">
      <c r="C221" s="19"/>
      <c r="D221" s="19"/>
    </row>
    <row r="222" spans="3:4" ht="15" customHeight="1" x14ac:dyDescent="0.25">
      <c r="C222" s="19"/>
      <c r="D222" s="19"/>
    </row>
    <row r="223" spans="3:4" ht="15" customHeight="1" x14ac:dyDescent="0.25">
      <c r="C223" s="19"/>
      <c r="D223" s="19"/>
    </row>
    <row r="224" spans="3:4" ht="15" customHeight="1" x14ac:dyDescent="0.25">
      <c r="C224" s="19"/>
      <c r="D224" s="19"/>
    </row>
    <row r="225" spans="3:4" ht="15" customHeight="1" x14ac:dyDescent="0.25">
      <c r="C225" s="19"/>
      <c r="D225" s="19"/>
    </row>
    <row r="226" spans="3:4" ht="15" customHeight="1" x14ac:dyDescent="0.25">
      <c r="C226" s="19"/>
      <c r="D226" s="19"/>
    </row>
    <row r="227" spans="3:4" ht="15" customHeight="1" x14ac:dyDescent="0.25">
      <c r="C227" s="19"/>
      <c r="D227" s="19"/>
    </row>
    <row r="228" spans="3:4" ht="15" customHeight="1" x14ac:dyDescent="0.25">
      <c r="C228" s="19"/>
      <c r="D228" s="19"/>
    </row>
    <row r="229" spans="3:4" ht="15" customHeight="1" x14ac:dyDescent="0.25">
      <c r="C229" s="19"/>
      <c r="D229" s="19"/>
    </row>
    <row r="230" spans="3:4" ht="15" customHeight="1" x14ac:dyDescent="0.25">
      <c r="C230" s="19"/>
      <c r="D230" s="19"/>
    </row>
    <row r="231" spans="3:4" ht="15" customHeight="1" x14ac:dyDescent="0.25">
      <c r="C231" s="19"/>
      <c r="D231" s="19"/>
    </row>
    <row r="232" spans="3:4" ht="15" customHeight="1" x14ac:dyDescent="0.25">
      <c r="C232" s="19"/>
      <c r="D232" s="19"/>
    </row>
    <row r="233" spans="3:4" ht="15" customHeight="1" x14ac:dyDescent="0.25">
      <c r="C233" s="19"/>
      <c r="D233" s="19"/>
    </row>
    <row r="234" spans="3:4" ht="15" customHeight="1" x14ac:dyDescent="0.25">
      <c r="C234" s="19"/>
      <c r="D234" s="19"/>
    </row>
    <row r="235" spans="3:4" ht="15" customHeight="1" x14ac:dyDescent="0.25">
      <c r="C235" s="19"/>
      <c r="D235" s="19"/>
    </row>
    <row r="236" spans="3:4" ht="15" customHeight="1" x14ac:dyDescent="0.25">
      <c r="C236" s="19"/>
      <c r="D236" s="19"/>
    </row>
    <row r="237" spans="3:4" ht="15" customHeight="1" x14ac:dyDescent="0.25">
      <c r="C237" s="19"/>
      <c r="D237" s="19"/>
    </row>
    <row r="238" spans="3:4" ht="15" customHeight="1" x14ac:dyDescent="0.25">
      <c r="C238" s="19"/>
      <c r="D238" s="19"/>
    </row>
    <row r="239" spans="3:4" ht="15" customHeight="1" x14ac:dyDescent="0.25">
      <c r="C239" s="19"/>
      <c r="D239" s="19"/>
    </row>
    <row r="240" spans="3:4" ht="15" customHeight="1" x14ac:dyDescent="0.25">
      <c r="C240" s="19"/>
      <c r="D240" s="19"/>
    </row>
    <row r="241" spans="3:4" ht="15" customHeight="1" x14ac:dyDescent="0.25">
      <c r="C241" s="19"/>
      <c r="D241" s="19"/>
    </row>
    <row r="242" spans="3:4" ht="15" customHeight="1" x14ac:dyDescent="0.25">
      <c r="C242" s="19"/>
      <c r="D242" s="19"/>
    </row>
    <row r="243" spans="3:4" ht="15" customHeight="1" x14ac:dyDescent="0.25">
      <c r="C243" s="19"/>
      <c r="D243" s="19"/>
    </row>
    <row r="244" spans="3:4" ht="15" customHeight="1" x14ac:dyDescent="0.25">
      <c r="C244" s="19"/>
      <c r="D244" s="19"/>
    </row>
    <row r="245" spans="3:4" ht="15" customHeight="1" x14ac:dyDescent="0.25">
      <c r="C245" s="19"/>
      <c r="D245" s="19"/>
    </row>
    <row r="246" spans="3:4" ht="15" customHeight="1" x14ac:dyDescent="0.25">
      <c r="C246" s="19"/>
      <c r="D246" s="19"/>
    </row>
    <row r="247" spans="3:4" ht="15" customHeight="1" x14ac:dyDescent="0.25">
      <c r="C247" s="19"/>
      <c r="D247" s="19"/>
    </row>
    <row r="248" spans="3:4" ht="15" customHeight="1" x14ac:dyDescent="0.25">
      <c r="C248" s="19"/>
      <c r="D248" s="19"/>
    </row>
    <row r="249" spans="3:4" ht="15" customHeight="1" x14ac:dyDescent="0.25">
      <c r="C249" s="19"/>
      <c r="D249" s="19"/>
    </row>
    <row r="250" spans="3:4" ht="15" customHeight="1" x14ac:dyDescent="0.25">
      <c r="C250" s="19"/>
      <c r="D250" s="19"/>
    </row>
    <row r="251" spans="3:4" ht="15" customHeight="1" x14ac:dyDescent="0.25">
      <c r="C251" s="19"/>
      <c r="D251" s="19"/>
    </row>
    <row r="252" spans="3:4" ht="15" customHeight="1" x14ac:dyDescent="0.25">
      <c r="C252" s="19"/>
      <c r="D252" s="19"/>
    </row>
    <row r="253" spans="3:4" ht="15" customHeight="1" x14ac:dyDescent="0.25">
      <c r="C253" s="19"/>
      <c r="D253" s="19"/>
    </row>
    <row r="254" spans="3:4" ht="15" customHeight="1" x14ac:dyDescent="0.25">
      <c r="C254" s="19"/>
      <c r="D254" s="19"/>
    </row>
    <row r="255" spans="3:4" ht="15" customHeight="1" x14ac:dyDescent="0.25">
      <c r="C255" s="19"/>
      <c r="D255" s="19"/>
    </row>
    <row r="256" spans="3:4" ht="15" customHeight="1" x14ac:dyDescent="0.25">
      <c r="C256" s="19"/>
      <c r="D256" s="19"/>
    </row>
    <row r="257" spans="3:4" ht="15" customHeight="1" x14ac:dyDescent="0.25">
      <c r="C257" s="19"/>
      <c r="D257" s="19"/>
    </row>
    <row r="258" spans="3:4" ht="15" customHeight="1" x14ac:dyDescent="0.25">
      <c r="C258" s="19"/>
      <c r="D258" s="19"/>
    </row>
    <row r="259" spans="3:4" ht="15" customHeight="1" x14ac:dyDescent="0.25">
      <c r="C259" s="19"/>
      <c r="D259" s="19"/>
    </row>
    <row r="260" spans="3:4" ht="15" customHeight="1" x14ac:dyDescent="0.25">
      <c r="C260" s="19"/>
      <c r="D260" s="19"/>
    </row>
    <row r="261" spans="3:4" ht="15" customHeight="1" x14ac:dyDescent="0.25">
      <c r="C261" s="19"/>
      <c r="D261" s="19"/>
    </row>
    <row r="262" spans="3:4" ht="15" customHeight="1" x14ac:dyDescent="0.25">
      <c r="C262" s="19"/>
      <c r="D262" s="19"/>
    </row>
    <row r="263" spans="3:4" ht="15" customHeight="1" x14ac:dyDescent="0.25">
      <c r="C263" s="19"/>
      <c r="D263" s="19"/>
    </row>
    <row r="264" spans="3:4" ht="15" customHeight="1" x14ac:dyDescent="0.25">
      <c r="C264" s="19"/>
      <c r="D264" s="19"/>
    </row>
    <row r="265" spans="3:4" ht="15" customHeight="1" x14ac:dyDescent="0.25">
      <c r="C265" s="19"/>
      <c r="D265" s="19"/>
    </row>
    <row r="266" spans="3:4" ht="15" customHeight="1" x14ac:dyDescent="0.25">
      <c r="C266" s="19"/>
      <c r="D266" s="19"/>
    </row>
    <row r="267" spans="3:4" ht="15" customHeight="1" x14ac:dyDescent="0.25">
      <c r="C267" s="19"/>
      <c r="D267" s="19"/>
    </row>
    <row r="268" spans="3:4" ht="15" customHeight="1" x14ac:dyDescent="0.25">
      <c r="C268" s="19"/>
      <c r="D268" s="19"/>
    </row>
    <row r="269" spans="3:4" ht="15" customHeight="1" x14ac:dyDescent="0.25">
      <c r="C269" s="19"/>
      <c r="D269" s="19"/>
    </row>
    <row r="270" spans="3:4" ht="15" customHeight="1" x14ac:dyDescent="0.25">
      <c r="C270" s="19"/>
      <c r="D270" s="19"/>
    </row>
    <row r="271" spans="3:4" ht="15" customHeight="1" x14ac:dyDescent="0.25">
      <c r="C271" s="19"/>
      <c r="D271" s="19"/>
    </row>
    <row r="272" spans="3:4" ht="15" customHeight="1" x14ac:dyDescent="0.25">
      <c r="C272" s="19"/>
      <c r="D272" s="19"/>
    </row>
    <row r="273" spans="3:4" ht="15" customHeight="1" x14ac:dyDescent="0.25">
      <c r="C273" s="19"/>
      <c r="D273" s="19"/>
    </row>
    <row r="274" spans="3:4" ht="15" customHeight="1" x14ac:dyDescent="0.25">
      <c r="C274" s="19"/>
      <c r="D274" s="19"/>
    </row>
    <row r="275" spans="3:4" ht="15" customHeight="1" x14ac:dyDescent="0.25">
      <c r="C275" s="19"/>
      <c r="D275" s="19"/>
    </row>
    <row r="276" spans="3:4" ht="15" customHeight="1" x14ac:dyDescent="0.25">
      <c r="C276" s="19"/>
      <c r="D276" s="19"/>
    </row>
    <row r="277" spans="3:4" ht="15" customHeight="1" x14ac:dyDescent="0.25">
      <c r="C277" s="19"/>
      <c r="D277" s="19"/>
    </row>
    <row r="278" spans="3:4" ht="15" customHeight="1" x14ac:dyDescent="0.25">
      <c r="C278" s="19"/>
      <c r="D278" s="19"/>
    </row>
    <row r="279" spans="3:4" ht="15" customHeight="1" x14ac:dyDescent="0.25">
      <c r="C279" s="19"/>
      <c r="D279" s="19"/>
    </row>
    <row r="280" spans="3:4" ht="15" customHeight="1" x14ac:dyDescent="0.25">
      <c r="C280" s="19"/>
      <c r="D280" s="19"/>
    </row>
    <row r="281" spans="3:4" ht="15" customHeight="1" x14ac:dyDescent="0.25">
      <c r="C281" s="19"/>
      <c r="D281" s="19"/>
    </row>
    <row r="282" spans="3:4" ht="15" customHeight="1" x14ac:dyDescent="0.25">
      <c r="C282" s="19"/>
      <c r="D282" s="19"/>
    </row>
    <row r="283" spans="3:4" ht="15" customHeight="1" x14ac:dyDescent="0.25">
      <c r="C283" s="19"/>
      <c r="D283" s="19"/>
    </row>
    <row r="284" spans="3:4" ht="15" customHeight="1" x14ac:dyDescent="0.25">
      <c r="C284" s="19"/>
      <c r="D284" s="19"/>
    </row>
    <row r="285" spans="3:4" ht="15" customHeight="1" x14ac:dyDescent="0.25">
      <c r="C285" s="19"/>
      <c r="D285" s="19"/>
    </row>
    <row r="286" spans="3:4" ht="15" customHeight="1" x14ac:dyDescent="0.25">
      <c r="C286" s="19"/>
      <c r="D286" s="19"/>
    </row>
    <row r="287" spans="3:4" ht="15" customHeight="1" x14ac:dyDescent="0.25">
      <c r="C287" s="19"/>
      <c r="D287" s="19"/>
    </row>
    <row r="288" spans="3:4" ht="15" customHeight="1" x14ac:dyDescent="0.25">
      <c r="C288" s="19"/>
      <c r="D288" s="19"/>
    </row>
    <row r="289" spans="3:4" ht="15" customHeight="1" x14ac:dyDescent="0.25">
      <c r="C289" s="19"/>
      <c r="D289" s="19"/>
    </row>
    <row r="290" spans="3:4" ht="15" customHeight="1" x14ac:dyDescent="0.25">
      <c r="C290" s="19"/>
      <c r="D290" s="19"/>
    </row>
    <row r="291" spans="3:4" ht="15" customHeight="1" x14ac:dyDescent="0.25">
      <c r="C291" s="19"/>
      <c r="D291" s="19"/>
    </row>
    <row r="292" spans="3:4" ht="15" customHeight="1" x14ac:dyDescent="0.25">
      <c r="C292" s="19"/>
      <c r="D292" s="19"/>
    </row>
    <row r="293" spans="3:4" ht="15" customHeight="1" x14ac:dyDescent="0.25">
      <c r="C293" s="19"/>
      <c r="D293" s="19"/>
    </row>
    <row r="294" spans="3:4" ht="15" customHeight="1" x14ac:dyDescent="0.25">
      <c r="C294" s="19"/>
      <c r="D294" s="19"/>
    </row>
    <row r="295" spans="3:4" ht="15" customHeight="1" x14ac:dyDescent="0.25">
      <c r="C295" s="19"/>
      <c r="D295" s="19"/>
    </row>
    <row r="296" spans="3:4" ht="15" customHeight="1" x14ac:dyDescent="0.25">
      <c r="C296" s="19"/>
      <c r="D296" s="19"/>
    </row>
    <row r="297" spans="3:4" ht="15" customHeight="1" x14ac:dyDescent="0.25">
      <c r="C297" s="19"/>
      <c r="D297" s="19"/>
    </row>
    <row r="298" spans="3:4" ht="15" customHeight="1" x14ac:dyDescent="0.25">
      <c r="C298" s="19"/>
      <c r="D298" s="19"/>
    </row>
    <row r="299" spans="3:4" ht="15" customHeight="1" x14ac:dyDescent="0.25">
      <c r="C299" s="19"/>
      <c r="D299" s="19"/>
    </row>
    <row r="300" spans="3:4" ht="15" customHeight="1" x14ac:dyDescent="0.25">
      <c r="C300" s="19"/>
      <c r="D300" s="19"/>
    </row>
    <row r="301" spans="3:4" ht="15" customHeight="1" x14ac:dyDescent="0.25">
      <c r="C301" s="19"/>
      <c r="D301" s="19"/>
    </row>
    <row r="302" spans="3:4" ht="15" customHeight="1" x14ac:dyDescent="0.25">
      <c r="C302" s="19"/>
      <c r="D302" s="19"/>
    </row>
    <row r="303" spans="3:4" ht="15" customHeight="1" x14ac:dyDescent="0.25">
      <c r="C303" s="19"/>
      <c r="D303" s="19"/>
    </row>
    <row r="304" spans="3:4" ht="15" customHeight="1" x14ac:dyDescent="0.25">
      <c r="C304" s="19"/>
      <c r="D304" s="19"/>
    </row>
    <row r="305" spans="3:4" ht="15" customHeight="1" x14ac:dyDescent="0.25">
      <c r="C305" s="19"/>
      <c r="D305" s="19"/>
    </row>
    <row r="306" spans="3:4" ht="15" customHeight="1" x14ac:dyDescent="0.25">
      <c r="C306" s="19"/>
      <c r="D306" s="19"/>
    </row>
    <row r="307" spans="3:4" ht="15" customHeight="1" x14ac:dyDescent="0.25">
      <c r="C307" s="19"/>
      <c r="D307" s="19"/>
    </row>
    <row r="308" spans="3:4" ht="15" customHeight="1" x14ac:dyDescent="0.25">
      <c r="C308" s="19"/>
      <c r="D308" s="19"/>
    </row>
    <row r="309" spans="3:4" ht="15" customHeight="1" x14ac:dyDescent="0.25">
      <c r="C309" s="19"/>
      <c r="D309" s="19"/>
    </row>
    <row r="310" spans="3:4" ht="15" customHeight="1" x14ac:dyDescent="0.25">
      <c r="C310" s="19"/>
      <c r="D310" s="19"/>
    </row>
    <row r="311" spans="3:4" ht="15" customHeight="1" x14ac:dyDescent="0.25">
      <c r="C311" s="19"/>
      <c r="D311" s="19"/>
    </row>
    <row r="312" spans="3:4" ht="15" customHeight="1" x14ac:dyDescent="0.25">
      <c r="C312" s="19"/>
      <c r="D312" s="19"/>
    </row>
    <row r="313" spans="3:4" ht="15" customHeight="1" x14ac:dyDescent="0.25">
      <c r="C313" s="19"/>
      <c r="D313" s="19"/>
    </row>
    <row r="314" spans="3:4" ht="15" customHeight="1" x14ac:dyDescent="0.25">
      <c r="C314" s="19"/>
      <c r="D314" s="19"/>
    </row>
    <row r="315" spans="3:4" ht="15" customHeight="1" x14ac:dyDescent="0.25">
      <c r="C315" s="19"/>
      <c r="D315" s="19"/>
    </row>
    <row r="316" spans="3:4" ht="15" customHeight="1" x14ac:dyDescent="0.25">
      <c r="C316" s="19"/>
      <c r="D316" s="19"/>
    </row>
    <row r="317" spans="3:4" ht="15" customHeight="1" x14ac:dyDescent="0.25">
      <c r="C317" s="19"/>
      <c r="D317" s="19"/>
    </row>
    <row r="318" spans="3:4" ht="15" customHeight="1" x14ac:dyDescent="0.25">
      <c r="C318" s="19"/>
      <c r="D318" s="19"/>
    </row>
    <row r="319" spans="3:4" ht="15" customHeight="1" x14ac:dyDescent="0.25">
      <c r="C319" s="19"/>
      <c r="D319" s="19"/>
    </row>
    <row r="320" spans="3:4" ht="15" customHeight="1" x14ac:dyDescent="0.25">
      <c r="C320" s="19"/>
      <c r="D320" s="19"/>
    </row>
    <row r="321" spans="3:4" ht="15" customHeight="1" x14ac:dyDescent="0.25">
      <c r="C321" s="19"/>
      <c r="D321" s="19"/>
    </row>
    <row r="322" spans="3:4" ht="15" customHeight="1" x14ac:dyDescent="0.25">
      <c r="C322" s="19"/>
      <c r="D322" s="19"/>
    </row>
    <row r="323" spans="3:4" ht="15" customHeight="1" x14ac:dyDescent="0.25">
      <c r="C323" s="19"/>
      <c r="D323" s="19"/>
    </row>
    <row r="324" spans="3:4" ht="15" customHeight="1" x14ac:dyDescent="0.25">
      <c r="C324" s="19"/>
      <c r="D324" s="19"/>
    </row>
    <row r="325" spans="3:4" ht="15" customHeight="1" x14ac:dyDescent="0.25">
      <c r="C325" s="19"/>
      <c r="D325" s="19"/>
    </row>
    <row r="326" spans="3:4" ht="15" customHeight="1" x14ac:dyDescent="0.25">
      <c r="C326" s="19"/>
      <c r="D326" s="19"/>
    </row>
    <row r="327" spans="3:4" ht="15" customHeight="1" x14ac:dyDescent="0.25">
      <c r="C327" s="19"/>
      <c r="D327" s="19"/>
    </row>
    <row r="328" spans="3:4" ht="15" customHeight="1" x14ac:dyDescent="0.25">
      <c r="C328" s="19"/>
      <c r="D328" s="19"/>
    </row>
    <row r="329" spans="3:4" ht="15" customHeight="1" x14ac:dyDescent="0.25">
      <c r="C329" s="19"/>
      <c r="D329" s="19"/>
    </row>
    <row r="330" spans="3:4" ht="15" customHeight="1" x14ac:dyDescent="0.25">
      <c r="C330" s="19"/>
      <c r="D330" s="19"/>
    </row>
    <row r="331" spans="3:4" ht="15" customHeight="1" x14ac:dyDescent="0.25">
      <c r="C331" s="19"/>
      <c r="D331" s="19"/>
    </row>
    <row r="332" spans="3:4" ht="15" customHeight="1" x14ac:dyDescent="0.25">
      <c r="C332" s="19"/>
      <c r="D332" s="19"/>
    </row>
    <row r="333" spans="3:4" ht="15" customHeight="1" x14ac:dyDescent="0.25">
      <c r="C333" s="19"/>
      <c r="D333" s="19"/>
    </row>
    <row r="334" spans="3:4" ht="15" customHeight="1" x14ac:dyDescent="0.25">
      <c r="C334" s="19"/>
      <c r="D334" s="19"/>
    </row>
    <row r="335" spans="3:4" ht="15" customHeight="1" x14ac:dyDescent="0.25">
      <c r="C335" s="19"/>
      <c r="D335" s="19"/>
    </row>
    <row r="336" spans="3:4" ht="15" customHeight="1" x14ac:dyDescent="0.25">
      <c r="C336" s="19"/>
      <c r="D336" s="19"/>
    </row>
    <row r="337" spans="3:4" ht="15" customHeight="1" x14ac:dyDescent="0.25">
      <c r="C337" s="19"/>
      <c r="D337" s="19"/>
    </row>
    <row r="338" spans="3:4" ht="15" customHeight="1" x14ac:dyDescent="0.25">
      <c r="C338" s="19"/>
      <c r="D338" s="19"/>
    </row>
    <row r="339" spans="3:4" ht="15" customHeight="1" x14ac:dyDescent="0.25">
      <c r="C339" s="19"/>
      <c r="D339" s="19"/>
    </row>
    <row r="340" spans="3:4" ht="15" customHeight="1" x14ac:dyDescent="0.25">
      <c r="C340" s="19"/>
      <c r="D340" s="19"/>
    </row>
    <row r="341" spans="3:4" ht="15" customHeight="1" x14ac:dyDescent="0.25">
      <c r="C341" s="19"/>
      <c r="D341" s="19"/>
    </row>
    <row r="342" spans="3:4" ht="15" customHeight="1" x14ac:dyDescent="0.25">
      <c r="C342" s="19"/>
      <c r="D342" s="19"/>
    </row>
    <row r="343" spans="3:4" ht="15" customHeight="1" x14ac:dyDescent="0.25">
      <c r="C343" s="19"/>
      <c r="D343" s="19"/>
    </row>
    <row r="344" spans="3:4" ht="15" customHeight="1" x14ac:dyDescent="0.25">
      <c r="C344" s="19"/>
      <c r="D344" s="19"/>
    </row>
    <row r="345" spans="3:4" ht="15" customHeight="1" x14ac:dyDescent="0.25">
      <c r="C345" s="19"/>
      <c r="D345" s="19"/>
    </row>
    <row r="346" spans="3:4" ht="15" customHeight="1" x14ac:dyDescent="0.25">
      <c r="C346" s="19"/>
      <c r="D346" s="19"/>
    </row>
  </sheetData>
  <mergeCells count="11">
    <mergeCell ref="C147:I147"/>
    <mergeCell ref="C145:I145"/>
    <mergeCell ref="C148:I148"/>
    <mergeCell ref="C155:I155"/>
    <mergeCell ref="C146:I146"/>
    <mergeCell ref="C151:I151"/>
    <mergeCell ref="C149:I149"/>
    <mergeCell ref="C150:I150"/>
    <mergeCell ref="C152:I152"/>
    <mergeCell ref="C153:I153"/>
    <mergeCell ref="C154:I154"/>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9507A-3A47-48C5-9F76-7E73E51828F9}">
  <dimension ref="A1:CY313"/>
  <sheetViews>
    <sheetView zoomScale="70" zoomScaleNormal="70" workbookViewId="0">
      <pane xSplit="2" ySplit="2" topLeftCell="C3" activePane="bottomRight" state="frozen"/>
      <selection pane="topRight" activeCell="C1" sqref="C1"/>
      <selection pane="bottomLeft" activeCell="A3" sqref="A3"/>
      <selection pane="bottomRight"/>
    </sheetView>
  </sheetViews>
  <sheetFormatPr defaultColWidth="11.28515625" defaultRowHeight="15" customHeight="1" x14ac:dyDescent="0.25"/>
  <cols>
    <col min="1" max="1" width="5.7109375" style="17" customWidth="1"/>
    <col min="2" max="4" width="16.7109375" style="17" customWidth="1"/>
    <col min="5" max="5" width="25.28515625" style="17" bestFit="1" customWidth="1"/>
    <col min="6" max="6" width="13.7109375" style="17" customWidth="1"/>
    <col min="7" max="8" width="15.28515625" style="17" customWidth="1"/>
    <col min="9" max="9" width="17.28515625" style="17" customWidth="1"/>
    <col min="10" max="42" width="13.7109375" style="17" customWidth="1"/>
    <col min="43" max="16384" width="11.28515625" style="17"/>
  </cols>
  <sheetData>
    <row r="1" spans="1:36" ht="27" customHeight="1" x14ac:dyDescent="0.25">
      <c r="A1" s="19"/>
      <c r="B1" s="386" t="s">
        <v>434</v>
      </c>
      <c r="C1" s="387"/>
      <c r="D1" s="387"/>
      <c r="E1" s="387"/>
      <c r="F1" s="387"/>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93"/>
      <c r="AJ1" s="388"/>
    </row>
    <row r="2" spans="1:36" ht="27" customHeight="1" x14ac:dyDescent="0.25">
      <c r="A2" s="389"/>
      <c r="B2" s="390" t="s">
        <v>8</v>
      </c>
      <c r="C2" s="390" t="s">
        <v>11</v>
      </c>
      <c r="D2" s="390" t="s">
        <v>12</v>
      </c>
      <c r="E2" s="390" t="s">
        <v>9</v>
      </c>
      <c r="F2" s="391" t="s">
        <v>13</v>
      </c>
      <c r="G2" s="392"/>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3"/>
    </row>
    <row r="3" spans="1:36" ht="15" customHeight="1" x14ac:dyDescent="0.25">
      <c r="A3" s="389"/>
      <c r="E3" s="722" t="s">
        <v>937</v>
      </c>
    </row>
    <row r="4" spans="1:36" ht="15" customHeight="1" x14ac:dyDescent="0.25">
      <c r="A4" s="721"/>
    </row>
    <row r="5" spans="1:36" ht="15" customHeight="1" x14ac:dyDescent="0.25">
      <c r="A5" s="394"/>
      <c r="B5" s="395"/>
      <c r="C5" s="396" t="s">
        <v>220</v>
      </c>
      <c r="D5" s="397"/>
      <c r="E5" s="398" t="s">
        <v>248</v>
      </c>
      <c r="F5" s="399">
        <v>1.7657704373676209E-3</v>
      </c>
      <c r="H5" s="63"/>
    </row>
    <row r="6" spans="1:36" ht="15" customHeight="1" x14ac:dyDescent="0.25">
      <c r="A6" s="394"/>
      <c r="B6" s="394"/>
      <c r="C6" s="400" t="s">
        <v>221</v>
      </c>
      <c r="D6" s="401"/>
      <c r="E6" s="402" t="s">
        <v>249</v>
      </c>
      <c r="F6" s="403">
        <v>2.4208486028373004E-5</v>
      </c>
      <c r="H6" s="63"/>
    </row>
    <row r="7" spans="1:36" ht="15" customHeight="1" x14ac:dyDescent="0.25">
      <c r="A7" s="394"/>
      <c r="B7" s="394"/>
      <c r="C7" s="400" t="s">
        <v>222</v>
      </c>
      <c r="D7" s="401"/>
      <c r="E7" s="402" t="s">
        <v>250</v>
      </c>
      <c r="F7" s="403">
        <v>130.42993999999999</v>
      </c>
      <c r="H7" s="63"/>
    </row>
    <row r="8" spans="1:36" ht="15" customHeight="1" x14ac:dyDescent="0.25">
      <c r="A8" s="394"/>
      <c r="B8" s="394"/>
      <c r="C8" s="400" t="s">
        <v>223</v>
      </c>
      <c r="D8" s="401"/>
      <c r="E8" s="402" t="s">
        <v>251</v>
      </c>
      <c r="F8" s="403">
        <v>-371.5280605952355</v>
      </c>
      <c r="H8" s="63"/>
    </row>
    <row r="9" spans="1:36" ht="15" customHeight="1" x14ac:dyDescent="0.25">
      <c r="A9" s="394"/>
      <c r="B9" s="394"/>
      <c r="C9" s="404" t="s">
        <v>224</v>
      </c>
      <c r="D9" s="405"/>
      <c r="E9" s="402" t="s">
        <v>252</v>
      </c>
      <c r="F9" s="403">
        <v>1.3645477999999999E-2</v>
      </c>
      <c r="H9" s="63"/>
    </row>
    <row r="10" spans="1:36" ht="15" customHeight="1" x14ac:dyDescent="0.25">
      <c r="A10" s="394"/>
      <c r="B10" s="394"/>
      <c r="C10" s="400" t="s">
        <v>225</v>
      </c>
      <c r="D10" s="401"/>
      <c r="E10" s="402" t="s">
        <v>253</v>
      </c>
      <c r="F10" s="403">
        <v>77.999762000000004</v>
      </c>
      <c r="H10" s="63"/>
    </row>
    <row r="11" spans="1:36" ht="15" customHeight="1" x14ac:dyDescent="0.25">
      <c r="A11" s="394"/>
      <c r="B11" s="394"/>
      <c r="C11" s="400" t="s">
        <v>226</v>
      </c>
      <c r="D11" s="401"/>
      <c r="E11" s="402" t="s">
        <v>254</v>
      </c>
      <c r="F11" s="403">
        <v>2.6128011</v>
      </c>
      <c r="H11" s="63"/>
    </row>
    <row r="12" spans="1:36" ht="15" customHeight="1" x14ac:dyDescent="0.25">
      <c r="A12" s="394"/>
      <c r="B12" s="394"/>
      <c r="C12" s="400" t="s">
        <v>227</v>
      </c>
      <c r="D12" s="401"/>
      <c r="E12" s="402" t="s">
        <v>255</v>
      </c>
      <c r="F12" s="403">
        <v>2.4662872999999998</v>
      </c>
      <c r="H12" s="63"/>
    </row>
    <row r="13" spans="1:36" ht="15" customHeight="1" x14ac:dyDescent="0.25">
      <c r="A13" s="394"/>
      <c r="B13" s="394"/>
      <c r="C13" s="400" t="s">
        <v>228</v>
      </c>
      <c r="D13" s="401"/>
      <c r="E13" s="402" t="s">
        <v>254</v>
      </c>
      <c r="F13" s="403">
        <v>2.696113</v>
      </c>
      <c r="H13" s="63"/>
    </row>
    <row r="14" spans="1:36" ht="15" customHeight="1" x14ac:dyDescent="0.25">
      <c r="A14" s="394"/>
      <c r="B14" s="394"/>
      <c r="C14" s="400" t="s">
        <v>229</v>
      </c>
      <c r="D14" s="401"/>
      <c r="E14" s="402" t="s">
        <v>256</v>
      </c>
      <c r="F14" s="403">
        <v>12.838054999999999</v>
      </c>
      <c r="H14" s="63"/>
    </row>
    <row r="15" spans="1:36" ht="15" customHeight="1" x14ac:dyDescent="0.25">
      <c r="A15" s="394"/>
      <c r="B15" s="394"/>
      <c r="C15" s="400" t="s">
        <v>230</v>
      </c>
      <c r="D15" s="401"/>
      <c r="E15" s="402" t="s">
        <v>257</v>
      </c>
      <c r="F15" s="403">
        <v>0.37127895999999999</v>
      </c>
      <c r="H15" s="63"/>
    </row>
    <row r="16" spans="1:36" ht="15" customHeight="1" x14ac:dyDescent="0.25">
      <c r="A16" s="394"/>
      <c r="B16" s="394"/>
      <c r="C16" s="400" t="s">
        <v>231</v>
      </c>
      <c r="D16" s="401"/>
      <c r="E16" s="402" t="s">
        <v>258</v>
      </c>
      <c r="F16" s="403">
        <v>4.2983409000000004</v>
      </c>
      <c r="H16" s="63"/>
    </row>
    <row r="17" spans="1:8" ht="15" customHeight="1" x14ac:dyDescent="0.25">
      <c r="A17" s="394"/>
      <c r="B17" s="394"/>
      <c r="C17" s="400" t="s">
        <v>232</v>
      </c>
      <c r="D17" s="401"/>
      <c r="E17" s="402" t="s">
        <v>259</v>
      </c>
      <c r="F17" s="403">
        <v>8250.3809000000001</v>
      </c>
      <c r="H17" s="63"/>
    </row>
    <row r="18" spans="1:8" ht="15" customHeight="1" x14ac:dyDescent="0.25">
      <c r="A18" s="394"/>
      <c r="B18" s="394"/>
      <c r="C18" s="400" t="s">
        <v>233</v>
      </c>
      <c r="D18" s="401"/>
      <c r="E18" s="402" t="s">
        <v>259</v>
      </c>
      <c r="F18" s="403">
        <v>39.983274000000002</v>
      </c>
      <c r="H18" s="63"/>
    </row>
    <row r="19" spans="1:8" ht="15" customHeight="1" x14ac:dyDescent="0.25">
      <c r="A19" s="394"/>
      <c r="B19" s="394"/>
      <c r="C19" s="400" t="s">
        <v>234</v>
      </c>
      <c r="D19" s="401"/>
      <c r="E19" s="402" t="s">
        <v>259</v>
      </c>
      <c r="F19" s="403">
        <v>31.668684000000002</v>
      </c>
    </row>
    <row r="20" spans="1:8" ht="15" customHeight="1" x14ac:dyDescent="0.25">
      <c r="A20" s="394"/>
      <c r="B20" s="394"/>
      <c r="C20" s="400" t="s">
        <v>235</v>
      </c>
      <c r="D20" s="401"/>
      <c r="E20" s="402" t="s">
        <v>259</v>
      </c>
      <c r="F20" s="403">
        <v>14.309018999999999</v>
      </c>
    </row>
    <row r="21" spans="1:8" ht="15" customHeight="1" x14ac:dyDescent="0.25">
      <c r="A21" s="394"/>
      <c r="B21" s="394"/>
      <c r="C21" s="400" t="s">
        <v>236</v>
      </c>
      <c r="D21" s="401"/>
      <c r="E21" s="402" t="s">
        <v>259</v>
      </c>
      <c r="F21" s="403">
        <v>1801.8692000000001</v>
      </c>
      <c r="H21" s="63"/>
    </row>
    <row r="22" spans="1:8" ht="15" customHeight="1" x14ac:dyDescent="0.25">
      <c r="A22" s="394"/>
      <c r="B22" s="394"/>
      <c r="C22" s="400" t="s">
        <v>237</v>
      </c>
      <c r="D22" s="401"/>
      <c r="E22" s="402" t="s">
        <v>260</v>
      </c>
      <c r="F22" s="403">
        <v>2421.5893999999998</v>
      </c>
      <c r="H22" s="63"/>
    </row>
    <row r="23" spans="1:8" ht="15" customHeight="1" x14ac:dyDescent="0.25">
      <c r="A23" s="394"/>
      <c r="B23" s="394"/>
      <c r="C23" s="400" t="s">
        <v>238</v>
      </c>
      <c r="D23" s="401"/>
      <c r="E23" s="402" t="s">
        <v>261</v>
      </c>
      <c r="F23" s="403">
        <v>2.1573846999999997</v>
      </c>
      <c r="H23" s="63"/>
    </row>
    <row r="24" spans="1:8" ht="15" customHeight="1" x14ac:dyDescent="0.25">
      <c r="A24" s="394"/>
      <c r="B24" s="394"/>
      <c r="C24" s="400" t="s">
        <v>239</v>
      </c>
      <c r="D24" s="401"/>
      <c r="E24" s="402" t="s">
        <v>262</v>
      </c>
      <c r="F24" s="403">
        <v>363.43013000000002</v>
      </c>
      <c r="H24" s="63"/>
    </row>
    <row r="25" spans="1:8" ht="15" customHeight="1" x14ac:dyDescent="0.25">
      <c r="A25" s="394"/>
      <c r="B25" s="406"/>
      <c r="C25" s="407" t="s">
        <v>240</v>
      </c>
      <c r="D25" s="408"/>
      <c r="E25" s="409" t="s">
        <v>263</v>
      </c>
      <c r="F25" s="410">
        <v>77.966086000000004</v>
      </c>
      <c r="H25" s="63"/>
    </row>
    <row r="26" spans="1:8" ht="15" customHeight="1" x14ac:dyDescent="0.25">
      <c r="A26" s="394"/>
      <c r="B26" s="19"/>
      <c r="C26" s="19"/>
      <c r="D26" s="19"/>
      <c r="E26" s="19"/>
      <c r="F26" s="76"/>
      <c r="H26" s="63"/>
    </row>
    <row r="27" spans="1:8" ht="15" customHeight="1" x14ac:dyDescent="0.25">
      <c r="A27" s="394"/>
      <c r="B27" s="395"/>
      <c r="C27" s="396" t="s">
        <v>220</v>
      </c>
      <c r="D27" s="397"/>
      <c r="E27" s="398" t="s">
        <v>438</v>
      </c>
      <c r="F27" s="399">
        <v>1.2797788185033505E-3</v>
      </c>
      <c r="H27" s="63"/>
    </row>
    <row r="28" spans="1:8" ht="15" customHeight="1" x14ac:dyDescent="0.25">
      <c r="A28" s="394"/>
      <c r="B28" s="394"/>
      <c r="C28" s="400" t="s">
        <v>221</v>
      </c>
      <c r="D28" s="401"/>
      <c r="E28" s="402" t="s">
        <v>439</v>
      </c>
      <c r="F28" s="403">
        <v>2.4676369914370808E-6</v>
      </c>
      <c r="H28" s="63"/>
    </row>
    <row r="29" spans="1:8" ht="15" customHeight="1" x14ac:dyDescent="0.25">
      <c r="A29" s="394"/>
      <c r="B29" s="394"/>
      <c r="C29" s="400" t="s">
        <v>222</v>
      </c>
      <c r="D29" s="401"/>
      <c r="E29" s="402" t="s">
        <v>440</v>
      </c>
      <c r="F29" s="403">
        <v>360.08649398734178</v>
      </c>
      <c r="H29" s="63"/>
    </row>
    <row r="30" spans="1:8" ht="15" customHeight="1" x14ac:dyDescent="0.25">
      <c r="A30" s="394"/>
      <c r="B30" s="394"/>
      <c r="C30" s="400" t="s">
        <v>223</v>
      </c>
      <c r="D30" s="401"/>
      <c r="E30" s="402" t="s">
        <v>441</v>
      </c>
      <c r="F30" s="403">
        <v>482.22848265078181</v>
      </c>
      <c r="H30" s="63"/>
    </row>
    <row r="31" spans="1:8" ht="15" customHeight="1" x14ac:dyDescent="0.25">
      <c r="A31" s="394"/>
      <c r="B31" s="394"/>
      <c r="C31" s="404" t="s">
        <v>224</v>
      </c>
      <c r="D31" s="405"/>
      <c r="E31" s="402" t="s">
        <v>442</v>
      </c>
      <c r="F31" s="403">
        <v>5.839416217795979E-4</v>
      </c>
      <c r="H31" s="63"/>
    </row>
    <row r="32" spans="1:8" ht="15" customHeight="1" x14ac:dyDescent="0.25">
      <c r="A32" s="394"/>
      <c r="B32" s="394"/>
      <c r="C32" s="400" t="s">
        <v>225</v>
      </c>
      <c r="D32" s="401"/>
      <c r="E32" s="402" t="s">
        <v>443</v>
      </c>
      <c r="F32" s="403">
        <v>35.580873953834697</v>
      </c>
      <c r="H32" s="63"/>
    </row>
    <row r="33" spans="1:8" ht="15" customHeight="1" x14ac:dyDescent="0.25">
      <c r="A33" s="394"/>
      <c r="B33" s="394"/>
      <c r="C33" s="400" t="s">
        <v>226</v>
      </c>
      <c r="D33" s="401"/>
      <c r="E33" s="402" t="s">
        <v>444</v>
      </c>
      <c r="F33" s="403">
        <v>1.4317798051005213</v>
      </c>
      <c r="H33" s="63"/>
    </row>
    <row r="34" spans="1:8" ht="15" customHeight="1" x14ac:dyDescent="0.25">
      <c r="A34" s="394"/>
      <c r="B34" s="394"/>
      <c r="C34" s="400" t="s">
        <v>227</v>
      </c>
      <c r="D34" s="401"/>
      <c r="E34" s="402" t="s">
        <v>445</v>
      </c>
      <c r="F34" s="403">
        <v>1.2143722751303052</v>
      </c>
      <c r="H34" s="63"/>
    </row>
    <row r="35" spans="1:8" ht="15" customHeight="1" x14ac:dyDescent="0.25">
      <c r="A35" s="394"/>
      <c r="B35" s="394"/>
      <c r="C35" s="400" t="s">
        <v>228</v>
      </c>
      <c r="D35" s="401"/>
      <c r="E35" s="402" t="s">
        <v>444</v>
      </c>
      <c r="F35" s="403">
        <v>1.5199962285927027</v>
      </c>
      <c r="H35" s="63"/>
    </row>
    <row r="36" spans="1:8" ht="15" customHeight="1" x14ac:dyDescent="0.25">
      <c r="A36" s="394"/>
      <c r="B36" s="394"/>
      <c r="C36" s="400" t="s">
        <v>229</v>
      </c>
      <c r="D36" s="401"/>
      <c r="E36" s="402" t="s">
        <v>446</v>
      </c>
      <c r="F36" s="403">
        <v>3.5950562222635889</v>
      </c>
      <c r="H36" s="63"/>
    </row>
    <row r="37" spans="1:8" ht="15" customHeight="1" x14ac:dyDescent="0.25">
      <c r="A37" s="394"/>
      <c r="B37" s="394"/>
      <c r="C37" s="400" t="s">
        <v>230</v>
      </c>
      <c r="D37" s="401"/>
      <c r="E37" s="402" t="s">
        <v>447</v>
      </c>
      <c r="F37" s="403">
        <v>5.9846783555472814E-2</v>
      </c>
      <c r="H37" s="63"/>
    </row>
    <row r="38" spans="1:8" ht="15" customHeight="1" x14ac:dyDescent="0.25">
      <c r="A38" s="394"/>
      <c r="B38" s="394"/>
      <c r="C38" s="400" t="s">
        <v>231</v>
      </c>
      <c r="D38" s="401"/>
      <c r="E38" s="402" t="s">
        <v>448</v>
      </c>
      <c r="F38" s="403">
        <v>6.7256788570364857E-3</v>
      </c>
      <c r="H38" s="63"/>
    </row>
    <row r="39" spans="1:8" ht="15" customHeight="1" x14ac:dyDescent="0.25">
      <c r="A39" s="394"/>
      <c r="B39" s="394"/>
      <c r="C39" s="400" t="s">
        <v>232</v>
      </c>
      <c r="D39" s="401"/>
      <c r="E39" s="402" t="s">
        <v>449</v>
      </c>
      <c r="F39" s="403">
        <v>706.11472226358887</v>
      </c>
      <c r="H39" s="63"/>
    </row>
    <row r="40" spans="1:8" ht="15" customHeight="1" x14ac:dyDescent="0.25">
      <c r="A40" s="394"/>
      <c r="B40" s="394"/>
      <c r="C40" s="400" t="s">
        <v>233</v>
      </c>
      <c r="D40" s="401"/>
      <c r="E40" s="402" t="s">
        <v>449</v>
      </c>
      <c r="F40" s="403">
        <v>4.3212932691734913</v>
      </c>
      <c r="H40" s="63"/>
    </row>
    <row r="41" spans="1:8" ht="15" customHeight="1" x14ac:dyDescent="0.25">
      <c r="A41" s="394"/>
      <c r="B41" s="394"/>
      <c r="C41" s="400" t="s">
        <v>234</v>
      </c>
      <c r="D41" s="401"/>
      <c r="E41" s="402" t="s">
        <v>449</v>
      </c>
      <c r="F41" s="403">
        <v>7.2772172356664182</v>
      </c>
    </row>
    <row r="42" spans="1:8" ht="15" customHeight="1" x14ac:dyDescent="0.25">
      <c r="A42" s="394"/>
      <c r="B42" s="394"/>
      <c r="C42" s="400" t="s">
        <v>235</v>
      </c>
      <c r="D42" s="401"/>
      <c r="E42" s="402" t="s">
        <v>449</v>
      </c>
      <c r="F42" s="403">
        <v>8.6551373901712569</v>
      </c>
    </row>
    <row r="43" spans="1:8" ht="15" customHeight="1" x14ac:dyDescent="0.25">
      <c r="A43" s="394"/>
      <c r="B43" s="394"/>
      <c r="C43" s="400" t="s">
        <v>236</v>
      </c>
      <c r="D43" s="401"/>
      <c r="E43" s="402" t="s">
        <v>449</v>
      </c>
      <c r="F43" s="403">
        <v>134.41401187639613</v>
      </c>
      <c r="H43" s="63"/>
    </row>
    <row r="44" spans="1:8" ht="15" customHeight="1" x14ac:dyDescent="0.25">
      <c r="A44" s="394"/>
      <c r="B44" s="394"/>
      <c r="C44" s="400" t="s">
        <v>237</v>
      </c>
      <c r="D44" s="401"/>
      <c r="E44" s="402" t="s">
        <v>450</v>
      </c>
      <c r="F44" s="403">
        <v>6.3439828760238273</v>
      </c>
      <c r="H44" s="63"/>
    </row>
    <row r="45" spans="1:8" ht="15" customHeight="1" x14ac:dyDescent="0.25">
      <c r="A45" s="394"/>
      <c r="B45" s="394"/>
      <c r="C45" s="400" t="s">
        <v>238</v>
      </c>
      <c r="D45" s="401"/>
      <c r="E45" s="402" t="s">
        <v>451</v>
      </c>
      <c r="F45" s="403">
        <v>0.78391163030528666</v>
      </c>
      <c r="H45" s="63"/>
    </row>
    <row r="46" spans="1:8" ht="15" customHeight="1" x14ac:dyDescent="0.25">
      <c r="A46" s="394"/>
      <c r="B46" s="394"/>
      <c r="C46" s="400" t="s">
        <v>239</v>
      </c>
      <c r="D46" s="401"/>
      <c r="E46" s="402" t="s">
        <v>452</v>
      </c>
      <c r="F46" s="403">
        <v>806.91553313477277</v>
      </c>
      <c r="H46" s="63"/>
    </row>
    <row r="47" spans="1:8" ht="15" customHeight="1" x14ac:dyDescent="0.25">
      <c r="A47" s="394"/>
      <c r="B47" s="406"/>
      <c r="C47" s="407" t="s">
        <v>240</v>
      </c>
      <c r="D47" s="408"/>
      <c r="E47" s="409" t="s">
        <v>453</v>
      </c>
      <c r="F47" s="410">
        <v>4.2408301915487714</v>
      </c>
      <c r="H47" s="63"/>
    </row>
    <row r="48" spans="1:8" ht="15" customHeight="1" x14ac:dyDescent="0.25">
      <c r="A48" s="394"/>
      <c r="B48" s="19"/>
      <c r="C48" s="19"/>
      <c r="D48" s="19"/>
      <c r="E48" s="19"/>
      <c r="F48" s="19"/>
      <c r="H48" s="63"/>
    </row>
    <row r="49" spans="1:103" ht="15" customHeight="1" x14ac:dyDescent="0.25">
      <c r="B49" s="19"/>
      <c r="C49" s="19"/>
      <c r="D49" s="19"/>
      <c r="E49" s="19"/>
      <c r="F49" s="411" t="s">
        <v>332</v>
      </c>
      <c r="G49" s="412" t="s">
        <v>14</v>
      </c>
      <c r="H49" s="412" t="s">
        <v>15</v>
      </c>
      <c r="I49" s="412" t="s">
        <v>16</v>
      </c>
      <c r="J49" s="412" t="s">
        <v>17</v>
      </c>
      <c r="K49" s="412" t="s">
        <v>18</v>
      </c>
      <c r="L49" s="412" t="s">
        <v>19</v>
      </c>
      <c r="M49" s="412" t="s">
        <v>20</v>
      </c>
      <c r="N49" s="412" t="s">
        <v>21</v>
      </c>
      <c r="O49" s="412" t="s">
        <v>22</v>
      </c>
      <c r="P49" s="412" t="s">
        <v>23</v>
      </c>
      <c r="Q49" s="412" t="s">
        <v>24</v>
      </c>
      <c r="R49" s="412" t="s">
        <v>25</v>
      </c>
      <c r="S49" s="412" t="s">
        <v>26</v>
      </c>
      <c r="T49" s="412" t="s">
        <v>27</v>
      </c>
      <c r="U49" s="412" t="s">
        <v>28</v>
      </c>
      <c r="V49" s="412" t="s">
        <v>29</v>
      </c>
      <c r="W49" s="412" t="s">
        <v>30</v>
      </c>
      <c r="X49" s="412" t="s">
        <v>31</v>
      </c>
      <c r="Y49" s="412" t="s">
        <v>32</v>
      </c>
      <c r="Z49" s="412" t="s">
        <v>33</v>
      </c>
      <c r="AA49" s="412" t="s">
        <v>34</v>
      </c>
      <c r="AB49" s="412" t="s">
        <v>35</v>
      </c>
      <c r="AC49" s="412" t="s">
        <v>36</v>
      </c>
      <c r="AD49" s="412" t="s">
        <v>37</v>
      </c>
      <c r="AE49" s="412" t="s">
        <v>38</v>
      </c>
      <c r="AF49" s="412" t="s">
        <v>39</v>
      </c>
      <c r="AG49" s="412" t="s">
        <v>40</v>
      </c>
      <c r="AH49" s="412" t="s">
        <v>41</v>
      </c>
      <c r="AI49" s="412" t="s">
        <v>42</v>
      </c>
      <c r="AJ49" s="412" t="s">
        <v>43</v>
      </c>
      <c r="AK49" s="412" t="s">
        <v>44</v>
      </c>
      <c r="AL49" s="412" t="s">
        <v>45</v>
      </c>
      <c r="AM49" s="412" t="s">
        <v>46</v>
      </c>
      <c r="AN49" s="412" t="s">
        <v>47</v>
      </c>
      <c r="AO49" s="412" t="s">
        <v>48</v>
      </c>
      <c r="AP49" s="412" t="s">
        <v>49</v>
      </c>
      <c r="AQ49" s="412" t="s">
        <v>50</v>
      </c>
      <c r="AR49" s="412" t="s">
        <v>51</v>
      </c>
      <c r="AS49" s="412" t="s">
        <v>52</v>
      </c>
      <c r="AT49" s="412" t="s">
        <v>53</v>
      </c>
      <c r="AU49" s="412" t="s">
        <v>54</v>
      </c>
      <c r="AV49" s="412" t="s">
        <v>55</v>
      </c>
      <c r="AW49" s="412" t="s">
        <v>56</v>
      </c>
      <c r="AX49" s="412" t="s">
        <v>57</v>
      </c>
      <c r="AY49" s="412" t="s">
        <v>58</v>
      </c>
      <c r="AZ49" s="412" t="s">
        <v>59</v>
      </c>
      <c r="BA49" s="412" t="s">
        <v>60</v>
      </c>
      <c r="BB49" s="412" t="s">
        <v>61</v>
      </c>
      <c r="BC49" s="412" t="s">
        <v>62</v>
      </c>
      <c r="BD49" s="412" t="s">
        <v>63</v>
      </c>
      <c r="BE49" s="412" t="s">
        <v>64</v>
      </c>
      <c r="BF49" s="412" t="s">
        <v>65</v>
      </c>
      <c r="BG49" s="412" t="s">
        <v>66</v>
      </c>
      <c r="BH49" s="412" t="s">
        <v>67</v>
      </c>
      <c r="BI49" s="412" t="s">
        <v>68</v>
      </c>
      <c r="BJ49" s="412" t="s">
        <v>69</v>
      </c>
      <c r="BK49" s="412" t="s">
        <v>70</v>
      </c>
      <c r="BL49" s="412" t="s">
        <v>71</v>
      </c>
      <c r="BM49" s="412" t="s">
        <v>72</v>
      </c>
      <c r="BN49" s="412" t="s">
        <v>73</v>
      </c>
      <c r="BO49" s="412" t="s">
        <v>74</v>
      </c>
      <c r="BP49" s="412" t="s">
        <v>75</v>
      </c>
      <c r="BQ49" s="412" t="s">
        <v>76</v>
      </c>
      <c r="BR49" s="412" t="s">
        <v>77</v>
      </c>
      <c r="BS49" s="412" t="s">
        <v>78</v>
      </c>
      <c r="BT49" s="412" t="s">
        <v>79</v>
      </c>
      <c r="BU49" s="412" t="s">
        <v>80</v>
      </c>
      <c r="BV49" s="412" t="s">
        <v>81</v>
      </c>
      <c r="BW49" s="412" t="s">
        <v>82</v>
      </c>
      <c r="BX49" s="412" t="s">
        <v>83</v>
      </c>
      <c r="BY49" s="412" t="s">
        <v>84</v>
      </c>
      <c r="BZ49" s="412" t="s">
        <v>85</v>
      </c>
      <c r="CA49" s="412" t="s">
        <v>86</v>
      </c>
      <c r="CB49" s="412" t="s">
        <v>87</v>
      </c>
      <c r="CC49" s="412" t="s">
        <v>88</v>
      </c>
      <c r="CD49" s="412" t="s">
        <v>89</v>
      </c>
      <c r="CE49" s="412" t="s">
        <v>90</v>
      </c>
      <c r="CF49" s="412" t="s">
        <v>91</v>
      </c>
      <c r="CG49" s="412" t="s">
        <v>92</v>
      </c>
      <c r="CH49" s="412" t="s">
        <v>93</v>
      </c>
      <c r="CI49" s="412" t="s">
        <v>94</v>
      </c>
      <c r="CJ49" s="412" t="s">
        <v>95</v>
      </c>
      <c r="CK49" s="412" t="s">
        <v>96</v>
      </c>
      <c r="CL49" s="412" t="s">
        <v>97</v>
      </c>
      <c r="CM49" s="412" t="s">
        <v>98</v>
      </c>
      <c r="CN49" s="412" t="s">
        <v>99</v>
      </c>
      <c r="CO49" s="412" t="s">
        <v>100</v>
      </c>
      <c r="CP49" s="412" t="s">
        <v>101</v>
      </c>
      <c r="CQ49" s="412" t="s">
        <v>102</v>
      </c>
      <c r="CR49" s="412" t="s">
        <v>103</v>
      </c>
      <c r="CS49" s="412" t="s">
        <v>104</v>
      </c>
      <c r="CT49" s="412" t="s">
        <v>105</v>
      </c>
      <c r="CU49" s="412" t="s">
        <v>106</v>
      </c>
      <c r="CV49" s="412" t="s">
        <v>107</v>
      </c>
      <c r="CW49" s="412" t="s">
        <v>108</v>
      </c>
      <c r="CX49" s="412" t="s">
        <v>109</v>
      </c>
      <c r="CY49" s="413" t="s">
        <v>110</v>
      </c>
    </row>
    <row r="50" spans="1:103" ht="15" customHeight="1" x14ac:dyDescent="0.25">
      <c r="A50" s="394"/>
      <c r="B50" s="395"/>
      <c r="C50" s="396" t="s">
        <v>220</v>
      </c>
      <c r="D50" s="397" t="s">
        <v>606</v>
      </c>
      <c r="E50" s="398" t="s">
        <v>369</v>
      </c>
      <c r="F50" s="170">
        <v>1.7170694000000001E-7</v>
      </c>
      <c r="G50" s="24">
        <v>1.7170694000000001E-7</v>
      </c>
      <c r="H50" s="24">
        <v>1.7170694000000001E-7</v>
      </c>
      <c r="I50" s="24">
        <v>1.2609226000000001E-7</v>
      </c>
      <c r="J50" s="24">
        <v>1.2609226000000001E-7</v>
      </c>
      <c r="K50" s="24">
        <v>1.2609226000000001E-7</v>
      </c>
      <c r="L50" s="24">
        <v>5.3121551999999996E-7</v>
      </c>
      <c r="M50" s="24">
        <v>5.3121551999999996E-7</v>
      </c>
      <c r="N50" s="24">
        <v>6.8091734000000002E-7</v>
      </c>
      <c r="O50" s="24">
        <v>4.5729924999999998E-7</v>
      </c>
      <c r="P50" s="24">
        <v>3.3011411000000002E-7</v>
      </c>
      <c r="Q50" s="24">
        <v>3.3011411000000002E-7</v>
      </c>
      <c r="R50" s="24">
        <v>3.3011411000000002E-7</v>
      </c>
      <c r="S50" s="24">
        <v>3.3011411000000002E-7</v>
      </c>
      <c r="T50" s="24">
        <v>3.3011411000000002E-7</v>
      </c>
      <c r="U50" s="24">
        <v>3.3011411000000002E-7</v>
      </c>
      <c r="V50" s="24">
        <v>3.3011411000000002E-7</v>
      </c>
      <c r="W50" s="24">
        <v>3.3011411000000002E-7</v>
      </c>
      <c r="X50" s="24">
        <v>3.3011411000000002E-7</v>
      </c>
      <c r="Y50" s="24">
        <v>3.3011411000000002E-7</v>
      </c>
      <c r="Z50" s="24">
        <v>3.3011411000000002E-7</v>
      </c>
      <c r="AA50" s="24">
        <v>3.3011411000000002E-7</v>
      </c>
      <c r="AB50" s="24">
        <v>3.3011411000000002E-7</v>
      </c>
      <c r="AC50" s="24">
        <v>3.3011411000000002E-7</v>
      </c>
      <c r="AD50" s="24">
        <v>3.3011411000000002E-7</v>
      </c>
      <c r="AE50" s="24">
        <v>3.3011411000000002E-7</v>
      </c>
      <c r="AF50" s="24">
        <v>1.9048906000000001E-7</v>
      </c>
      <c r="AG50" s="24">
        <v>5.6725203000000001E-7</v>
      </c>
      <c r="AH50" s="24">
        <v>8.9427060999999986E-7</v>
      </c>
      <c r="AI50" s="24">
        <v>8.9427060999999986E-7</v>
      </c>
      <c r="AJ50" s="24">
        <v>8.9427060999999986E-7</v>
      </c>
      <c r="AK50" s="24">
        <v>8.9427060999999986E-7</v>
      </c>
      <c r="AL50" s="24">
        <v>2.6755576000000002E-7</v>
      </c>
      <c r="AM50" s="24">
        <v>2.6755576000000002E-7</v>
      </c>
      <c r="AN50" s="24">
        <v>2.6755576000000002E-7</v>
      </c>
      <c r="AO50" s="24">
        <v>2.6755576000000002E-7</v>
      </c>
      <c r="AP50" s="24">
        <v>2.6755576000000002E-7</v>
      </c>
      <c r="AQ50" s="24">
        <v>2.6755576000000002E-7</v>
      </c>
      <c r="AR50" s="24">
        <v>2.6755576000000002E-7</v>
      </c>
      <c r="AS50" s="24">
        <v>1.2816450000000002E-7</v>
      </c>
      <c r="AT50" s="24">
        <v>1.2816450000000002E-7</v>
      </c>
      <c r="AU50" s="24">
        <v>4.1123375000000001E-8</v>
      </c>
      <c r="AV50" s="24">
        <v>4.1123375000000001E-8</v>
      </c>
      <c r="AW50" s="24">
        <v>4.1123375000000001E-8</v>
      </c>
      <c r="AX50" s="24">
        <v>4.1123375000000001E-8</v>
      </c>
      <c r="AY50" s="24">
        <v>4.1123375000000001E-8</v>
      </c>
      <c r="AZ50" s="24">
        <v>4.1123375000000001E-8</v>
      </c>
      <c r="BA50" s="24">
        <v>4.1123375000000001E-8</v>
      </c>
      <c r="BB50" s="24">
        <v>4.1123375000000001E-8</v>
      </c>
      <c r="BC50" s="24">
        <v>4.1123375000000001E-8</v>
      </c>
      <c r="BD50" s="24">
        <v>3.6409934000000003E-7</v>
      </c>
      <c r="BE50" s="24">
        <v>3.1197210999999998E-7</v>
      </c>
      <c r="BF50" s="24">
        <v>3.1197210999999998E-7</v>
      </c>
      <c r="BG50" s="24">
        <v>3.1197210999999998E-7</v>
      </c>
      <c r="BH50" s="24">
        <v>2.5768166E-7</v>
      </c>
      <c r="BI50" s="24">
        <v>2.5191637999999999E-7</v>
      </c>
      <c r="BJ50" s="24">
        <v>2.5191637999999999E-7</v>
      </c>
      <c r="BK50" s="24">
        <v>2.5191637999999999E-7</v>
      </c>
      <c r="BL50" s="24">
        <v>2.5191637999999999E-7</v>
      </c>
      <c r="BM50" s="24">
        <v>2.5191637999999999E-7</v>
      </c>
      <c r="BN50" s="24">
        <v>3.3457101000000002E-7</v>
      </c>
      <c r="BO50" s="24">
        <v>2.7467404E-7</v>
      </c>
      <c r="BP50" s="24">
        <v>3.5775627000000002E-7</v>
      </c>
      <c r="BQ50" s="24">
        <v>8.2202154000000003E-7</v>
      </c>
      <c r="BR50" s="24">
        <v>2.6159773999999997E-7</v>
      </c>
      <c r="BS50" s="24">
        <v>2.6159773999999997E-7</v>
      </c>
      <c r="BT50" s="24">
        <v>2.6159773999999997E-7</v>
      </c>
      <c r="BU50" s="24">
        <v>2.6159773999999997E-7</v>
      </c>
      <c r="BV50" s="24">
        <v>7.2615767E-7</v>
      </c>
      <c r="BW50" s="24">
        <v>7.2615767E-7</v>
      </c>
      <c r="BX50" s="24">
        <v>7.2615767E-7</v>
      </c>
      <c r="BY50" s="24">
        <v>7.2615767E-7</v>
      </c>
      <c r="BZ50" s="24">
        <v>7.2615767E-7</v>
      </c>
      <c r="CA50" s="24">
        <v>7.2615767E-7</v>
      </c>
      <c r="CB50" s="24">
        <v>2.6185617000000002E-7</v>
      </c>
      <c r="CC50" s="24">
        <v>2.6185617000000002E-7</v>
      </c>
      <c r="CD50" s="24">
        <v>2.6185617000000002E-7</v>
      </c>
      <c r="CE50" s="24">
        <v>4.5117656999999999E-7</v>
      </c>
      <c r="CF50" s="24">
        <v>4.5117656999999999E-7</v>
      </c>
      <c r="CG50" s="24">
        <v>4.5117656999999999E-7</v>
      </c>
      <c r="CH50" s="24">
        <v>4.5117656999999999E-7</v>
      </c>
      <c r="CI50" s="24">
        <v>3.6919600000000001E-8</v>
      </c>
      <c r="CJ50" s="24">
        <v>3.6919600000000001E-8</v>
      </c>
      <c r="CK50" s="24">
        <v>3.6919600000000001E-8</v>
      </c>
      <c r="CL50" s="24">
        <v>3.7985292999999999E-7</v>
      </c>
      <c r="CM50" s="24">
        <v>3.3665854999999998E-7</v>
      </c>
      <c r="CN50" s="24">
        <v>3.0495619E-7</v>
      </c>
      <c r="CO50" s="24">
        <v>3.0495619E-7</v>
      </c>
      <c r="CP50" s="24">
        <v>3.0495619E-7</v>
      </c>
      <c r="CQ50" s="24">
        <v>3.0495619E-7</v>
      </c>
      <c r="CR50" s="24">
        <v>3.0495619E-7</v>
      </c>
      <c r="CS50" s="24">
        <v>3.0495619E-7</v>
      </c>
      <c r="CT50" s="24">
        <v>3.0495619E-7</v>
      </c>
      <c r="CU50" s="24">
        <v>3.0495619E-7</v>
      </c>
      <c r="CV50" s="24">
        <v>3.0495619E-7</v>
      </c>
      <c r="CW50" s="24">
        <v>3.0495619E-7</v>
      </c>
      <c r="CX50" s="24">
        <v>3.0495619E-7</v>
      </c>
      <c r="CY50" s="195">
        <v>3.0495619E-7</v>
      </c>
    </row>
    <row r="51" spans="1:103" ht="15" customHeight="1" x14ac:dyDescent="0.25">
      <c r="A51" s="394"/>
      <c r="B51" s="394"/>
      <c r="C51" s="400" t="s">
        <v>221</v>
      </c>
      <c r="D51" s="401"/>
      <c r="E51" s="402" t="s">
        <v>370</v>
      </c>
      <c r="F51" s="171">
        <v>4.5255615999999994E-10</v>
      </c>
      <c r="G51" s="196">
        <v>4.5255615999999994E-10</v>
      </c>
      <c r="H51" s="196">
        <v>4.5255615999999994E-10</v>
      </c>
      <c r="I51" s="196">
        <v>3.3954642000000006E-10</v>
      </c>
      <c r="J51" s="196">
        <v>3.3954642000000006E-10</v>
      </c>
      <c r="K51" s="196">
        <v>3.3954642000000006E-10</v>
      </c>
      <c r="L51" s="196">
        <v>9.9577995000000003E-10</v>
      </c>
      <c r="M51" s="196">
        <v>9.9577995000000003E-10</v>
      </c>
      <c r="N51" s="196">
        <v>1.3964365999999999E-9</v>
      </c>
      <c r="O51" s="196">
        <v>1.0869800999999999E-9</v>
      </c>
      <c r="P51" s="196">
        <v>8.4946686000000004E-10</v>
      </c>
      <c r="Q51" s="196">
        <v>8.4946686000000004E-10</v>
      </c>
      <c r="R51" s="196">
        <v>8.4946686000000004E-10</v>
      </c>
      <c r="S51" s="196">
        <v>8.4946686000000004E-10</v>
      </c>
      <c r="T51" s="196">
        <v>8.4946686000000004E-10</v>
      </c>
      <c r="U51" s="196">
        <v>8.4946686000000004E-10</v>
      </c>
      <c r="V51" s="196">
        <v>8.4946686000000004E-10</v>
      </c>
      <c r="W51" s="196">
        <v>8.4946686000000004E-10</v>
      </c>
      <c r="X51" s="196">
        <v>8.4946686000000004E-10</v>
      </c>
      <c r="Y51" s="196">
        <v>8.4946686000000004E-10</v>
      </c>
      <c r="Z51" s="196">
        <v>8.4946686000000004E-10</v>
      </c>
      <c r="AA51" s="196">
        <v>8.4946686000000004E-10</v>
      </c>
      <c r="AB51" s="196">
        <v>8.4946686000000004E-10</v>
      </c>
      <c r="AC51" s="196">
        <v>8.4946686000000004E-10</v>
      </c>
      <c r="AD51" s="196">
        <v>8.4946686000000004E-10</v>
      </c>
      <c r="AE51" s="196">
        <v>8.4946686000000004E-10</v>
      </c>
      <c r="AF51" s="196">
        <v>5.8294315999999997E-10</v>
      </c>
      <c r="AG51" s="196">
        <v>1.2670379E-9</v>
      </c>
      <c r="AH51" s="196">
        <v>1.6017599E-9</v>
      </c>
      <c r="AI51" s="196">
        <v>1.6017599E-9</v>
      </c>
      <c r="AJ51" s="196">
        <v>1.6017599E-9</v>
      </c>
      <c r="AK51" s="196">
        <v>1.6017599E-9</v>
      </c>
      <c r="AL51" s="196">
        <v>4.9956915E-10</v>
      </c>
      <c r="AM51" s="196">
        <v>4.9956915E-10</v>
      </c>
      <c r="AN51" s="196">
        <v>4.9956915E-10</v>
      </c>
      <c r="AO51" s="196">
        <v>4.9956915E-10</v>
      </c>
      <c r="AP51" s="196">
        <v>4.9956915E-10</v>
      </c>
      <c r="AQ51" s="196">
        <v>4.9956915E-10</v>
      </c>
      <c r="AR51" s="196">
        <v>4.9956915E-10</v>
      </c>
      <c r="AS51" s="196">
        <v>3.8602758000000003E-10</v>
      </c>
      <c r="AT51" s="196">
        <v>3.8602758000000003E-10</v>
      </c>
      <c r="AU51" s="196">
        <v>8.0577177999999994E-11</v>
      </c>
      <c r="AV51" s="196">
        <v>8.0577177999999994E-11</v>
      </c>
      <c r="AW51" s="196">
        <v>8.0577177999999994E-11</v>
      </c>
      <c r="AX51" s="196">
        <v>8.0577177999999994E-11</v>
      </c>
      <c r="AY51" s="196">
        <v>8.0577177999999994E-11</v>
      </c>
      <c r="AZ51" s="196">
        <v>8.0577177999999994E-11</v>
      </c>
      <c r="BA51" s="196">
        <v>8.0577177999999994E-11</v>
      </c>
      <c r="BB51" s="196">
        <v>8.0577177999999994E-11</v>
      </c>
      <c r="BC51" s="196">
        <v>8.0577177999999994E-11</v>
      </c>
      <c r="BD51" s="196">
        <v>6.5901988000000005E-10</v>
      </c>
      <c r="BE51" s="196">
        <v>7.3927096000000001E-10</v>
      </c>
      <c r="BF51" s="196">
        <v>7.3927096000000001E-10</v>
      </c>
      <c r="BG51" s="196">
        <v>7.3927096000000001E-10</v>
      </c>
      <c r="BH51" s="196">
        <v>6.0953719999999998E-10</v>
      </c>
      <c r="BI51" s="196">
        <v>5.7445532999999998E-10</v>
      </c>
      <c r="BJ51" s="196">
        <v>5.7445532999999998E-10</v>
      </c>
      <c r="BK51" s="196">
        <v>5.7445532999999998E-10</v>
      </c>
      <c r="BL51" s="196">
        <v>5.7445532999999998E-10</v>
      </c>
      <c r="BM51" s="196">
        <v>5.7445532999999998E-10</v>
      </c>
      <c r="BN51" s="196">
        <v>7.6563664000000008E-10</v>
      </c>
      <c r="BO51" s="196">
        <v>7.1636978000000003E-10</v>
      </c>
      <c r="BP51" s="196">
        <v>8.2445029000000003E-10</v>
      </c>
      <c r="BQ51" s="196">
        <v>1.6929388E-9</v>
      </c>
      <c r="BR51" s="196">
        <v>6.9062534999999999E-10</v>
      </c>
      <c r="BS51" s="196">
        <v>6.9062534999999999E-10</v>
      </c>
      <c r="BT51" s="196">
        <v>6.9062534999999999E-10</v>
      </c>
      <c r="BU51" s="196">
        <v>6.9062534999999999E-10</v>
      </c>
      <c r="BV51" s="196">
        <v>1.5988635999999999E-9</v>
      </c>
      <c r="BW51" s="196">
        <v>1.5988635999999999E-9</v>
      </c>
      <c r="BX51" s="196">
        <v>1.5988635999999999E-9</v>
      </c>
      <c r="BY51" s="196">
        <v>1.5988635999999999E-9</v>
      </c>
      <c r="BZ51" s="196">
        <v>1.5988635999999999E-9</v>
      </c>
      <c r="CA51" s="196">
        <v>1.5988635999999999E-9</v>
      </c>
      <c r="CB51" s="196">
        <v>5.4887265000000011E-10</v>
      </c>
      <c r="CC51" s="196">
        <v>5.4887265000000011E-10</v>
      </c>
      <c r="CD51" s="196">
        <v>5.4887265000000011E-10</v>
      </c>
      <c r="CE51" s="196">
        <v>6.9918115999999985E-10</v>
      </c>
      <c r="CF51" s="196">
        <v>6.9918115999999985E-10</v>
      </c>
      <c r="CG51" s="196">
        <v>6.9918115999999985E-10</v>
      </c>
      <c r="CH51" s="196">
        <v>6.9918115999999985E-10</v>
      </c>
      <c r="CI51" s="196">
        <v>1.3479619E-10</v>
      </c>
      <c r="CJ51" s="196">
        <v>1.3479619E-10</v>
      </c>
      <c r="CK51" s="196">
        <v>1.3479619E-10</v>
      </c>
      <c r="CL51" s="196">
        <v>6.6435799000000001E-10</v>
      </c>
      <c r="CM51" s="196">
        <v>7.0177329999999996E-10</v>
      </c>
      <c r="CN51" s="196">
        <v>7.3087656999999999E-10</v>
      </c>
      <c r="CO51" s="196">
        <v>7.3087656999999999E-10</v>
      </c>
      <c r="CP51" s="196">
        <v>7.3087656999999999E-10</v>
      </c>
      <c r="CQ51" s="196">
        <v>7.3087656999999999E-10</v>
      </c>
      <c r="CR51" s="196">
        <v>7.3087656999999999E-10</v>
      </c>
      <c r="CS51" s="196">
        <v>7.3087656999999999E-10</v>
      </c>
      <c r="CT51" s="196">
        <v>7.3087656999999999E-10</v>
      </c>
      <c r="CU51" s="196">
        <v>7.3087656999999999E-10</v>
      </c>
      <c r="CV51" s="196">
        <v>7.3087656999999999E-10</v>
      </c>
      <c r="CW51" s="196">
        <v>7.3087656999999999E-10</v>
      </c>
      <c r="CX51" s="196">
        <v>7.3087656999999999E-10</v>
      </c>
      <c r="CY51" s="197">
        <v>7.3087656999999999E-10</v>
      </c>
    </row>
    <row r="52" spans="1:103" ht="15" customHeight="1" x14ac:dyDescent="0.25">
      <c r="A52" s="394"/>
      <c r="B52" s="394"/>
      <c r="C52" s="400" t="s">
        <v>222</v>
      </c>
      <c r="D52" s="401"/>
      <c r="E52" s="402" t="s">
        <v>371</v>
      </c>
      <c r="F52" s="171">
        <v>2.7310221000000001E-3</v>
      </c>
      <c r="G52" s="196">
        <v>2.7310221000000001E-3</v>
      </c>
      <c r="H52" s="196">
        <v>2.7310221000000001E-3</v>
      </c>
      <c r="I52" s="196">
        <v>6.2195955999999998E-3</v>
      </c>
      <c r="J52" s="196">
        <v>6.2195955999999998E-3</v>
      </c>
      <c r="K52" s="196">
        <v>6.2195955999999998E-3</v>
      </c>
      <c r="L52" s="196">
        <v>2.9667170999999998E-3</v>
      </c>
      <c r="M52" s="196">
        <v>2.9667170999999998E-3</v>
      </c>
      <c r="N52" s="196">
        <v>4.1658379000000002E-2</v>
      </c>
      <c r="O52" s="196">
        <v>2.3328647999999999E-3</v>
      </c>
      <c r="P52" s="196">
        <v>4.0627650999999999E-3</v>
      </c>
      <c r="Q52" s="196">
        <v>4.0627650999999999E-3</v>
      </c>
      <c r="R52" s="196">
        <v>4.0627650999999999E-3</v>
      </c>
      <c r="S52" s="196">
        <v>4.0627650999999999E-3</v>
      </c>
      <c r="T52" s="196">
        <v>4.0627650999999999E-3</v>
      </c>
      <c r="U52" s="196">
        <v>4.0627650999999999E-3</v>
      </c>
      <c r="V52" s="196">
        <v>4.0627650999999999E-3</v>
      </c>
      <c r="W52" s="196">
        <v>4.0627650999999999E-3</v>
      </c>
      <c r="X52" s="196">
        <v>4.0627650999999999E-3</v>
      </c>
      <c r="Y52" s="196">
        <v>4.0627650999999999E-3</v>
      </c>
      <c r="Z52" s="196">
        <v>4.0627650999999999E-3</v>
      </c>
      <c r="AA52" s="196">
        <v>4.0627650999999999E-3</v>
      </c>
      <c r="AB52" s="196">
        <v>4.0627650999999999E-3</v>
      </c>
      <c r="AC52" s="196">
        <v>4.0627650999999999E-3</v>
      </c>
      <c r="AD52" s="196">
        <v>4.0627650999999999E-3</v>
      </c>
      <c r="AE52" s="196">
        <v>4.0627650999999999E-3</v>
      </c>
      <c r="AF52" s="196">
        <v>3.9495016000000004E-3</v>
      </c>
      <c r="AG52" s="196">
        <v>3.2061421999999999E-2</v>
      </c>
      <c r="AH52" s="196">
        <v>7.3928420999999998E-3</v>
      </c>
      <c r="AI52" s="196">
        <v>7.3928420999999998E-3</v>
      </c>
      <c r="AJ52" s="196">
        <v>7.3928420999999998E-3</v>
      </c>
      <c r="AK52" s="196">
        <v>7.3928420999999998E-3</v>
      </c>
      <c r="AL52" s="196">
        <v>5.5595191999999998E-3</v>
      </c>
      <c r="AM52" s="196">
        <v>5.5595191999999998E-3</v>
      </c>
      <c r="AN52" s="196">
        <v>5.5595191999999998E-3</v>
      </c>
      <c r="AO52" s="196">
        <v>5.5595191999999998E-3</v>
      </c>
      <c r="AP52" s="196">
        <v>5.5595191999999998E-3</v>
      </c>
      <c r="AQ52" s="196">
        <v>5.5595191999999998E-3</v>
      </c>
      <c r="AR52" s="196">
        <v>5.5595191999999998E-3</v>
      </c>
      <c r="AS52" s="196">
        <v>3.2584609999999998E-3</v>
      </c>
      <c r="AT52" s="196">
        <v>3.2584609999999998E-3</v>
      </c>
      <c r="AU52" s="196">
        <v>9.4481258999999998E-4</v>
      </c>
      <c r="AV52" s="196">
        <v>9.4481258999999998E-4</v>
      </c>
      <c r="AW52" s="196">
        <v>9.4481258999999998E-4</v>
      </c>
      <c r="AX52" s="196">
        <v>9.4481258999999998E-4</v>
      </c>
      <c r="AY52" s="196">
        <v>9.4481258999999998E-4</v>
      </c>
      <c r="AZ52" s="196">
        <v>9.4481258999999998E-4</v>
      </c>
      <c r="BA52" s="196">
        <v>9.4481258999999998E-4</v>
      </c>
      <c r="BB52" s="196">
        <v>9.4481258999999998E-4</v>
      </c>
      <c r="BC52" s="196">
        <v>9.4481258999999998E-4</v>
      </c>
      <c r="BD52" s="196">
        <v>2.8265925999999999E-3</v>
      </c>
      <c r="BE52" s="196">
        <v>4.3304800999999999E-3</v>
      </c>
      <c r="BF52" s="196">
        <v>4.3304800999999999E-3</v>
      </c>
      <c r="BG52" s="196">
        <v>4.3304800999999999E-3</v>
      </c>
      <c r="BH52" s="196">
        <v>1.1277954E-2</v>
      </c>
      <c r="BI52" s="196">
        <v>9.6577911000000002E-3</v>
      </c>
      <c r="BJ52" s="196">
        <v>9.6577911000000002E-3</v>
      </c>
      <c r="BK52" s="196">
        <v>9.6577911000000002E-3</v>
      </c>
      <c r="BL52" s="196">
        <v>9.6577911000000002E-3</v>
      </c>
      <c r="BM52" s="196">
        <v>9.6577911000000002E-3</v>
      </c>
      <c r="BN52" s="196">
        <v>2.0561685E-2</v>
      </c>
      <c r="BO52" s="196">
        <v>6.2343238000000002E-3</v>
      </c>
      <c r="BP52" s="196">
        <v>2.1231094999999998E-2</v>
      </c>
      <c r="BQ52" s="196">
        <v>5.0764887000000002E-2</v>
      </c>
      <c r="BR52" s="196">
        <v>1.0041583E-2</v>
      </c>
      <c r="BS52" s="196">
        <v>1.0041583E-2</v>
      </c>
      <c r="BT52" s="196">
        <v>1.0041583E-2</v>
      </c>
      <c r="BU52" s="196">
        <v>1.0041583E-2</v>
      </c>
      <c r="BV52" s="196">
        <v>5.5110539E-3</v>
      </c>
      <c r="BW52" s="196">
        <v>5.5110539E-3</v>
      </c>
      <c r="BX52" s="196">
        <v>5.5110539E-3</v>
      </c>
      <c r="BY52" s="196">
        <v>5.5110539E-3</v>
      </c>
      <c r="BZ52" s="196">
        <v>5.5110539E-3</v>
      </c>
      <c r="CA52" s="196">
        <v>5.5110539E-3</v>
      </c>
      <c r="CB52" s="196">
        <v>4.2520696E-3</v>
      </c>
      <c r="CC52" s="196">
        <v>4.2520696E-3</v>
      </c>
      <c r="CD52" s="196">
        <v>4.2520696E-3</v>
      </c>
      <c r="CE52" s="196">
        <v>2.9442359999999998E-3</v>
      </c>
      <c r="CF52" s="196">
        <v>2.9442359999999998E-3</v>
      </c>
      <c r="CG52" s="196">
        <v>2.9442359999999998E-3</v>
      </c>
      <c r="CH52" s="196">
        <v>2.9442359999999998E-3</v>
      </c>
      <c r="CI52" s="196">
        <v>8.8342084E-4</v>
      </c>
      <c r="CJ52" s="196">
        <v>8.8342084E-4</v>
      </c>
      <c r="CK52" s="196">
        <v>8.8342084E-4</v>
      </c>
      <c r="CL52" s="196">
        <v>1.4102782999999999E-3</v>
      </c>
      <c r="CM52" s="196">
        <v>2.7558183999999999E-3</v>
      </c>
      <c r="CN52" s="196">
        <v>9.0693318999999998E-3</v>
      </c>
      <c r="CO52" s="196">
        <v>9.0693318999999998E-3</v>
      </c>
      <c r="CP52" s="196">
        <v>9.0693318999999998E-3</v>
      </c>
      <c r="CQ52" s="196">
        <v>9.0693318999999998E-3</v>
      </c>
      <c r="CR52" s="196">
        <v>9.0693318999999998E-3</v>
      </c>
      <c r="CS52" s="196">
        <v>9.0693318999999998E-3</v>
      </c>
      <c r="CT52" s="196">
        <v>9.0693318999999998E-3</v>
      </c>
      <c r="CU52" s="196">
        <v>9.0693318999999998E-3</v>
      </c>
      <c r="CV52" s="196">
        <v>9.0693318999999998E-3</v>
      </c>
      <c r="CW52" s="196">
        <v>9.0693318999999998E-3</v>
      </c>
      <c r="CX52" s="196">
        <v>9.0693318999999998E-3</v>
      </c>
      <c r="CY52" s="197">
        <v>9.0693318999999998E-3</v>
      </c>
    </row>
    <row r="53" spans="1:103" ht="15" customHeight="1" x14ac:dyDescent="0.25">
      <c r="A53" s="394"/>
      <c r="B53" s="394"/>
      <c r="C53" s="400" t="s">
        <v>223</v>
      </c>
      <c r="D53" s="401"/>
      <c r="E53" s="402" t="s">
        <v>372</v>
      </c>
      <c r="F53" s="171">
        <v>8.8137119E-2</v>
      </c>
      <c r="G53" s="196">
        <v>8.8137119E-2</v>
      </c>
      <c r="H53" s="196">
        <v>8.8137119E-2</v>
      </c>
      <c r="I53" s="196">
        <v>7.3018800999999994E-2</v>
      </c>
      <c r="J53" s="196">
        <v>7.3018800999999994E-2</v>
      </c>
      <c r="K53" s="196">
        <v>7.3018800999999994E-2</v>
      </c>
      <c r="L53" s="196">
        <v>0.17690901000000001</v>
      </c>
      <c r="M53" s="196">
        <v>0.17690901000000001</v>
      </c>
      <c r="N53" s="196">
        <v>0.29160610999999997</v>
      </c>
      <c r="O53" s="196">
        <v>0.21431637000000001</v>
      </c>
      <c r="P53" s="196">
        <v>0.17827113999999999</v>
      </c>
      <c r="Q53" s="196">
        <v>0.17827113999999999</v>
      </c>
      <c r="R53" s="196">
        <v>0.17827113999999999</v>
      </c>
      <c r="S53" s="196">
        <v>0.17827113999999999</v>
      </c>
      <c r="T53" s="196">
        <v>0.17827113999999999</v>
      </c>
      <c r="U53" s="196">
        <v>0.17827113999999999</v>
      </c>
      <c r="V53" s="196">
        <v>0.17827113999999999</v>
      </c>
      <c r="W53" s="196">
        <v>0.17827113999999999</v>
      </c>
      <c r="X53" s="196">
        <v>0.17827113999999999</v>
      </c>
      <c r="Y53" s="196">
        <v>0.17827113999999999</v>
      </c>
      <c r="Z53" s="196">
        <v>0.17827113999999999</v>
      </c>
      <c r="AA53" s="196">
        <v>0.17827113999999999</v>
      </c>
      <c r="AB53" s="196">
        <v>0.17827113999999999</v>
      </c>
      <c r="AC53" s="196">
        <v>0.17827113999999999</v>
      </c>
      <c r="AD53" s="196">
        <v>0.17827113999999999</v>
      </c>
      <c r="AE53" s="196">
        <v>0.17827113999999999</v>
      </c>
      <c r="AF53" s="196">
        <v>0.10446579</v>
      </c>
      <c r="AG53" s="196">
        <v>0.24060207</v>
      </c>
      <c r="AH53" s="196">
        <v>0.26838686</v>
      </c>
      <c r="AI53" s="196">
        <v>0.26838686</v>
      </c>
      <c r="AJ53" s="196">
        <v>0.26838686</v>
      </c>
      <c r="AK53" s="196">
        <v>0.26838686</v>
      </c>
      <c r="AL53" s="196">
        <v>9.4925915E-2</v>
      </c>
      <c r="AM53" s="196">
        <v>9.4925915E-2</v>
      </c>
      <c r="AN53" s="196">
        <v>9.4925915E-2</v>
      </c>
      <c r="AO53" s="196">
        <v>9.4925915E-2</v>
      </c>
      <c r="AP53" s="196">
        <v>9.4925915E-2</v>
      </c>
      <c r="AQ53" s="196">
        <v>9.4925915E-2</v>
      </c>
      <c r="AR53" s="196">
        <v>9.4925915E-2</v>
      </c>
      <c r="AS53" s="196">
        <v>6.7043620999999998E-2</v>
      </c>
      <c r="AT53" s="196">
        <v>6.7043620999999998E-2</v>
      </c>
      <c r="AU53" s="196">
        <v>1.4758705E-2</v>
      </c>
      <c r="AV53" s="196">
        <v>1.4758705E-2</v>
      </c>
      <c r="AW53" s="196">
        <v>1.4758705E-2</v>
      </c>
      <c r="AX53" s="196">
        <v>1.4758705E-2</v>
      </c>
      <c r="AY53" s="196">
        <v>1.4758705E-2</v>
      </c>
      <c r="AZ53" s="196">
        <v>1.4758705E-2</v>
      </c>
      <c r="BA53" s="196">
        <v>1.4758705E-2</v>
      </c>
      <c r="BB53" s="196">
        <v>1.4758705E-2</v>
      </c>
      <c r="BC53" s="196">
        <v>1.4758705E-2</v>
      </c>
      <c r="BD53" s="196">
        <v>0.10659563</v>
      </c>
      <c r="BE53" s="196">
        <v>0.13017680000000001</v>
      </c>
      <c r="BF53" s="196">
        <v>0.13017680000000001</v>
      </c>
      <c r="BG53" s="196">
        <v>0.13017680000000001</v>
      </c>
      <c r="BH53" s="196">
        <v>0.14757296</v>
      </c>
      <c r="BI53" s="196">
        <v>0.12035063999999999</v>
      </c>
      <c r="BJ53" s="196">
        <v>0.12035063999999999</v>
      </c>
      <c r="BK53" s="196">
        <v>0.12035063999999999</v>
      </c>
      <c r="BL53" s="196">
        <v>0.12035063999999999</v>
      </c>
      <c r="BM53" s="196">
        <v>0.12035063999999999</v>
      </c>
      <c r="BN53" s="196">
        <v>0.17627265</v>
      </c>
      <c r="BO53" s="196">
        <v>0.15626583999999999</v>
      </c>
      <c r="BP53" s="196">
        <v>0.16830048</v>
      </c>
      <c r="BQ53" s="196">
        <v>0.35333514999999999</v>
      </c>
      <c r="BR53" s="196">
        <v>0.16913307</v>
      </c>
      <c r="BS53" s="196">
        <v>0.16913307</v>
      </c>
      <c r="BT53" s="196">
        <v>0.16913307</v>
      </c>
      <c r="BU53" s="196">
        <v>0.16913307</v>
      </c>
      <c r="BV53" s="196">
        <v>0.28313645999999998</v>
      </c>
      <c r="BW53" s="196">
        <v>0.28313645999999998</v>
      </c>
      <c r="BX53" s="196">
        <v>0.28313645999999998</v>
      </c>
      <c r="BY53" s="196">
        <v>0.28313645999999998</v>
      </c>
      <c r="BZ53" s="196">
        <v>0.28313645999999998</v>
      </c>
      <c r="CA53" s="196">
        <v>0.28313645999999998</v>
      </c>
      <c r="CB53" s="196">
        <v>0.10281564999999999</v>
      </c>
      <c r="CC53" s="196">
        <v>0.10281564999999999</v>
      </c>
      <c r="CD53" s="196">
        <v>0.10281564999999999</v>
      </c>
      <c r="CE53" s="196">
        <v>0.12393491</v>
      </c>
      <c r="CF53" s="196">
        <v>0.12393491</v>
      </c>
      <c r="CG53" s="196">
        <v>0.12393491</v>
      </c>
      <c r="CH53" s="196">
        <v>0.12393491</v>
      </c>
      <c r="CI53" s="196">
        <v>1.3942326E-2</v>
      </c>
      <c r="CJ53" s="196">
        <v>1.3942326E-2</v>
      </c>
      <c r="CK53" s="196">
        <v>1.3942326E-2</v>
      </c>
      <c r="CL53" s="196">
        <v>8.9122400000000004E-2</v>
      </c>
      <c r="CM53" s="196">
        <v>0.12494532</v>
      </c>
      <c r="CN53" s="196">
        <v>0.14925516999999999</v>
      </c>
      <c r="CO53" s="196">
        <v>0.14925516999999999</v>
      </c>
      <c r="CP53" s="196">
        <v>0.14925516999999999</v>
      </c>
      <c r="CQ53" s="196">
        <v>0.14925516999999999</v>
      </c>
      <c r="CR53" s="196">
        <v>0.14925516999999999</v>
      </c>
      <c r="CS53" s="196">
        <v>0.14925516999999999</v>
      </c>
      <c r="CT53" s="196">
        <v>0.14925516999999999</v>
      </c>
      <c r="CU53" s="196">
        <v>0.14925516999999999</v>
      </c>
      <c r="CV53" s="196">
        <v>0.14925516999999999</v>
      </c>
      <c r="CW53" s="196">
        <v>0.14925516999999999</v>
      </c>
      <c r="CX53" s="196">
        <v>0.14925516999999999</v>
      </c>
      <c r="CY53" s="197">
        <v>0.14925516999999999</v>
      </c>
    </row>
    <row r="54" spans="1:103" ht="15" customHeight="1" x14ac:dyDescent="0.25">
      <c r="A54" s="394"/>
      <c r="B54" s="394"/>
      <c r="C54" s="404" t="s">
        <v>224</v>
      </c>
      <c r="D54" s="405"/>
      <c r="E54" s="402" t="s">
        <v>373</v>
      </c>
      <c r="F54" s="171">
        <v>6.2162885000000005E-8</v>
      </c>
      <c r="G54" s="196">
        <v>6.2162885000000005E-8</v>
      </c>
      <c r="H54" s="196">
        <v>6.2162885000000005E-8</v>
      </c>
      <c r="I54" s="196">
        <v>6.0540530000000002E-8</v>
      </c>
      <c r="J54" s="196">
        <v>6.0540530000000002E-8</v>
      </c>
      <c r="K54" s="196">
        <v>6.0540530000000002E-8</v>
      </c>
      <c r="L54" s="196">
        <v>4.266874E-8</v>
      </c>
      <c r="M54" s="196">
        <v>4.266874E-8</v>
      </c>
      <c r="N54" s="196">
        <v>2.2452055000000001E-7</v>
      </c>
      <c r="O54" s="196">
        <v>4.8154914999999999E-8</v>
      </c>
      <c r="P54" s="196">
        <v>1.1870929E-7</v>
      </c>
      <c r="Q54" s="196">
        <v>1.1870929E-7</v>
      </c>
      <c r="R54" s="196">
        <v>1.1870929E-7</v>
      </c>
      <c r="S54" s="196">
        <v>1.1870929E-7</v>
      </c>
      <c r="T54" s="196">
        <v>1.1870929E-7</v>
      </c>
      <c r="U54" s="196">
        <v>1.1870929E-7</v>
      </c>
      <c r="V54" s="196">
        <v>1.1870929E-7</v>
      </c>
      <c r="W54" s="196">
        <v>1.1870929E-7</v>
      </c>
      <c r="X54" s="196">
        <v>1.1870929E-7</v>
      </c>
      <c r="Y54" s="196">
        <v>1.1870929E-7</v>
      </c>
      <c r="Z54" s="196">
        <v>1.1870929E-7</v>
      </c>
      <c r="AA54" s="196">
        <v>1.1870929E-7</v>
      </c>
      <c r="AB54" s="196">
        <v>1.1870929E-7</v>
      </c>
      <c r="AC54" s="196">
        <v>1.1870929E-7</v>
      </c>
      <c r="AD54" s="196">
        <v>1.1870929E-7</v>
      </c>
      <c r="AE54" s="196">
        <v>1.1870929E-7</v>
      </c>
      <c r="AF54" s="196">
        <v>8.3240578000000002E-8</v>
      </c>
      <c r="AG54" s="196">
        <v>1.9655814000000001E-7</v>
      </c>
      <c r="AH54" s="196">
        <v>8.5928337000000005E-8</v>
      </c>
      <c r="AI54" s="196">
        <v>8.5928337000000005E-8</v>
      </c>
      <c r="AJ54" s="196">
        <v>8.5928337000000005E-8</v>
      </c>
      <c r="AK54" s="196">
        <v>8.5928337000000005E-8</v>
      </c>
      <c r="AL54" s="196">
        <v>4.9695147999999997E-8</v>
      </c>
      <c r="AM54" s="196">
        <v>4.9695147999999997E-8</v>
      </c>
      <c r="AN54" s="196">
        <v>4.9695147999999997E-8</v>
      </c>
      <c r="AO54" s="196">
        <v>4.9695147999999997E-8</v>
      </c>
      <c r="AP54" s="196">
        <v>4.9695147999999997E-8</v>
      </c>
      <c r="AQ54" s="196">
        <v>4.9695147999999997E-8</v>
      </c>
      <c r="AR54" s="196">
        <v>4.9695147999999997E-8</v>
      </c>
      <c r="AS54" s="196">
        <v>6.5007400000000003E-8</v>
      </c>
      <c r="AT54" s="196">
        <v>6.5007400000000003E-8</v>
      </c>
      <c r="AU54" s="196">
        <v>2.9289476000000001E-8</v>
      </c>
      <c r="AV54" s="196">
        <v>2.9289476000000001E-8</v>
      </c>
      <c r="AW54" s="196">
        <v>2.9289476000000001E-8</v>
      </c>
      <c r="AX54" s="196">
        <v>2.9289476000000001E-8</v>
      </c>
      <c r="AY54" s="196">
        <v>2.9289476000000001E-8</v>
      </c>
      <c r="AZ54" s="196">
        <v>2.9289476000000001E-8</v>
      </c>
      <c r="BA54" s="196">
        <v>2.9289476000000001E-8</v>
      </c>
      <c r="BB54" s="196">
        <v>2.9289476000000001E-8</v>
      </c>
      <c r="BC54" s="196">
        <v>2.9289476000000001E-8</v>
      </c>
      <c r="BD54" s="196">
        <v>5.0420072000000001E-8</v>
      </c>
      <c r="BE54" s="196">
        <v>6.2533287000000004E-8</v>
      </c>
      <c r="BF54" s="196">
        <v>6.2533287000000004E-8</v>
      </c>
      <c r="BG54" s="196">
        <v>6.2533287000000004E-8</v>
      </c>
      <c r="BH54" s="196">
        <v>6.0080084000000006E-8</v>
      </c>
      <c r="BI54" s="196">
        <v>9.6489819999999995E-8</v>
      </c>
      <c r="BJ54" s="196">
        <v>9.6489819999999995E-8</v>
      </c>
      <c r="BK54" s="196">
        <v>9.6489819999999995E-8</v>
      </c>
      <c r="BL54" s="196">
        <v>9.6489819999999995E-8</v>
      </c>
      <c r="BM54" s="196">
        <v>9.6489819999999995E-8</v>
      </c>
      <c r="BN54" s="196">
        <v>1.4508521E-7</v>
      </c>
      <c r="BO54" s="196">
        <v>1.1325972E-7</v>
      </c>
      <c r="BP54" s="196">
        <v>1.5542916999999999E-7</v>
      </c>
      <c r="BQ54" s="196">
        <v>2.6820974E-7</v>
      </c>
      <c r="BR54" s="196">
        <v>9.5420548000000006E-8</v>
      </c>
      <c r="BS54" s="196">
        <v>9.5420548000000006E-8</v>
      </c>
      <c r="BT54" s="196">
        <v>9.5420548000000006E-8</v>
      </c>
      <c r="BU54" s="196">
        <v>9.5420548000000006E-8</v>
      </c>
      <c r="BV54" s="196">
        <v>6.2357470000000005E-8</v>
      </c>
      <c r="BW54" s="196">
        <v>6.2357470000000005E-8</v>
      </c>
      <c r="BX54" s="196">
        <v>6.2357470000000005E-8</v>
      </c>
      <c r="BY54" s="196">
        <v>6.2357470000000005E-8</v>
      </c>
      <c r="BZ54" s="196">
        <v>6.2357470000000005E-8</v>
      </c>
      <c r="CA54" s="196">
        <v>6.2357470000000005E-8</v>
      </c>
      <c r="CB54" s="196">
        <v>4.2112011999999997E-8</v>
      </c>
      <c r="CC54" s="196">
        <v>4.2112011999999997E-8</v>
      </c>
      <c r="CD54" s="196">
        <v>4.2112011999999997E-8</v>
      </c>
      <c r="CE54" s="196">
        <v>3.6594379000000002E-8</v>
      </c>
      <c r="CF54" s="196">
        <v>3.6594379000000002E-8</v>
      </c>
      <c r="CG54" s="196">
        <v>3.6594379000000002E-8</v>
      </c>
      <c r="CH54" s="196">
        <v>3.6594379000000002E-8</v>
      </c>
      <c r="CI54" s="196">
        <v>3.3177298999999999E-8</v>
      </c>
      <c r="CJ54" s="196">
        <v>3.3177298999999999E-8</v>
      </c>
      <c r="CK54" s="196">
        <v>3.3177298999999999E-8</v>
      </c>
      <c r="CL54" s="196">
        <v>4.4571104000000003E-8</v>
      </c>
      <c r="CM54" s="196">
        <v>5.2356875E-8</v>
      </c>
      <c r="CN54" s="196">
        <v>5.5096442999999998E-8</v>
      </c>
      <c r="CO54" s="196">
        <v>5.5096442999999998E-8</v>
      </c>
      <c r="CP54" s="196">
        <v>5.5096442999999998E-8</v>
      </c>
      <c r="CQ54" s="196">
        <v>5.5096442999999998E-8</v>
      </c>
      <c r="CR54" s="196">
        <v>5.5096442999999998E-8</v>
      </c>
      <c r="CS54" s="196">
        <v>5.5096442999999998E-8</v>
      </c>
      <c r="CT54" s="196">
        <v>5.5096442999999998E-8</v>
      </c>
      <c r="CU54" s="196">
        <v>5.5096442999999998E-8</v>
      </c>
      <c r="CV54" s="196">
        <v>5.5096442999999998E-8</v>
      </c>
      <c r="CW54" s="196">
        <v>5.5096442999999998E-8</v>
      </c>
      <c r="CX54" s="196">
        <v>5.5096442999999998E-8</v>
      </c>
      <c r="CY54" s="197">
        <v>5.5096442999999998E-8</v>
      </c>
    </row>
    <row r="55" spans="1:103" ht="15" customHeight="1" x14ac:dyDescent="0.25">
      <c r="A55" s="394"/>
      <c r="B55" s="394"/>
      <c r="C55" s="400" t="s">
        <v>225</v>
      </c>
      <c r="D55" s="401"/>
      <c r="E55" s="402" t="s">
        <v>374</v>
      </c>
      <c r="F55" s="171">
        <v>2.0626789E-2</v>
      </c>
      <c r="G55" s="196">
        <v>2.0626789E-2</v>
      </c>
      <c r="H55" s="196">
        <v>2.0626789E-2</v>
      </c>
      <c r="I55" s="196">
        <v>0.10592144000000001</v>
      </c>
      <c r="J55" s="196">
        <v>0.10592144000000001</v>
      </c>
      <c r="K55" s="196">
        <v>0.10592144000000001</v>
      </c>
      <c r="L55" s="196">
        <v>7.2650078000000007E-2</v>
      </c>
      <c r="M55" s="196">
        <v>7.2650078000000007E-2</v>
      </c>
      <c r="N55" s="196">
        <v>3.0125462000000001E-3</v>
      </c>
      <c r="O55" s="196">
        <v>7.5178661999999993E-2</v>
      </c>
      <c r="P55" s="196">
        <v>3.8720433999999998E-2</v>
      </c>
      <c r="Q55" s="196">
        <v>3.8720433999999998E-2</v>
      </c>
      <c r="R55" s="196">
        <v>3.8720433999999998E-2</v>
      </c>
      <c r="S55" s="196">
        <v>3.8720433999999998E-2</v>
      </c>
      <c r="T55" s="196">
        <v>3.8720433999999998E-2</v>
      </c>
      <c r="U55" s="196">
        <v>3.8720433999999998E-2</v>
      </c>
      <c r="V55" s="196">
        <v>3.8720433999999998E-2</v>
      </c>
      <c r="W55" s="196">
        <v>3.8720433999999998E-2</v>
      </c>
      <c r="X55" s="196">
        <v>3.8720433999999998E-2</v>
      </c>
      <c r="Y55" s="196">
        <v>3.8720433999999998E-2</v>
      </c>
      <c r="Z55" s="196">
        <v>3.8720433999999998E-2</v>
      </c>
      <c r="AA55" s="196">
        <v>3.8720433999999998E-2</v>
      </c>
      <c r="AB55" s="196">
        <v>3.8720433999999998E-2</v>
      </c>
      <c r="AC55" s="196">
        <v>3.8720433999999998E-2</v>
      </c>
      <c r="AD55" s="196">
        <v>3.8720433999999998E-2</v>
      </c>
      <c r="AE55" s="196">
        <v>3.8720433999999998E-2</v>
      </c>
      <c r="AF55" s="196">
        <v>1.5176911E-2</v>
      </c>
      <c r="AG55" s="196">
        <v>2.5780412999999999E-2</v>
      </c>
      <c r="AH55" s="196">
        <v>8.8061140000000003E-3</v>
      </c>
      <c r="AI55" s="196">
        <v>8.8061140000000003E-3</v>
      </c>
      <c r="AJ55" s="196">
        <v>8.8061140000000003E-3</v>
      </c>
      <c r="AK55" s="196">
        <v>8.8061140000000003E-3</v>
      </c>
      <c r="AL55" s="196">
        <v>5.3322327000000003E-2</v>
      </c>
      <c r="AM55" s="196">
        <v>5.3322327000000003E-2</v>
      </c>
      <c r="AN55" s="196">
        <v>5.3322327000000003E-2</v>
      </c>
      <c r="AO55" s="196">
        <v>5.3322327000000003E-2</v>
      </c>
      <c r="AP55" s="196">
        <v>5.3322327000000003E-2</v>
      </c>
      <c r="AQ55" s="196">
        <v>5.3322327000000003E-2</v>
      </c>
      <c r="AR55" s="196">
        <v>5.3322327000000003E-2</v>
      </c>
      <c r="AS55" s="196">
        <v>8.4763941999999995E-2</v>
      </c>
      <c r="AT55" s="196">
        <v>8.4763941999999995E-2</v>
      </c>
      <c r="AU55" s="196">
        <v>0.16970284999999999</v>
      </c>
      <c r="AV55" s="196">
        <v>0.16970284999999999</v>
      </c>
      <c r="AW55" s="196">
        <v>0.16970284999999999</v>
      </c>
      <c r="AX55" s="196">
        <v>0.16970284999999999</v>
      </c>
      <c r="AY55" s="196">
        <v>0.16970284999999999</v>
      </c>
      <c r="AZ55" s="196">
        <v>0.16970284999999999</v>
      </c>
      <c r="BA55" s="196">
        <v>0.16970284999999999</v>
      </c>
      <c r="BB55" s="196">
        <v>0.16970284999999999</v>
      </c>
      <c r="BC55" s="196">
        <v>0.16970284999999999</v>
      </c>
      <c r="BD55" s="196">
        <v>3.0317164000000001E-2</v>
      </c>
      <c r="BE55" s="196">
        <v>0.10354719</v>
      </c>
      <c r="BF55" s="196">
        <v>0.10354719</v>
      </c>
      <c r="BG55" s="196">
        <v>0.10354719</v>
      </c>
      <c r="BH55" s="196">
        <v>8.0514173000000005E-3</v>
      </c>
      <c r="BI55" s="196">
        <v>1.9223989E-2</v>
      </c>
      <c r="BJ55" s="196">
        <v>1.9223989E-2</v>
      </c>
      <c r="BK55" s="196">
        <v>1.9223989E-2</v>
      </c>
      <c r="BL55" s="196">
        <v>1.9223989E-2</v>
      </c>
      <c r="BM55" s="196">
        <v>1.9223989E-2</v>
      </c>
      <c r="BN55" s="196">
        <v>1.9979133E-2</v>
      </c>
      <c r="BO55" s="196">
        <v>5.4793899E-2</v>
      </c>
      <c r="BP55" s="196">
        <v>1.5966741E-2</v>
      </c>
      <c r="BQ55" s="196">
        <v>4.5519278999999998E-3</v>
      </c>
      <c r="BR55" s="196">
        <v>1.9589741000000001E-2</v>
      </c>
      <c r="BS55" s="196">
        <v>1.9589741000000001E-2</v>
      </c>
      <c r="BT55" s="196">
        <v>1.9589741000000001E-2</v>
      </c>
      <c r="BU55" s="196">
        <v>1.9589741000000001E-2</v>
      </c>
      <c r="BV55" s="196">
        <v>7.0336963000000004E-3</v>
      </c>
      <c r="BW55" s="196">
        <v>7.0336963000000004E-3</v>
      </c>
      <c r="BX55" s="196">
        <v>7.0336963000000004E-3</v>
      </c>
      <c r="BY55" s="196">
        <v>7.0336963000000004E-3</v>
      </c>
      <c r="BZ55" s="196">
        <v>7.0336963000000004E-3</v>
      </c>
      <c r="CA55" s="196">
        <v>7.0336963000000004E-3</v>
      </c>
      <c r="CB55" s="196">
        <v>8.9375988999999996E-3</v>
      </c>
      <c r="CC55" s="196">
        <v>8.9375988999999996E-3</v>
      </c>
      <c r="CD55" s="196">
        <v>8.9375988999999996E-3</v>
      </c>
      <c r="CE55" s="196">
        <v>5.7167051000000003E-2</v>
      </c>
      <c r="CF55" s="196">
        <v>5.7167051000000003E-2</v>
      </c>
      <c r="CG55" s="196">
        <v>5.7167051000000003E-2</v>
      </c>
      <c r="CH55" s="196">
        <v>5.7167051000000003E-2</v>
      </c>
      <c r="CI55" s="196">
        <v>8.6255714999999997E-2</v>
      </c>
      <c r="CJ55" s="196">
        <v>8.6255714999999997E-2</v>
      </c>
      <c r="CK55" s="196">
        <v>8.6255714999999997E-2</v>
      </c>
      <c r="CL55" s="196">
        <v>6.204655399999999E-2</v>
      </c>
      <c r="CM55" s="196">
        <v>0.10243939000000001</v>
      </c>
      <c r="CN55" s="196">
        <v>5.5053913999999995E-2</v>
      </c>
      <c r="CO55" s="196">
        <v>5.5053913999999995E-2</v>
      </c>
      <c r="CP55" s="196">
        <v>5.5053913999999995E-2</v>
      </c>
      <c r="CQ55" s="196">
        <v>5.5053913999999995E-2</v>
      </c>
      <c r="CR55" s="196">
        <v>5.5053913999999995E-2</v>
      </c>
      <c r="CS55" s="196">
        <v>5.5053913999999995E-2</v>
      </c>
      <c r="CT55" s="196">
        <v>5.5053913999999995E-2</v>
      </c>
      <c r="CU55" s="196">
        <v>5.5053913999999995E-2</v>
      </c>
      <c r="CV55" s="196">
        <v>5.5053913999999995E-2</v>
      </c>
      <c r="CW55" s="196">
        <v>5.5053913999999995E-2</v>
      </c>
      <c r="CX55" s="196">
        <v>5.5053913999999995E-2</v>
      </c>
      <c r="CY55" s="197">
        <v>5.5053913999999995E-2</v>
      </c>
    </row>
    <row r="56" spans="1:103" ht="15" customHeight="1" x14ac:dyDescent="0.25">
      <c r="A56" s="394"/>
      <c r="B56" s="394"/>
      <c r="C56" s="400" t="s">
        <v>226</v>
      </c>
      <c r="D56" s="401"/>
      <c r="E56" s="402" t="s">
        <v>375</v>
      </c>
      <c r="F56" s="171">
        <v>1.3401704E-4</v>
      </c>
      <c r="G56" s="196">
        <v>1.3401704E-4</v>
      </c>
      <c r="H56" s="196">
        <v>1.3401704E-4</v>
      </c>
      <c r="I56" s="196">
        <v>1.1986149E-4</v>
      </c>
      <c r="J56" s="196">
        <v>1.1986149E-4</v>
      </c>
      <c r="K56" s="196">
        <v>1.1986149E-4</v>
      </c>
      <c r="L56" s="196">
        <v>2.8161305000000002E-4</v>
      </c>
      <c r="M56" s="196">
        <v>2.8161305000000002E-4</v>
      </c>
      <c r="N56" s="196">
        <v>9.6762230000000001E-4</v>
      </c>
      <c r="O56" s="196">
        <v>3.7068506999999998E-4</v>
      </c>
      <c r="P56" s="196">
        <v>2.0244912999999999E-4</v>
      </c>
      <c r="Q56" s="196">
        <v>2.0244912999999999E-4</v>
      </c>
      <c r="R56" s="196">
        <v>2.0244912999999999E-4</v>
      </c>
      <c r="S56" s="196">
        <v>2.0244912999999999E-4</v>
      </c>
      <c r="T56" s="196">
        <v>2.0244912999999999E-4</v>
      </c>
      <c r="U56" s="196">
        <v>2.0244912999999999E-4</v>
      </c>
      <c r="V56" s="196">
        <v>2.0244912999999999E-4</v>
      </c>
      <c r="W56" s="196">
        <v>2.0244912999999999E-4</v>
      </c>
      <c r="X56" s="196">
        <v>2.0244912999999999E-4</v>
      </c>
      <c r="Y56" s="196">
        <v>2.0244912999999999E-4</v>
      </c>
      <c r="Z56" s="196">
        <v>2.0244912999999999E-4</v>
      </c>
      <c r="AA56" s="196">
        <v>2.0244912999999999E-4</v>
      </c>
      <c r="AB56" s="196">
        <v>2.0244912999999999E-4</v>
      </c>
      <c r="AC56" s="196">
        <v>2.0244912999999999E-4</v>
      </c>
      <c r="AD56" s="196">
        <v>2.0244912999999999E-4</v>
      </c>
      <c r="AE56" s="196">
        <v>2.0244912999999999E-4</v>
      </c>
      <c r="AF56" s="196">
        <v>1.7926395999999999E-4</v>
      </c>
      <c r="AG56" s="196">
        <v>8.0232486999999998E-4</v>
      </c>
      <c r="AH56" s="196">
        <v>3.3093663999999998E-4</v>
      </c>
      <c r="AI56" s="196">
        <v>3.3093663999999998E-4</v>
      </c>
      <c r="AJ56" s="196">
        <v>3.3093663999999998E-4</v>
      </c>
      <c r="AK56" s="196">
        <v>3.3093663999999998E-4</v>
      </c>
      <c r="AL56" s="196">
        <v>3.2381039999999998E-4</v>
      </c>
      <c r="AM56" s="196">
        <v>3.2381039999999998E-4</v>
      </c>
      <c r="AN56" s="196">
        <v>3.2381039999999998E-4</v>
      </c>
      <c r="AO56" s="196">
        <v>3.2381039999999998E-4</v>
      </c>
      <c r="AP56" s="196">
        <v>3.2381039999999998E-4</v>
      </c>
      <c r="AQ56" s="196">
        <v>3.2381039999999998E-4</v>
      </c>
      <c r="AR56" s="196">
        <v>3.2381039999999998E-4</v>
      </c>
      <c r="AS56" s="196">
        <v>1.1914467E-4</v>
      </c>
      <c r="AT56" s="196">
        <v>1.1914467E-4</v>
      </c>
      <c r="AU56" s="196">
        <v>3.5304133999999999E-5</v>
      </c>
      <c r="AV56" s="196">
        <v>3.5304133999999999E-5</v>
      </c>
      <c r="AW56" s="196">
        <v>3.5304133999999999E-5</v>
      </c>
      <c r="AX56" s="196">
        <v>3.5304133999999999E-5</v>
      </c>
      <c r="AY56" s="196">
        <v>3.5304133999999999E-5</v>
      </c>
      <c r="AZ56" s="196">
        <v>3.5304133999999999E-5</v>
      </c>
      <c r="BA56" s="196">
        <v>3.5304133999999999E-5</v>
      </c>
      <c r="BB56" s="196">
        <v>3.5304133999999999E-5</v>
      </c>
      <c r="BC56" s="196">
        <v>3.5304133999999999E-5</v>
      </c>
      <c r="BD56" s="196">
        <v>2.6103683000000002E-4</v>
      </c>
      <c r="BE56" s="196">
        <v>2.5699856000000002E-4</v>
      </c>
      <c r="BF56" s="196">
        <v>2.5699856000000002E-4</v>
      </c>
      <c r="BG56" s="196">
        <v>2.5699856000000002E-4</v>
      </c>
      <c r="BH56" s="196">
        <v>2.4415346E-4</v>
      </c>
      <c r="BI56" s="196">
        <v>2.4431681999999999E-4</v>
      </c>
      <c r="BJ56" s="196">
        <v>2.4431681999999999E-4</v>
      </c>
      <c r="BK56" s="196">
        <v>2.4431681999999999E-4</v>
      </c>
      <c r="BL56" s="196">
        <v>2.4431681999999999E-4</v>
      </c>
      <c r="BM56" s="196">
        <v>2.4431681999999999E-4</v>
      </c>
      <c r="BN56" s="196">
        <v>3.2017850999999998E-4</v>
      </c>
      <c r="BO56" s="196">
        <v>1.7725261000000001E-4</v>
      </c>
      <c r="BP56" s="196">
        <v>4.2228255999999999E-4</v>
      </c>
      <c r="BQ56" s="196">
        <v>1.1748667999999999E-3</v>
      </c>
      <c r="BR56" s="196">
        <v>2.3104823E-4</v>
      </c>
      <c r="BS56" s="196">
        <v>2.3104823E-4</v>
      </c>
      <c r="BT56" s="196">
        <v>2.3104823E-4</v>
      </c>
      <c r="BU56" s="196">
        <v>2.3104823E-4</v>
      </c>
      <c r="BV56" s="196">
        <v>5.8412757000000004E-4</v>
      </c>
      <c r="BW56" s="196">
        <v>5.8412757000000004E-4</v>
      </c>
      <c r="BX56" s="196">
        <v>5.8412757000000004E-4</v>
      </c>
      <c r="BY56" s="196">
        <v>5.8412757000000004E-4</v>
      </c>
      <c r="BZ56" s="196">
        <v>5.8412757000000004E-4</v>
      </c>
      <c r="CA56" s="196">
        <v>5.8412757000000004E-4</v>
      </c>
      <c r="CB56" s="196">
        <v>3.2149990999999999E-4</v>
      </c>
      <c r="CC56" s="196">
        <v>3.2149990999999999E-4</v>
      </c>
      <c r="CD56" s="196">
        <v>3.2149990999999999E-4</v>
      </c>
      <c r="CE56" s="196">
        <v>2.0324644E-4</v>
      </c>
      <c r="CF56" s="196">
        <v>2.0324644E-4</v>
      </c>
      <c r="CG56" s="196">
        <v>2.0324644E-4</v>
      </c>
      <c r="CH56" s="196">
        <v>2.0324644E-4</v>
      </c>
      <c r="CI56" s="196">
        <v>3.5755069999999997E-5</v>
      </c>
      <c r="CJ56" s="196">
        <v>3.5755069999999997E-5</v>
      </c>
      <c r="CK56" s="196">
        <v>3.5755069999999997E-5</v>
      </c>
      <c r="CL56" s="196">
        <v>2.0420502999999999E-4</v>
      </c>
      <c r="CM56" s="196">
        <v>2.4338887999999999E-4</v>
      </c>
      <c r="CN56" s="196">
        <v>3.2515530999999999E-4</v>
      </c>
      <c r="CO56" s="196">
        <v>3.2515530999999999E-4</v>
      </c>
      <c r="CP56" s="196">
        <v>3.2515530999999999E-4</v>
      </c>
      <c r="CQ56" s="196">
        <v>3.2515530999999999E-4</v>
      </c>
      <c r="CR56" s="196">
        <v>3.2515530999999999E-4</v>
      </c>
      <c r="CS56" s="196">
        <v>3.2515530999999999E-4</v>
      </c>
      <c r="CT56" s="196">
        <v>3.2515530999999999E-4</v>
      </c>
      <c r="CU56" s="196">
        <v>3.2515530999999999E-4</v>
      </c>
      <c r="CV56" s="196">
        <v>3.2515530999999999E-4</v>
      </c>
      <c r="CW56" s="196">
        <v>3.2515530999999999E-4</v>
      </c>
      <c r="CX56" s="196">
        <v>3.2515530999999999E-4</v>
      </c>
      <c r="CY56" s="197">
        <v>3.2515530999999999E-4</v>
      </c>
    </row>
    <row r="57" spans="1:103" ht="15" customHeight="1" x14ac:dyDescent="0.25">
      <c r="A57" s="394"/>
      <c r="B57" s="394"/>
      <c r="C57" s="400" t="s">
        <v>227</v>
      </c>
      <c r="D57" s="401"/>
      <c r="E57" s="402" t="s">
        <v>376</v>
      </c>
      <c r="F57" s="171">
        <v>7.6029229000000007E-5</v>
      </c>
      <c r="G57" s="196">
        <v>7.6029229000000007E-5</v>
      </c>
      <c r="H57" s="196">
        <v>7.6029229000000007E-5</v>
      </c>
      <c r="I57" s="196">
        <v>6.5439917000000003E-5</v>
      </c>
      <c r="J57" s="196">
        <v>6.5439917000000003E-5</v>
      </c>
      <c r="K57" s="196">
        <v>6.5439917000000003E-5</v>
      </c>
      <c r="L57" s="196">
        <v>3.9049347000000002E-4</v>
      </c>
      <c r="M57" s="196">
        <v>3.9049347000000002E-4</v>
      </c>
      <c r="N57" s="196">
        <v>6.2843071000000001E-4</v>
      </c>
      <c r="O57" s="196">
        <v>2.2464374000000001E-4</v>
      </c>
      <c r="P57" s="196">
        <v>1.1438114E-4</v>
      </c>
      <c r="Q57" s="196">
        <v>1.1438114E-4</v>
      </c>
      <c r="R57" s="196">
        <v>1.1438114E-4</v>
      </c>
      <c r="S57" s="196">
        <v>1.1438114E-4</v>
      </c>
      <c r="T57" s="196">
        <v>1.1438114E-4</v>
      </c>
      <c r="U57" s="196">
        <v>1.1438114E-4</v>
      </c>
      <c r="V57" s="196">
        <v>1.1438114E-4</v>
      </c>
      <c r="W57" s="196">
        <v>1.1438114E-4</v>
      </c>
      <c r="X57" s="196">
        <v>1.1438114E-4</v>
      </c>
      <c r="Y57" s="196">
        <v>1.1438114E-4</v>
      </c>
      <c r="Z57" s="196">
        <v>1.1438114E-4</v>
      </c>
      <c r="AA57" s="196">
        <v>1.1438114E-4</v>
      </c>
      <c r="AB57" s="196">
        <v>1.1438114E-4</v>
      </c>
      <c r="AC57" s="196">
        <v>1.1438114E-4</v>
      </c>
      <c r="AD57" s="196">
        <v>1.1438114E-4</v>
      </c>
      <c r="AE57" s="196">
        <v>1.1438114E-4</v>
      </c>
      <c r="AF57" s="196">
        <v>9.4075525999999995E-5</v>
      </c>
      <c r="AG57" s="196">
        <v>5.1487448000000005E-4</v>
      </c>
      <c r="AH57" s="196">
        <v>6.4894523999999996E-4</v>
      </c>
      <c r="AI57" s="196">
        <v>6.4894523999999996E-4</v>
      </c>
      <c r="AJ57" s="196">
        <v>6.4894523999999996E-4</v>
      </c>
      <c r="AK57" s="196">
        <v>6.4894523999999996E-4</v>
      </c>
      <c r="AL57" s="196">
        <v>2.4294419000000001E-4</v>
      </c>
      <c r="AM57" s="196">
        <v>2.4294419000000001E-4</v>
      </c>
      <c r="AN57" s="196">
        <v>2.4294419000000001E-4</v>
      </c>
      <c r="AO57" s="196">
        <v>2.4294419000000001E-4</v>
      </c>
      <c r="AP57" s="196">
        <v>2.4294419000000001E-4</v>
      </c>
      <c r="AQ57" s="196">
        <v>2.4294419000000001E-4</v>
      </c>
      <c r="AR57" s="196">
        <v>2.4294419000000001E-4</v>
      </c>
      <c r="AS57" s="196">
        <v>7.6513038000000001E-5</v>
      </c>
      <c r="AT57" s="196">
        <v>7.6513038000000001E-5</v>
      </c>
      <c r="AU57" s="196">
        <v>2.7045750000000001E-5</v>
      </c>
      <c r="AV57" s="196">
        <v>2.7045750000000001E-5</v>
      </c>
      <c r="AW57" s="196">
        <v>2.7045750000000001E-5</v>
      </c>
      <c r="AX57" s="196">
        <v>2.7045750000000001E-5</v>
      </c>
      <c r="AY57" s="196">
        <v>2.7045750000000001E-5</v>
      </c>
      <c r="AZ57" s="196">
        <v>2.7045750000000001E-5</v>
      </c>
      <c r="BA57" s="196">
        <v>2.7045750000000001E-5</v>
      </c>
      <c r="BB57" s="196">
        <v>2.7045750000000001E-5</v>
      </c>
      <c r="BC57" s="196">
        <v>2.7045750000000001E-5</v>
      </c>
      <c r="BD57" s="196">
        <v>3.3523743000000002E-4</v>
      </c>
      <c r="BE57" s="196">
        <v>1.8808594000000001E-4</v>
      </c>
      <c r="BF57" s="196">
        <v>1.8808594000000001E-4</v>
      </c>
      <c r="BG57" s="196">
        <v>1.8808594000000001E-4</v>
      </c>
      <c r="BH57" s="196">
        <v>1.5392014999999999E-4</v>
      </c>
      <c r="BI57" s="196">
        <v>1.7883067E-4</v>
      </c>
      <c r="BJ57" s="196">
        <v>1.7883067E-4</v>
      </c>
      <c r="BK57" s="196">
        <v>1.7883067E-4</v>
      </c>
      <c r="BL57" s="196">
        <v>1.7883067E-4</v>
      </c>
      <c r="BM57" s="196">
        <v>1.7883067E-4</v>
      </c>
      <c r="BN57" s="196">
        <v>2.3432796999999999E-4</v>
      </c>
      <c r="BO57" s="196">
        <v>9.5884344E-5</v>
      </c>
      <c r="BP57" s="196">
        <v>2.9013569000000002E-4</v>
      </c>
      <c r="BQ57" s="196">
        <v>7.5862420999999998E-4</v>
      </c>
      <c r="BR57" s="196">
        <v>9.7224611999999997E-5</v>
      </c>
      <c r="BS57" s="196">
        <v>9.7224611999999997E-5</v>
      </c>
      <c r="BT57" s="196">
        <v>9.7224611999999997E-5</v>
      </c>
      <c r="BU57" s="196">
        <v>9.7224611999999997E-5</v>
      </c>
      <c r="BV57" s="196">
        <v>5.1390151000000001E-4</v>
      </c>
      <c r="BW57" s="196">
        <v>5.1390151000000001E-4</v>
      </c>
      <c r="BX57" s="196">
        <v>5.1390151000000001E-4</v>
      </c>
      <c r="BY57" s="196">
        <v>5.1390151000000001E-4</v>
      </c>
      <c r="BZ57" s="196">
        <v>5.1390151000000001E-4</v>
      </c>
      <c r="CA57" s="196">
        <v>5.1390151000000001E-4</v>
      </c>
      <c r="CB57" s="196">
        <v>2.2341244000000001E-4</v>
      </c>
      <c r="CC57" s="196">
        <v>2.2341244000000001E-4</v>
      </c>
      <c r="CD57" s="196">
        <v>2.2341244000000001E-4</v>
      </c>
      <c r="CE57" s="196">
        <v>4.0209841999999999E-4</v>
      </c>
      <c r="CF57" s="196">
        <v>4.0209841999999999E-4</v>
      </c>
      <c r="CG57" s="196">
        <v>4.0209841999999999E-4</v>
      </c>
      <c r="CH57" s="196">
        <v>4.0209841999999999E-4</v>
      </c>
      <c r="CI57" s="196">
        <v>2.0017166999999998E-5</v>
      </c>
      <c r="CJ57" s="196">
        <v>2.0017166999999998E-5</v>
      </c>
      <c r="CK57" s="196">
        <v>2.0017166999999998E-5</v>
      </c>
      <c r="CL57" s="196">
        <v>3.8203545999999998E-4</v>
      </c>
      <c r="CM57" s="196">
        <v>2.4426731000000001E-4</v>
      </c>
      <c r="CN57" s="196">
        <v>2.0780180999999999E-4</v>
      </c>
      <c r="CO57" s="196">
        <v>2.0780180999999999E-4</v>
      </c>
      <c r="CP57" s="196">
        <v>2.0780180999999999E-4</v>
      </c>
      <c r="CQ57" s="196">
        <v>2.0780180999999999E-4</v>
      </c>
      <c r="CR57" s="196">
        <v>2.0780180999999999E-4</v>
      </c>
      <c r="CS57" s="196">
        <v>2.0780180999999999E-4</v>
      </c>
      <c r="CT57" s="196">
        <v>2.0780180999999999E-4</v>
      </c>
      <c r="CU57" s="196">
        <v>2.0780180999999999E-4</v>
      </c>
      <c r="CV57" s="196">
        <v>2.0780180999999999E-4</v>
      </c>
      <c r="CW57" s="196">
        <v>2.0780180999999999E-4</v>
      </c>
      <c r="CX57" s="196">
        <v>2.0780180999999999E-4</v>
      </c>
      <c r="CY57" s="197">
        <v>2.0780180999999999E-4</v>
      </c>
    </row>
    <row r="58" spans="1:103" ht="15" customHeight="1" x14ac:dyDescent="0.25">
      <c r="A58" s="394"/>
      <c r="B58" s="394"/>
      <c r="C58" s="400" t="s">
        <v>228</v>
      </c>
      <c r="D58" s="401"/>
      <c r="E58" s="402" t="s">
        <v>375</v>
      </c>
      <c r="F58" s="171">
        <v>1.3546080000000001E-4</v>
      </c>
      <c r="G58" s="196">
        <v>1.3546080000000001E-4</v>
      </c>
      <c r="H58" s="196">
        <v>1.3546080000000001E-4</v>
      </c>
      <c r="I58" s="196">
        <v>1.2268255000000001E-4</v>
      </c>
      <c r="J58" s="196">
        <v>1.2268255000000001E-4</v>
      </c>
      <c r="K58" s="196">
        <v>1.2268255000000001E-4</v>
      </c>
      <c r="L58" s="196">
        <v>2.8264777999999999E-4</v>
      </c>
      <c r="M58" s="196">
        <v>2.8264777999999999E-4</v>
      </c>
      <c r="N58" s="196">
        <v>9.7759657999999991E-4</v>
      </c>
      <c r="O58" s="196">
        <v>3.725596E-4</v>
      </c>
      <c r="P58" s="196">
        <v>2.0448024000000001E-4</v>
      </c>
      <c r="Q58" s="196">
        <v>2.0448024000000001E-4</v>
      </c>
      <c r="R58" s="196">
        <v>2.0448024000000001E-4</v>
      </c>
      <c r="S58" s="196">
        <v>2.0448024000000001E-4</v>
      </c>
      <c r="T58" s="196">
        <v>2.0448024000000001E-4</v>
      </c>
      <c r="U58" s="196">
        <v>2.0448024000000001E-4</v>
      </c>
      <c r="V58" s="196">
        <v>2.0448024000000001E-4</v>
      </c>
      <c r="W58" s="196">
        <v>2.0448024000000001E-4</v>
      </c>
      <c r="X58" s="196">
        <v>2.0448024000000001E-4</v>
      </c>
      <c r="Y58" s="196">
        <v>2.0448024000000001E-4</v>
      </c>
      <c r="Z58" s="196">
        <v>2.0448024000000001E-4</v>
      </c>
      <c r="AA58" s="196">
        <v>2.0448024000000001E-4</v>
      </c>
      <c r="AB58" s="196">
        <v>2.0448024000000001E-4</v>
      </c>
      <c r="AC58" s="196">
        <v>2.0448024000000001E-4</v>
      </c>
      <c r="AD58" s="196">
        <v>2.0448024000000001E-4</v>
      </c>
      <c r="AE58" s="196">
        <v>2.0448024000000001E-4</v>
      </c>
      <c r="AF58" s="196">
        <v>1.8122021E-4</v>
      </c>
      <c r="AG58" s="196">
        <v>8.1499402000000001E-4</v>
      </c>
      <c r="AH58" s="196">
        <v>3.3354209000000001E-4</v>
      </c>
      <c r="AI58" s="196">
        <v>3.3354209000000001E-4</v>
      </c>
      <c r="AJ58" s="196">
        <v>3.3354209000000001E-4</v>
      </c>
      <c r="AK58" s="196">
        <v>3.3354209000000001E-4</v>
      </c>
      <c r="AL58" s="196">
        <v>3.2567118999999998E-4</v>
      </c>
      <c r="AM58" s="196">
        <v>3.2567118999999998E-4</v>
      </c>
      <c r="AN58" s="196">
        <v>3.2567118999999998E-4</v>
      </c>
      <c r="AO58" s="196">
        <v>3.2567118999999998E-4</v>
      </c>
      <c r="AP58" s="196">
        <v>3.2567118999999998E-4</v>
      </c>
      <c r="AQ58" s="196">
        <v>3.2567118999999998E-4</v>
      </c>
      <c r="AR58" s="196">
        <v>3.2567118999999998E-4</v>
      </c>
      <c r="AS58" s="196">
        <v>1.2118969E-4</v>
      </c>
      <c r="AT58" s="196">
        <v>1.2118969E-4</v>
      </c>
      <c r="AU58" s="196">
        <v>3.5890112000000003E-5</v>
      </c>
      <c r="AV58" s="196">
        <v>3.5890112000000003E-5</v>
      </c>
      <c r="AW58" s="196">
        <v>3.5890112000000003E-5</v>
      </c>
      <c r="AX58" s="196">
        <v>3.5890112000000003E-5</v>
      </c>
      <c r="AY58" s="196">
        <v>3.5890112000000003E-5</v>
      </c>
      <c r="AZ58" s="196">
        <v>3.5890112000000003E-5</v>
      </c>
      <c r="BA58" s="196">
        <v>3.5890112000000003E-5</v>
      </c>
      <c r="BB58" s="196">
        <v>3.5890112000000003E-5</v>
      </c>
      <c r="BC58" s="196">
        <v>3.5890112000000003E-5</v>
      </c>
      <c r="BD58" s="196">
        <v>2.6225340000000003E-4</v>
      </c>
      <c r="BE58" s="196">
        <v>2.5926018999999998E-4</v>
      </c>
      <c r="BF58" s="196">
        <v>2.5926018999999998E-4</v>
      </c>
      <c r="BG58" s="196">
        <v>2.5926018999999998E-4</v>
      </c>
      <c r="BH58" s="196">
        <v>2.4579627000000001E-4</v>
      </c>
      <c r="BI58" s="196">
        <v>2.4804819000000001E-4</v>
      </c>
      <c r="BJ58" s="196">
        <v>2.4804819000000001E-4</v>
      </c>
      <c r="BK58" s="196">
        <v>2.4804819000000001E-4</v>
      </c>
      <c r="BL58" s="196">
        <v>2.4804819000000001E-4</v>
      </c>
      <c r="BM58" s="196">
        <v>2.4804819000000001E-4</v>
      </c>
      <c r="BN58" s="196">
        <v>3.2646134E-4</v>
      </c>
      <c r="BO58" s="196">
        <v>1.7948962999999999E-4</v>
      </c>
      <c r="BP58" s="196">
        <v>4.2968538999999998E-4</v>
      </c>
      <c r="BQ58" s="196">
        <v>1.1869481E-3</v>
      </c>
      <c r="BR58" s="196">
        <v>2.3460072999999999E-4</v>
      </c>
      <c r="BS58" s="196">
        <v>2.3460072999999999E-4</v>
      </c>
      <c r="BT58" s="196">
        <v>2.3460072999999999E-4</v>
      </c>
      <c r="BU58" s="196">
        <v>2.3460072999999999E-4</v>
      </c>
      <c r="BV58" s="196">
        <v>5.8770903000000005E-4</v>
      </c>
      <c r="BW58" s="196">
        <v>5.8770903000000005E-4</v>
      </c>
      <c r="BX58" s="196">
        <v>5.8770903000000005E-4</v>
      </c>
      <c r="BY58" s="196">
        <v>5.8770903000000005E-4</v>
      </c>
      <c r="BZ58" s="196">
        <v>5.8770903000000005E-4</v>
      </c>
      <c r="CA58" s="196">
        <v>5.8770903000000005E-4</v>
      </c>
      <c r="CB58" s="196">
        <v>3.2320366000000001E-4</v>
      </c>
      <c r="CC58" s="196">
        <v>3.2320366000000001E-4</v>
      </c>
      <c r="CD58" s="196">
        <v>3.2320366000000001E-4</v>
      </c>
      <c r="CE58" s="196">
        <v>2.0420337000000001E-4</v>
      </c>
      <c r="CF58" s="196">
        <v>2.0420337000000001E-4</v>
      </c>
      <c r="CG58" s="196">
        <v>2.0420337000000001E-4</v>
      </c>
      <c r="CH58" s="196">
        <v>2.0420337000000001E-4</v>
      </c>
      <c r="CI58" s="196">
        <v>3.6439049999999998E-5</v>
      </c>
      <c r="CJ58" s="196">
        <v>3.6439049999999998E-5</v>
      </c>
      <c r="CK58" s="196">
        <v>3.6439049999999998E-5</v>
      </c>
      <c r="CL58" s="196">
        <v>2.0491285000000001E-4</v>
      </c>
      <c r="CM58" s="196">
        <v>2.4495444E-4</v>
      </c>
      <c r="CN58" s="196">
        <v>3.2742528000000002E-4</v>
      </c>
      <c r="CO58" s="196">
        <v>3.2742528000000002E-4</v>
      </c>
      <c r="CP58" s="196">
        <v>3.2742528000000002E-4</v>
      </c>
      <c r="CQ58" s="196">
        <v>3.2742528000000002E-4</v>
      </c>
      <c r="CR58" s="196">
        <v>3.2742528000000002E-4</v>
      </c>
      <c r="CS58" s="196">
        <v>3.2742528000000002E-4</v>
      </c>
      <c r="CT58" s="196">
        <v>3.2742528000000002E-4</v>
      </c>
      <c r="CU58" s="196">
        <v>3.2742528000000002E-4</v>
      </c>
      <c r="CV58" s="196">
        <v>3.2742528000000002E-4</v>
      </c>
      <c r="CW58" s="196">
        <v>3.2742528000000002E-4</v>
      </c>
      <c r="CX58" s="196">
        <v>3.2742528000000002E-4</v>
      </c>
      <c r="CY58" s="197">
        <v>3.2742528000000002E-4</v>
      </c>
    </row>
    <row r="59" spans="1:103" ht="15" customHeight="1" x14ac:dyDescent="0.25">
      <c r="A59" s="394"/>
      <c r="B59" s="394"/>
      <c r="C59" s="400" t="s">
        <v>229</v>
      </c>
      <c r="D59" s="401"/>
      <c r="E59" s="402" t="s">
        <v>377</v>
      </c>
      <c r="F59" s="171">
        <v>2.4894829000000001E-4</v>
      </c>
      <c r="G59" s="196">
        <v>2.4894829000000001E-4</v>
      </c>
      <c r="H59" s="196">
        <v>2.4894829000000001E-4</v>
      </c>
      <c r="I59" s="196">
        <v>1.7557987999999999E-4</v>
      </c>
      <c r="J59" s="196">
        <v>1.7557987999999999E-4</v>
      </c>
      <c r="K59" s="196">
        <v>1.7557987999999999E-4</v>
      </c>
      <c r="L59" s="196">
        <v>8.9446166999999997E-4</v>
      </c>
      <c r="M59" s="196">
        <v>8.9446166999999997E-4</v>
      </c>
      <c r="N59" s="196">
        <v>1.9874298E-3</v>
      </c>
      <c r="O59" s="196">
        <v>6.8054661999999999E-4</v>
      </c>
      <c r="P59" s="196">
        <v>4.1142047999999999E-4</v>
      </c>
      <c r="Q59" s="196">
        <v>4.1142047999999999E-4</v>
      </c>
      <c r="R59" s="196">
        <v>4.1142047999999999E-4</v>
      </c>
      <c r="S59" s="196">
        <v>4.1142047999999999E-4</v>
      </c>
      <c r="T59" s="196">
        <v>4.1142047999999999E-4</v>
      </c>
      <c r="U59" s="196">
        <v>4.1142047999999999E-4</v>
      </c>
      <c r="V59" s="196">
        <v>4.1142047999999999E-4</v>
      </c>
      <c r="W59" s="196">
        <v>4.1142047999999999E-4</v>
      </c>
      <c r="X59" s="196">
        <v>4.1142047999999999E-4</v>
      </c>
      <c r="Y59" s="196">
        <v>4.1142047999999999E-4</v>
      </c>
      <c r="Z59" s="196">
        <v>4.1142047999999999E-4</v>
      </c>
      <c r="AA59" s="196">
        <v>4.1142047999999999E-4</v>
      </c>
      <c r="AB59" s="196">
        <v>4.1142047999999999E-4</v>
      </c>
      <c r="AC59" s="196">
        <v>4.1142047999999999E-4</v>
      </c>
      <c r="AD59" s="196">
        <v>4.1142047999999999E-4</v>
      </c>
      <c r="AE59" s="196">
        <v>4.1142047999999999E-4</v>
      </c>
      <c r="AF59" s="196">
        <v>3.0289837E-4</v>
      </c>
      <c r="AG59" s="196">
        <v>1.5574072000000001E-3</v>
      </c>
      <c r="AH59" s="196">
        <v>1.3519523999999999E-3</v>
      </c>
      <c r="AI59" s="196">
        <v>1.3519523999999999E-3</v>
      </c>
      <c r="AJ59" s="196">
        <v>1.3519523999999999E-3</v>
      </c>
      <c r="AK59" s="196">
        <v>1.3519523999999999E-3</v>
      </c>
      <c r="AL59" s="196">
        <v>6.0987094000000003E-4</v>
      </c>
      <c r="AM59" s="196">
        <v>6.0987094000000003E-4</v>
      </c>
      <c r="AN59" s="196">
        <v>6.0987094000000003E-4</v>
      </c>
      <c r="AO59" s="196">
        <v>6.0987094000000003E-4</v>
      </c>
      <c r="AP59" s="196">
        <v>6.0987094000000003E-4</v>
      </c>
      <c r="AQ59" s="196">
        <v>6.0987094000000003E-4</v>
      </c>
      <c r="AR59" s="196">
        <v>6.0987094000000003E-4</v>
      </c>
      <c r="AS59" s="196">
        <v>1.8667653000000001E-4</v>
      </c>
      <c r="AT59" s="196">
        <v>1.8667653000000001E-4</v>
      </c>
      <c r="AU59" s="196">
        <v>6.005471E-5</v>
      </c>
      <c r="AV59" s="196">
        <v>6.005471E-5</v>
      </c>
      <c r="AW59" s="196">
        <v>6.005471E-5</v>
      </c>
      <c r="AX59" s="196">
        <v>6.005471E-5</v>
      </c>
      <c r="AY59" s="196">
        <v>6.005471E-5</v>
      </c>
      <c r="AZ59" s="196">
        <v>6.005471E-5</v>
      </c>
      <c r="BA59" s="196">
        <v>6.005471E-5</v>
      </c>
      <c r="BB59" s="196">
        <v>6.005471E-5</v>
      </c>
      <c r="BC59" s="196">
        <v>6.005471E-5</v>
      </c>
      <c r="BD59" s="196">
        <v>8.896965E-4</v>
      </c>
      <c r="BE59" s="196">
        <v>5.2262973000000005E-4</v>
      </c>
      <c r="BF59" s="196">
        <v>5.2262973000000005E-4</v>
      </c>
      <c r="BG59" s="196">
        <v>5.2262973000000005E-4</v>
      </c>
      <c r="BH59" s="196">
        <v>4.5842080000000002E-4</v>
      </c>
      <c r="BI59" s="196">
        <v>5.6622192999999997E-4</v>
      </c>
      <c r="BJ59" s="196">
        <v>5.6622192999999997E-4</v>
      </c>
      <c r="BK59" s="196">
        <v>5.6622192999999997E-4</v>
      </c>
      <c r="BL59" s="196">
        <v>5.6622192999999997E-4</v>
      </c>
      <c r="BM59" s="196">
        <v>5.6622192999999997E-4</v>
      </c>
      <c r="BN59" s="196">
        <v>5.1051554000000002E-4</v>
      </c>
      <c r="BO59" s="196">
        <v>3.3247848000000002E-4</v>
      </c>
      <c r="BP59" s="196">
        <v>7.9301749999999998E-4</v>
      </c>
      <c r="BQ59" s="196">
        <v>2.4114103999999998E-3</v>
      </c>
      <c r="BR59" s="196">
        <v>2.9169086000000003E-4</v>
      </c>
      <c r="BS59" s="196">
        <v>2.9169086000000003E-4</v>
      </c>
      <c r="BT59" s="196">
        <v>2.9169086000000003E-4</v>
      </c>
      <c r="BU59" s="196">
        <v>2.9169086000000003E-4</v>
      </c>
      <c r="BV59" s="196">
        <v>1.5068372000000001E-3</v>
      </c>
      <c r="BW59" s="196">
        <v>1.5068372000000001E-3</v>
      </c>
      <c r="BX59" s="196">
        <v>1.5068372000000001E-3</v>
      </c>
      <c r="BY59" s="196">
        <v>1.5068372000000001E-3</v>
      </c>
      <c r="BZ59" s="196">
        <v>1.5068372000000001E-3</v>
      </c>
      <c r="CA59" s="196">
        <v>1.5068372000000001E-3</v>
      </c>
      <c r="CB59" s="196">
        <v>6.7314568999999995E-4</v>
      </c>
      <c r="CC59" s="196">
        <v>6.7314568999999995E-4</v>
      </c>
      <c r="CD59" s="196">
        <v>6.7314568999999995E-4</v>
      </c>
      <c r="CE59" s="196">
        <v>6.1459831999999997E-4</v>
      </c>
      <c r="CF59" s="196">
        <v>6.1459831999999997E-4</v>
      </c>
      <c r="CG59" s="196">
        <v>6.1459831999999997E-4</v>
      </c>
      <c r="CH59" s="196">
        <v>6.1459831999999997E-4</v>
      </c>
      <c r="CI59" s="196">
        <v>4.8687658000000003E-5</v>
      </c>
      <c r="CJ59" s="196">
        <v>4.8687658000000003E-5</v>
      </c>
      <c r="CK59" s="196">
        <v>4.8687658000000003E-5</v>
      </c>
      <c r="CL59" s="196">
        <v>1.1869242999999999E-3</v>
      </c>
      <c r="CM59" s="196">
        <v>6.6461901000000004E-4</v>
      </c>
      <c r="CN59" s="196">
        <v>6.1341938999999999E-4</v>
      </c>
      <c r="CO59" s="196">
        <v>6.1341938999999999E-4</v>
      </c>
      <c r="CP59" s="196">
        <v>6.1341938999999999E-4</v>
      </c>
      <c r="CQ59" s="196">
        <v>6.1341938999999999E-4</v>
      </c>
      <c r="CR59" s="196">
        <v>6.1341938999999999E-4</v>
      </c>
      <c r="CS59" s="196">
        <v>6.1341938999999999E-4</v>
      </c>
      <c r="CT59" s="196">
        <v>6.1341938999999999E-4</v>
      </c>
      <c r="CU59" s="196">
        <v>6.1341938999999999E-4</v>
      </c>
      <c r="CV59" s="196">
        <v>6.1341938999999999E-4</v>
      </c>
      <c r="CW59" s="196">
        <v>6.1341938999999999E-4</v>
      </c>
      <c r="CX59" s="196">
        <v>6.1341938999999999E-4</v>
      </c>
      <c r="CY59" s="197">
        <v>6.1341938999999999E-4</v>
      </c>
    </row>
    <row r="60" spans="1:103" ht="15" customHeight="1" x14ac:dyDescent="0.25">
      <c r="A60" s="394"/>
      <c r="B60" s="394"/>
      <c r="C60" s="400" t="s">
        <v>230</v>
      </c>
      <c r="D60" s="401"/>
      <c r="E60" s="402" t="s">
        <v>378</v>
      </c>
      <c r="F60" s="171">
        <v>1.1012808000000001E-4</v>
      </c>
      <c r="G60" s="196">
        <v>1.1012808000000001E-4</v>
      </c>
      <c r="H60" s="196">
        <v>1.1012808000000001E-4</v>
      </c>
      <c r="I60" s="196">
        <v>2.4103140999999998E-5</v>
      </c>
      <c r="J60" s="196">
        <v>2.4103140999999998E-5</v>
      </c>
      <c r="K60" s="196">
        <v>2.4103140999999998E-5</v>
      </c>
      <c r="L60" s="196">
        <v>3.6506268999999999E-4</v>
      </c>
      <c r="M60" s="196">
        <v>3.6506268999999999E-4</v>
      </c>
      <c r="N60" s="196">
        <v>7.1954526999999999E-6</v>
      </c>
      <c r="O60" s="196">
        <v>3.4264753000000001E-4</v>
      </c>
      <c r="P60" s="196">
        <v>2.6190970999999998E-4</v>
      </c>
      <c r="Q60" s="196">
        <v>2.6190970999999998E-4</v>
      </c>
      <c r="R60" s="196">
        <v>2.6190970999999998E-4</v>
      </c>
      <c r="S60" s="196">
        <v>2.6190970999999998E-4</v>
      </c>
      <c r="T60" s="196">
        <v>2.6190970999999998E-4</v>
      </c>
      <c r="U60" s="196">
        <v>2.6190970999999998E-4</v>
      </c>
      <c r="V60" s="196">
        <v>2.6190970999999998E-4</v>
      </c>
      <c r="W60" s="196">
        <v>2.6190970999999998E-4</v>
      </c>
      <c r="X60" s="196">
        <v>2.6190970999999998E-4</v>
      </c>
      <c r="Y60" s="196">
        <v>2.6190970999999998E-4</v>
      </c>
      <c r="Z60" s="196">
        <v>2.6190970999999998E-4</v>
      </c>
      <c r="AA60" s="196">
        <v>2.6190970999999998E-4</v>
      </c>
      <c r="AB60" s="196">
        <v>2.6190970999999998E-4</v>
      </c>
      <c r="AC60" s="196">
        <v>2.6190970999999998E-4</v>
      </c>
      <c r="AD60" s="196">
        <v>2.6190970999999998E-4</v>
      </c>
      <c r="AE60" s="196">
        <v>2.6190970999999998E-4</v>
      </c>
      <c r="AF60" s="196">
        <v>6.5694753999999994E-5</v>
      </c>
      <c r="AG60" s="196">
        <v>1.7498849E-5</v>
      </c>
      <c r="AH60" s="196">
        <v>7.1927144000000004E-4</v>
      </c>
      <c r="AI60" s="196">
        <v>7.1927144000000004E-4</v>
      </c>
      <c r="AJ60" s="196">
        <v>7.1927144000000004E-4</v>
      </c>
      <c r="AK60" s="196">
        <v>7.1927144000000004E-4</v>
      </c>
      <c r="AL60" s="196">
        <v>4.1298886E-5</v>
      </c>
      <c r="AM60" s="196">
        <v>4.1298886E-5</v>
      </c>
      <c r="AN60" s="196">
        <v>4.1298886E-5</v>
      </c>
      <c r="AO60" s="196">
        <v>4.1298886E-5</v>
      </c>
      <c r="AP60" s="196">
        <v>4.1298886E-5</v>
      </c>
      <c r="AQ60" s="196">
        <v>4.1298886E-5</v>
      </c>
      <c r="AR60" s="196">
        <v>4.1298886E-5</v>
      </c>
      <c r="AS60" s="196">
        <v>2.3249787E-5</v>
      </c>
      <c r="AT60" s="196">
        <v>2.3249787E-5</v>
      </c>
      <c r="AU60" s="196">
        <v>7.0074119000000004E-6</v>
      </c>
      <c r="AV60" s="196">
        <v>7.0074119000000004E-6</v>
      </c>
      <c r="AW60" s="196">
        <v>7.0074119000000004E-6</v>
      </c>
      <c r="AX60" s="196">
        <v>7.0074119000000004E-6</v>
      </c>
      <c r="AY60" s="196">
        <v>7.0074119000000004E-6</v>
      </c>
      <c r="AZ60" s="196">
        <v>7.0074119000000004E-6</v>
      </c>
      <c r="BA60" s="196">
        <v>7.0074119000000004E-6</v>
      </c>
      <c r="BB60" s="196">
        <v>7.0074119000000004E-6</v>
      </c>
      <c r="BC60" s="196">
        <v>7.0074119000000004E-6</v>
      </c>
      <c r="BD60" s="196">
        <v>1.4239183999999999E-4</v>
      </c>
      <c r="BE60" s="196">
        <v>1.9074237E-4</v>
      </c>
      <c r="BF60" s="196">
        <v>1.9074237E-4</v>
      </c>
      <c r="BG60" s="196">
        <v>1.9074237E-4</v>
      </c>
      <c r="BH60" s="196">
        <v>3.4615479999999999E-5</v>
      </c>
      <c r="BI60" s="196">
        <v>4.1185461000000001E-5</v>
      </c>
      <c r="BJ60" s="196">
        <v>4.1185461000000001E-5</v>
      </c>
      <c r="BK60" s="196">
        <v>4.1185461000000001E-5</v>
      </c>
      <c r="BL60" s="196">
        <v>4.1185461000000001E-5</v>
      </c>
      <c r="BM60" s="196">
        <v>4.1185461000000001E-5</v>
      </c>
      <c r="BN60" s="196">
        <v>3.5833941999999997E-5</v>
      </c>
      <c r="BO60" s="196">
        <v>1.9022593E-4</v>
      </c>
      <c r="BP60" s="196">
        <v>2.4483801E-5</v>
      </c>
      <c r="BQ60" s="196">
        <v>8.1739826000000004E-6</v>
      </c>
      <c r="BR60" s="196">
        <v>1.0097693E-4</v>
      </c>
      <c r="BS60" s="196">
        <v>1.0097693E-4</v>
      </c>
      <c r="BT60" s="196">
        <v>1.0097693E-4</v>
      </c>
      <c r="BU60" s="196">
        <v>1.0097693E-4</v>
      </c>
      <c r="BV60" s="196">
        <v>3.8129732999999999E-4</v>
      </c>
      <c r="BW60" s="196">
        <v>3.8129732999999999E-4</v>
      </c>
      <c r="BX60" s="196">
        <v>3.8129732999999999E-4</v>
      </c>
      <c r="BY60" s="196">
        <v>3.8129732999999999E-4</v>
      </c>
      <c r="BZ60" s="196">
        <v>3.8129732999999999E-4</v>
      </c>
      <c r="CA60" s="196">
        <v>3.8129732999999999E-4</v>
      </c>
      <c r="CB60" s="196">
        <v>4.5665201000000001E-5</v>
      </c>
      <c r="CC60" s="196">
        <v>4.5665201000000001E-5</v>
      </c>
      <c r="CD60" s="196">
        <v>4.5665201000000001E-5</v>
      </c>
      <c r="CE60" s="196">
        <v>2.4501535000000002E-4</v>
      </c>
      <c r="CF60" s="196">
        <v>2.4501535000000002E-4</v>
      </c>
      <c r="CG60" s="196">
        <v>2.4501535000000002E-4</v>
      </c>
      <c r="CH60" s="196">
        <v>2.4501535000000002E-4</v>
      </c>
      <c r="CI60" s="196">
        <v>6.2860639999999997E-6</v>
      </c>
      <c r="CJ60" s="196">
        <v>6.2860639999999997E-6</v>
      </c>
      <c r="CK60" s="196">
        <v>6.2860639999999997E-6</v>
      </c>
      <c r="CL60" s="196">
        <v>1.5711917E-4</v>
      </c>
      <c r="CM60" s="196">
        <v>1.7895699E-4</v>
      </c>
      <c r="CN60" s="196">
        <v>5.9466743999999998E-5</v>
      </c>
      <c r="CO60" s="196">
        <v>5.9466743999999998E-5</v>
      </c>
      <c r="CP60" s="196">
        <v>5.9466743999999998E-5</v>
      </c>
      <c r="CQ60" s="196">
        <v>5.9466743999999998E-5</v>
      </c>
      <c r="CR60" s="196">
        <v>5.9466743999999998E-5</v>
      </c>
      <c r="CS60" s="196">
        <v>5.9466743999999998E-5</v>
      </c>
      <c r="CT60" s="196">
        <v>5.9466743999999998E-5</v>
      </c>
      <c r="CU60" s="196">
        <v>5.9466743999999998E-5</v>
      </c>
      <c r="CV60" s="196">
        <v>5.9466743999999998E-5</v>
      </c>
      <c r="CW60" s="196">
        <v>5.9466743999999998E-5</v>
      </c>
      <c r="CX60" s="196">
        <v>5.9466743999999998E-5</v>
      </c>
      <c r="CY60" s="197">
        <v>5.9466743999999998E-5</v>
      </c>
    </row>
    <row r="61" spans="1:103" ht="15" customHeight="1" x14ac:dyDescent="0.25">
      <c r="A61" s="394"/>
      <c r="B61" s="394"/>
      <c r="C61" s="400" t="s">
        <v>231</v>
      </c>
      <c r="D61" s="401"/>
      <c r="E61" s="402" t="s">
        <v>379</v>
      </c>
      <c r="F61" s="171">
        <v>7.4329730000000001E-6</v>
      </c>
      <c r="G61" s="196">
        <v>7.4329730000000001E-6</v>
      </c>
      <c r="H61" s="196">
        <v>7.4329730000000001E-6</v>
      </c>
      <c r="I61" s="196">
        <v>3.4291638000000001E-6</v>
      </c>
      <c r="J61" s="196">
        <v>3.4291638000000001E-6</v>
      </c>
      <c r="K61" s="196">
        <v>3.4291638000000001E-6</v>
      </c>
      <c r="L61" s="196">
        <v>2.3443212999999998E-5</v>
      </c>
      <c r="M61" s="196">
        <v>2.3443212999999998E-5</v>
      </c>
      <c r="N61" s="196">
        <v>7.2386899999999996E-7</v>
      </c>
      <c r="O61" s="196">
        <v>2.2266384E-5</v>
      </c>
      <c r="P61" s="196">
        <v>1.7761266999999999E-5</v>
      </c>
      <c r="Q61" s="196">
        <v>1.7761266999999999E-5</v>
      </c>
      <c r="R61" s="196">
        <v>1.7761266999999999E-5</v>
      </c>
      <c r="S61" s="196">
        <v>1.7761266999999999E-5</v>
      </c>
      <c r="T61" s="196">
        <v>1.7761266999999999E-5</v>
      </c>
      <c r="U61" s="196">
        <v>1.7761266999999999E-5</v>
      </c>
      <c r="V61" s="196">
        <v>1.7761266999999999E-5</v>
      </c>
      <c r="W61" s="196">
        <v>1.7761266999999999E-5</v>
      </c>
      <c r="X61" s="196">
        <v>1.7761266999999999E-5</v>
      </c>
      <c r="Y61" s="196">
        <v>1.7761266999999999E-5</v>
      </c>
      <c r="Z61" s="196">
        <v>1.7761266999999999E-5</v>
      </c>
      <c r="AA61" s="196">
        <v>1.7761266999999999E-5</v>
      </c>
      <c r="AB61" s="196">
        <v>1.7761266999999999E-5</v>
      </c>
      <c r="AC61" s="196">
        <v>1.7761266999999999E-5</v>
      </c>
      <c r="AD61" s="196">
        <v>1.7761266999999999E-5</v>
      </c>
      <c r="AE61" s="196">
        <v>1.7761266999999999E-5</v>
      </c>
      <c r="AF61" s="196">
        <v>4.6216194E-6</v>
      </c>
      <c r="AG61" s="196">
        <v>1.8759699E-6</v>
      </c>
      <c r="AH61" s="196">
        <v>4.3866394000000001E-5</v>
      </c>
      <c r="AI61" s="196">
        <v>4.3866394000000001E-5</v>
      </c>
      <c r="AJ61" s="196">
        <v>4.3866394000000001E-5</v>
      </c>
      <c r="AK61" s="196">
        <v>4.3866394000000001E-5</v>
      </c>
      <c r="AL61" s="196">
        <v>3.5425306999999999E-6</v>
      </c>
      <c r="AM61" s="196">
        <v>3.5425306999999999E-6</v>
      </c>
      <c r="AN61" s="196">
        <v>3.5425306999999999E-6</v>
      </c>
      <c r="AO61" s="196">
        <v>3.5425306999999999E-6</v>
      </c>
      <c r="AP61" s="196">
        <v>3.5425306999999999E-6</v>
      </c>
      <c r="AQ61" s="196">
        <v>3.5425306999999999E-6</v>
      </c>
      <c r="AR61" s="196">
        <v>3.5425306999999999E-6</v>
      </c>
      <c r="AS61" s="196">
        <v>2.9111752999999999E-6</v>
      </c>
      <c r="AT61" s="196">
        <v>2.9111752999999999E-6</v>
      </c>
      <c r="AU61" s="196">
        <v>3.3898079E-6</v>
      </c>
      <c r="AV61" s="196">
        <v>3.3898079E-6</v>
      </c>
      <c r="AW61" s="196">
        <v>3.3898079E-6</v>
      </c>
      <c r="AX61" s="196">
        <v>3.3898079E-6</v>
      </c>
      <c r="AY61" s="196">
        <v>3.3898079E-6</v>
      </c>
      <c r="AZ61" s="196">
        <v>3.3898079E-6</v>
      </c>
      <c r="BA61" s="196">
        <v>3.3898079E-6</v>
      </c>
      <c r="BB61" s="196">
        <v>3.3898079E-6</v>
      </c>
      <c r="BC61" s="196">
        <v>3.3898079E-6</v>
      </c>
      <c r="BD61" s="196">
        <v>9.3129968000000007E-6</v>
      </c>
      <c r="BE61" s="196">
        <v>1.3436462E-5</v>
      </c>
      <c r="BF61" s="196">
        <v>1.3436462E-5</v>
      </c>
      <c r="BG61" s="196">
        <v>1.3436462E-5</v>
      </c>
      <c r="BH61" s="196">
        <v>2.6054728999999994E-6</v>
      </c>
      <c r="BI61" s="196">
        <v>3.7091743999999999E-6</v>
      </c>
      <c r="BJ61" s="196">
        <v>3.7091743999999999E-6</v>
      </c>
      <c r="BK61" s="196">
        <v>3.7091743999999999E-6</v>
      </c>
      <c r="BL61" s="196">
        <v>3.7091743999999999E-6</v>
      </c>
      <c r="BM61" s="196">
        <v>3.7091743999999999E-6</v>
      </c>
      <c r="BN61" s="196">
        <v>2.9205207999999999E-6</v>
      </c>
      <c r="BO61" s="196">
        <v>1.3362410999999999E-5</v>
      </c>
      <c r="BP61" s="196">
        <v>2.2148998999999998E-6</v>
      </c>
      <c r="BQ61" s="196">
        <v>7.9208440999999999E-7</v>
      </c>
      <c r="BR61" s="196">
        <v>6.9284475000000004E-6</v>
      </c>
      <c r="BS61" s="196">
        <v>6.9284475000000004E-6</v>
      </c>
      <c r="BT61" s="196">
        <v>6.9284475000000004E-6</v>
      </c>
      <c r="BU61" s="196">
        <v>6.9284475000000004E-6</v>
      </c>
      <c r="BV61" s="196">
        <v>2.3602944000000001E-5</v>
      </c>
      <c r="BW61" s="196">
        <v>2.3602944000000001E-5</v>
      </c>
      <c r="BX61" s="196">
        <v>2.3602944000000001E-5</v>
      </c>
      <c r="BY61" s="196">
        <v>2.3602944000000001E-5</v>
      </c>
      <c r="BZ61" s="196">
        <v>2.3602944000000001E-5</v>
      </c>
      <c r="CA61" s="196">
        <v>2.3602944000000001E-5</v>
      </c>
      <c r="CB61" s="196">
        <v>2.9991337000000001E-6</v>
      </c>
      <c r="CC61" s="196">
        <v>2.9991337000000001E-6</v>
      </c>
      <c r="CD61" s="196">
        <v>2.9991337000000001E-6</v>
      </c>
      <c r="CE61" s="196">
        <v>1.5897422000000001E-5</v>
      </c>
      <c r="CF61" s="196">
        <v>1.5897422000000001E-5</v>
      </c>
      <c r="CG61" s="196">
        <v>1.5897422000000001E-5</v>
      </c>
      <c r="CH61" s="196">
        <v>1.5897422000000001E-5</v>
      </c>
      <c r="CI61" s="196">
        <v>1.8606506999999999E-6</v>
      </c>
      <c r="CJ61" s="196">
        <v>1.8606506999999999E-6</v>
      </c>
      <c r="CK61" s="196">
        <v>1.8606506999999999E-6</v>
      </c>
      <c r="CL61" s="196">
        <v>1.076426E-5</v>
      </c>
      <c r="CM61" s="196">
        <v>1.2735317E-5</v>
      </c>
      <c r="CN61" s="196">
        <v>4.6848115000000002E-6</v>
      </c>
      <c r="CO61" s="196">
        <v>4.6848115000000002E-6</v>
      </c>
      <c r="CP61" s="196">
        <v>4.6848115000000002E-6</v>
      </c>
      <c r="CQ61" s="196">
        <v>4.6848115000000002E-6</v>
      </c>
      <c r="CR61" s="196">
        <v>4.6848115000000002E-6</v>
      </c>
      <c r="CS61" s="196">
        <v>4.6848115000000002E-6</v>
      </c>
      <c r="CT61" s="196">
        <v>4.6848115000000002E-6</v>
      </c>
      <c r="CU61" s="196">
        <v>4.6848115000000002E-6</v>
      </c>
      <c r="CV61" s="196">
        <v>4.6848115000000002E-6</v>
      </c>
      <c r="CW61" s="196">
        <v>4.6848115000000002E-6</v>
      </c>
      <c r="CX61" s="196">
        <v>4.6848115000000002E-6</v>
      </c>
      <c r="CY61" s="197">
        <v>4.6848115000000002E-6</v>
      </c>
    </row>
    <row r="62" spans="1:103" ht="15" customHeight="1" x14ac:dyDescent="0.25">
      <c r="A62" s="394"/>
      <c r="B62" s="394"/>
      <c r="C62" s="400" t="s">
        <v>232</v>
      </c>
      <c r="D62" s="401"/>
      <c r="E62" s="402" t="s">
        <v>380</v>
      </c>
      <c r="F62" s="171">
        <v>6.7011927999999998E-2</v>
      </c>
      <c r="G62" s="196">
        <v>6.7011927999999998E-2</v>
      </c>
      <c r="H62" s="196">
        <v>6.7011927999999998E-2</v>
      </c>
      <c r="I62" s="196">
        <v>9.3959179000000004E-2</v>
      </c>
      <c r="J62" s="196">
        <v>9.3959179000000004E-2</v>
      </c>
      <c r="K62" s="196">
        <v>9.3959179000000004E-2</v>
      </c>
      <c r="L62" s="196">
        <v>0.24301043</v>
      </c>
      <c r="M62" s="196">
        <v>0.24301043</v>
      </c>
      <c r="N62" s="196">
        <v>1.0625943</v>
      </c>
      <c r="O62" s="196">
        <v>9.7929334000000007E-2</v>
      </c>
      <c r="P62" s="196">
        <v>0.10137085999999999</v>
      </c>
      <c r="Q62" s="196">
        <v>0.10137085999999999</v>
      </c>
      <c r="R62" s="196">
        <v>0.10137085999999999</v>
      </c>
      <c r="S62" s="196">
        <v>0.10137085999999999</v>
      </c>
      <c r="T62" s="196">
        <v>0.10137085999999999</v>
      </c>
      <c r="U62" s="196">
        <v>0.10137085999999999</v>
      </c>
      <c r="V62" s="196">
        <v>0.10137085999999999</v>
      </c>
      <c r="W62" s="196">
        <v>0.10137085999999999</v>
      </c>
      <c r="X62" s="196">
        <v>0.10137085999999999</v>
      </c>
      <c r="Y62" s="196">
        <v>0.10137085999999999</v>
      </c>
      <c r="Z62" s="196">
        <v>0.10137085999999999</v>
      </c>
      <c r="AA62" s="196">
        <v>0.10137085999999999</v>
      </c>
      <c r="AB62" s="196">
        <v>0.10137085999999999</v>
      </c>
      <c r="AC62" s="196">
        <v>0.10137085999999999</v>
      </c>
      <c r="AD62" s="196">
        <v>0.10137085999999999</v>
      </c>
      <c r="AE62" s="196">
        <v>0.10137085999999999</v>
      </c>
      <c r="AF62" s="196">
        <v>0.10961999</v>
      </c>
      <c r="AG62" s="196">
        <v>0.83511152</v>
      </c>
      <c r="AH62" s="196">
        <v>0.34272416</v>
      </c>
      <c r="AI62" s="196">
        <v>0.34272416</v>
      </c>
      <c r="AJ62" s="196">
        <v>0.34272416</v>
      </c>
      <c r="AK62" s="196">
        <v>0.34272416</v>
      </c>
      <c r="AL62" s="196">
        <v>0.1172193</v>
      </c>
      <c r="AM62" s="196">
        <v>0.1172193</v>
      </c>
      <c r="AN62" s="196">
        <v>0.1172193</v>
      </c>
      <c r="AO62" s="196">
        <v>0.1172193</v>
      </c>
      <c r="AP62" s="196">
        <v>0.1172193</v>
      </c>
      <c r="AQ62" s="196">
        <v>0.1172193</v>
      </c>
      <c r="AR62" s="196">
        <v>0.1172193</v>
      </c>
      <c r="AS62" s="196">
        <v>9.7317753000000007E-2</v>
      </c>
      <c r="AT62" s="196">
        <v>9.7317753000000007E-2</v>
      </c>
      <c r="AU62" s="196">
        <v>8.5746508999999999E-2</v>
      </c>
      <c r="AV62" s="196">
        <v>8.5746508999999999E-2</v>
      </c>
      <c r="AW62" s="196">
        <v>8.5746508999999999E-2</v>
      </c>
      <c r="AX62" s="196">
        <v>8.5746508999999999E-2</v>
      </c>
      <c r="AY62" s="196">
        <v>8.5746508999999999E-2</v>
      </c>
      <c r="AZ62" s="196">
        <v>8.5746508999999999E-2</v>
      </c>
      <c r="BA62" s="196">
        <v>8.5746508999999999E-2</v>
      </c>
      <c r="BB62" s="196">
        <v>8.5746508999999999E-2</v>
      </c>
      <c r="BC62" s="196">
        <v>8.5746508999999999E-2</v>
      </c>
      <c r="BD62" s="196">
        <v>9.3954559000000007E-2</v>
      </c>
      <c r="BE62" s="196">
        <v>0.14896425999999999</v>
      </c>
      <c r="BF62" s="196">
        <v>0.14896425999999999</v>
      </c>
      <c r="BG62" s="196">
        <v>0.14896425999999999</v>
      </c>
      <c r="BH62" s="196">
        <v>8.3626749E-2</v>
      </c>
      <c r="BI62" s="196">
        <v>0.12335436</v>
      </c>
      <c r="BJ62" s="196">
        <v>0.12335436</v>
      </c>
      <c r="BK62" s="196">
        <v>0.12335436</v>
      </c>
      <c r="BL62" s="196">
        <v>0.12335436</v>
      </c>
      <c r="BM62" s="196">
        <v>0.12335436</v>
      </c>
      <c r="BN62" s="196">
        <v>0.19076029999999999</v>
      </c>
      <c r="BO62" s="196">
        <v>9.4640818000000002E-2</v>
      </c>
      <c r="BP62" s="196">
        <v>0.37312159</v>
      </c>
      <c r="BQ62" s="196">
        <v>1.2880590000000001</v>
      </c>
      <c r="BR62" s="196">
        <v>8.0481588000000007E-2</v>
      </c>
      <c r="BS62" s="196">
        <v>8.0481588000000007E-2</v>
      </c>
      <c r="BT62" s="196">
        <v>8.0481588000000007E-2</v>
      </c>
      <c r="BU62" s="196">
        <v>8.0481588000000007E-2</v>
      </c>
      <c r="BV62" s="196">
        <v>0.23036261999999999</v>
      </c>
      <c r="BW62" s="196">
        <v>0.23036261999999999</v>
      </c>
      <c r="BX62" s="196">
        <v>0.23036261999999999</v>
      </c>
      <c r="BY62" s="196">
        <v>0.23036261999999999</v>
      </c>
      <c r="BZ62" s="196">
        <v>0.23036261999999999</v>
      </c>
      <c r="CA62" s="196">
        <v>0.23036261999999999</v>
      </c>
      <c r="CB62" s="196">
        <v>0.12618193999999999</v>
      </c>
      <c r="CC62" s="196">
        <v>0.12618193999999999</v>
      </c>
      <c r="CD62" s="196">
        <v>0.12618193999999999</v>
      </c>
      <c r="CE62" s="196">
        <v>0.15215442000000001</v>
      </c>
      <c r="CF62" s="196">
        <v>0.15215442000000001</v>
      </c>
      <c r="CG62" s="196">
        <v>0.15215442000000001</v>
      </c>
      <c r="CH62" s="196">
        <v>0.15215442000000001</v>
      </c>
      <c r="CI62" s="196">
        <v>7.6595901999999993E-2</v>
      </c>
      <c r="CJ62" s="196">
        <v>7.6595901999999993E-2</v>
      </c>
      <c r="CK62" s="196">
        <v>7.6595901999999993E-2</v>
      </c>
      <c r="CL62" s="196">
        <v>7.7943071000000003E-2</v>
      </c>
      <c r="CM62" s="196">
        <v>0.21961014000000001</v>
      </c>
      <c r="CN62" s="196">
        <v>0.11347606</v>
      </c>
      <c r="CO62" s="196">
        <v>0.11347606</v>
      </c>
      <c r="CP62" s="196">
        <v>0.11347606</v>
      </c>
      <c r="CQ62" s="196">
        <v>0.11347606</v>
      </c>
      <c r="CR62" s="196">
        <v>0.11347606</v>
      </c>
      <c r="CS62" s="196">
        <v>0.11347606</v>
      </c>
      <c r="CT62" s="196">
        <v>0.11347606</v>
      </c>
      <c r="CU62" s="196">
        <v>0.11347606</v>
      </c>
      <c r="CV62" s="196">
        <v>0.11347606</v>
      </c>
      <c r="CW62" s="196">
        <v>0.11347606</v>
      </c>
      <c r="CX62" s="196">
        <v>0.11347606</v>
      </c>
      <c r="CY62" s="197">
        <v>0.11347606</v>
      </c>
    </row>
    <row r="63" spans="1:103" ht="15" customHeight="1" x14ac:dyDescent="0.25">
      <c r="A63" s="394"/>
      <c r="B63" s="394"/>
      <c r="C63" s="400" t="s">
        <v>233</v>
      </c>
      <c r="D63" s="401"/>
      <c r="E63" s="402" t="s">
        <v>380</v>
      </c>
      <c r="F63" s="171">
        <v>4.1792493999999996E-3</v>
      </c>
      <c r="G63" s="196">
        <v>4.1792493999999996E-3</v>
      </c>
      <c r="H63" s="196">
        <v>4.1792493999999996E-3</v>
      </c>
      <c r="I63" s="196">
        <v>2.0704243000000001E-3</v>
      </c>
      <c r="J63" s="196">
        <v>2.0704243000000001E-3</v>
      </c>
      <c r="K63" s="196">
        <v>2.0704243000000001E-3</v>
      </c>
      <c r="L63" s="196">
        <v>1.0130416E-2</v>
      </c>
      <c r="M63" s="196">
        <v>1.0130416E-2</v>
      </c>
      <c r="N63" s="196">
        <v>1.7885501999999999E-3</v>
      </c>
      <c r="O63" s="196">
        <v>9.6557277E-3</v>
      </c>
      <c r="P63" s="196">
        <v>8.3659440999999998E-3</v>
      </c>
      <c r="Q63" s="196">
        <v>8.3659440999999998E-3</v>
      </c>
      <c r="R63" s="196">
        <v>8.3659440999999998E-3</v>
      </c>
      <c r="S63" s="196">
        <v>8.3659440999999998E-3</v>
      </c>
      <c r="T63" s="196">
        <v>8.3659440999999998E-3</v>
      </c>
      <c r="U63" s="196">
        <v>8.3659440999999998E-3</v>
      </c>
      <c r="V63" s="196">
        <v>8.3659440999999998E-3</v>
      </c>
      <c r="W63" s="196">
        <v>8.3659440999999998E-3</v>
      </c>
      <c r="X63" s="196">
        <v>8.3659440999999998E-3</v>
      </c>
      <c r="Y63" s="196">
        <v>8.3659440999999998E-3</v>
      </c>
      <c r="Z63" s="196">
        <v>8.3659440999999998E-3</v>
      </c>
      <c r="AA63" s="196">
        <v>8.3659440999999998E-3</v>
      </c>
      <c r="AB63" s="196">
        <v>8.3659440999999998E-3</v>
      </c>
      <c r="AC63" s="196">
        <v>8.3659440999999998E-3</v>
      </c>
      <c r="AD63" s="196">
        <v>8.3659440999999998E-3</v>
      </c>
      <c r="AE63" s="196">
        <v>8.3659440999999998E-3</v>
      </c>
      <c r="AF63" s="196">
        <v>3.8247786999999998E-3</v>
      </c>
      <c r="AG63" s="196">
        <v>2.1515715999999999E-3</v>
      </c>
      <c r="AH63" s="196">
        <v>1.9168251000000001E-2</v>
      </c>
      <c r="AI63" s="196">
        <v>1.9168251000000001E-2</v>
      </c>
      <c r="AJ63" s="196">
        <v>1.9168251000000001E-2</v>
      </c>
      <c r="AK63" s="196">
        <v>1.9168251000000001E-2</v>
      </c>
      <c r="AL63" s="196">
        <v>2.8222913999999999E-3</v>
      </c>
      <c r="AM63" s="196">
        <v>2.8222913999999999E-3</v>
      </c>
      <c r="AN63" s="196">
        <v>2.8222913999999999E-3</v>
      </c>
      <c r="AO63" s="196">
        <v>2.8222913999999999E-3</v>
      </c>
      <c r="AP63" s="196">
        <v>2.8222913999999999E-3</v>
      </c>
      <c r="AQ63" s="196">
        <v>2.8222913999999999E-3</v>
      </c>
      <c r="AR63" s="196">
        <v>2.8222913999999999E-3</v>
      </c>
      <c r="AS63" s="196">
        <v>2.0587996999999999E-3</v>
      </c>
      <c r="AT63" s="196">
        <v>2.0587996999999999E-3</v>
      </c>
      <c r="AU63" s="196">
        <v>1.4612099000000001E-3</v>
      </c>
      <c r="AV63" s="196">
        <v>1.4612099000000001E-3</v>
      </c>
      <c r="AW63" s="196">
        <v>1.4612099000000001E-3</v>
      </c>
      <c r="AX63" s="196">
        <v>1.4612099000000001E-3</v>
      </c>
      <c r="AY63" s="196">
        <v>1.4612099000000001E-3</v>
      </c>
      <c r="AZ63" s="196">
        <v>1.4612099000000001E-3</v>
      </c>
      <c r="BA63" s="196">
        <v>1.4612099000000001E-3</v>
      </c>
      <c r="BB63" s="196">
        <v>1.4612099000000001E-3</v>
      </c>
      <c r="BC63" s="196">
        <v>1.4612099000000001E-3</v>
      </c>
      <c r="BD63" s="196">
        <v>4.9531595000000001E-3</v>
      </c>
      <c r="BE63" s="196">
        <v>6.2024057E-3</v>
      </c>
      <c r="BF63" s="196">
        <v>6.2024057E-3</v>
      </c>
      <c r="BG63" s="196">
        <v>6.2024057E-3</v>
      </c>
      <c r="BH63" s="196">
        <v>2.7518881000000001E-3</v>
      </c>
      <c r="BI63" s="196">
        <v>2.9003955999999998E-3</v>
      </c>
      <c r="BJ63" s="196">
        <v>2.9003955999999998E-3</v>
      </c>
      <c r="BK63" s="196">
        <v>2.9003955999999998E-3</v>
      </c>
      <c r="BL63" s="196">
        <v>2.9003955999999998E-3</v>
      </c>
      <c r="BM63" s="196">
        <v>2.9003955999999998E-3</v>
      </c>
      <c r="BN63" s="196">
        <v>2.5582829000000001E-3</v>
      </c>
      <c r="BO63" s="196">
        <v>6.4048127999999996E-3</v>
      </c>
      <c r="BP63" s="196">
        <v>2.234719E-3</v>
      </c>
      <c r="BQ63" s="196">
        <v>1.7553251000000001E-3</v>
      </c>
      <c r="BR63" s="196">
        <v>4.1947870000000002E-3</v>
      </c>
      <c r="BS63" s="196">
        <v>4.1947870000000002E-3</v>
      </c>
      <c r="BT63" s="196">
        <v>4.1947870000000002E-3</v>
      </c>
      <c r="BU63" s="196">
        <v>4.1947870000000002E-3</v>
      </c>
      <c r="BV63" s="196">
        <v>1.1183432E-2</v>
      </c>
      <c r="BW63" s="196">
        <v>1.1183432E-2</v>
      </c>
      <c r="BX63" s="196">
        <v>1.1183432E-2</v>
      </c>
      <c r="BY63" s="196">
        <v>1.1183432E-2</v>
      </c>
      <c r="BZ63" s="196">
        <v>1.1183432E-2</v>
      </c>
      <c r="CA63" s="196">
        <v>1.1183432E-2</v>
      </c>
      <c r="CB63" s="196">
        <v>2.9344953000000002E-3</v>
      </c>
      <c r="CC63" s="196">
        <v>2.9344953000000002E-3</v>
      </c>
      <c r="CD63" s="196">
        <v>2.9344953000000002E-3</v>
      </c>
      <c r="CE63" s="196">
        <v>7.6600899E-3</v>
      </c>
      <c r="CF63" s="196">
        <v>7.6600899E-3</v>
      </c>
      <c r="CG63" s="196">
        <v>7.6600899E-3</v>
      </c>
      <c r="CH63" s="196">
        <v>7.6600899E-3</v>
      </c>
      <c r="CI63" s="196">
        <v>1.481825E-3</v>
      </c>
      <c r="CJ63" s="196">
        <v>1.481825E-3</v>
      </c>
      <c r="CK63" s="196">
        <v>1.481825E-3</v>
      </c>
      <c r="CL63" s="196">
        <v>5.1654837999999996E-3</v>
      </c>
      <c r="CM63" s="196">
        <v>5.7171621000000001E-3</v>
      </c>
      <c r="CN63" s="196">
        <v>3.2802318E-3</v>
      </c>
      <c r="CO63" s="196">
        <v>3.2802318E-3</v>
      </c>
      <c r="CP63" s="196">
        <v>3.2802318E-3</v>
      </c>
      <c r="CQ63" s="196">
        <v>3.2802318E-3</v>
      </c>
      <c r="CR63" s="196">
        <v>3.2802318E-3</v>
      </c>
      <c r="CS63" s="196">
        <v>3.2802318E-3</v>
      </c>
      <c r="CT63" s="196">
        <v>3.2802318E-3</v>
      </c>
      <c r="CU63" s="196">
        <v>3.2802318E-3</v>
      </c>
      <c r="CV63" s="196">
        <v>3.2802318E-3</v>
      </c>
      <c r="CW63" s="196">
        <v>3.2802318E-3</v>
      </c>
      <c r="CX63" s="196">
        <v>3.2802318E-3</v>
      </c>
      <c r="CY63" s="197">
        <v>3.2802318E-3</v>
      </c>
    </row>
    <row r="64" spans="1:103" ht="15" customHeight="1" x14ac:dyDescent="0.25">
      <c r="A64" s="394"/>
      <c r="B64" s="394"/>
      <c r="C64" s="400" t="s">
        <v>234</v>
      </c>
      <c r="D64" s="401"/>
      <c r="E64" s="402" t="s">
        <v>380</v>
      </c>
      <c r="F64" s="171">
        <v>5.5890949000000001E-3</v>
      </c>
      <c r="G64" s="196">
        <v>5.5890949000000001E-3</v>
      </c>
      <c r="H64" s="196">
        <v>5.5890949000000001E-3</v>
      </c>
      <c r="I64" s="196">
        <v>2.7624760999999999E-3</v>
      </c>
      <c r="J64" s="196">
        <v>2.7624760999999999E-3</v>
      </c>
      <c r="K64" s="196">
        <v>2.7624760999999999E-3</v>
      </c>
      <c r="L64" s="196">
        <v>1.3881345999999999E-2</v>
      </c>
      <c r="M64" s="196">
        <v>1.3881345999999999E-2</v>
      </c>
      <c r="N64" s="196">
        <v>3.0757207999999999E-3</v>
      </c>
      <c r="O64" s="196">
        <v>1.3159946E-2</v>
      </c>
      <c r="P64" s="196">
        <v>1.1315738000000001E-2</v>
      </c>
      <c r="Q64" s="196">
        <v>1.1315738000000001E-2</v>
      </c>
      <c r="R64" s="196">
        <v>1.1315738000000001E-2</v>
      </c>
      <c r="S64" s="196">
        <v>1.1315738000000001E-2</v>
      </c>
      <c r="T64" s="196">
        <v>1.1315738000000001E-2</v>
      </c>
      <c r="U64" s="196">
        <v>1.1315738000000001E-2</v>
      </c>
      <c r="V64" s="196">
        <v>1.1315738000000001E-2</v>
      </c>
      <c r="W64" s="196">
        <v>1.1315738000000001E-2</v>
      </c>
      <c r="X64" s="196">
        <v>1.1315738000000001E-2</v>
      </c>
      <c r="Y64" s="196">
        <v>1.1315738000000001E-2</v>
      </c>
      <c r="Z64" s="196">
        <v>1.1315738000000001E-2</v>
      </c>
      <c r="AA64" s="196">
        <v>1.1315738000000001E-2</v>
      </c>
      <c r="AB64" s="196">
        <v>1.1315738000000001E-2</v>
      </c>
      <c r="AC64" s="196">
        <v>1.1315738000000001E-2</v>
      </c>
      <c r="AD64" s="196">
        <v>1.1315738000000001E-2</v>
      </c>
      <c r="AE64" s="196">
        <v>1.1315738000000001E-2</v>
      </c>
      <c r="AF64" s="196">
        <v>5.0634432999999996E-3</v>
      </c>
      <c r="AG64" s="196">
        <v>3.3913001999999999E-3</v>
      </c>
      <c r="AH64" s="196">
        <v>2.6361921999999999E-2</v>
      </c>
      <c r="AI64" s="196">
        <v>2.6361921999999999E-2</v>
      </c>
      <c r="AJ64" s="196">
        <v>2.6361921999999999E-2</v>
      </c>
      <c r="AK64" s="196">
        <v>2.6361921999999999E-2</v>
      </c>
      <c r="AL64" s="196">
        <v>3.7447595E-3</v>
      </c>
      <c r="AM64" s="196">
        <v>3.7447595E-3</v>
      </c>
      <c r="AN64" s="196">
        <v>3.7447595E-3</v>
      </c>
      <c r="AO64" s="196">
        <v>3.7447595E-3</v>
      </c>
      <c r="AP64" s="196">
        <v>3.7447595E-3</v>
      </c>
      <c r="AQ64" s="196">
        <v>3.7447595E-3</v>
      </c>
      <c r="AR64" s="196">
        <v>3.7447595E-3</v>
      </c>
      <c r="AS64" s="196">
        <v>2.7004660999999999E-3</v>
      </c>
      <c r="AT64" s="196">
        <v>2.7004660999999999E-3</v>
      </c>
      <c r="AU64" s="196">
        <v>1.8836135000000001E-3</v>
      </c>
      <c r="AV64" s="196">
        <v>1.8836135000000001E-3</v>
      </c>
      <c r="AW64" s="196">
        <v>1.8836135000000001E-3</v>
      </c>
      <c r="AX64" s="196">
        <v>1.8836135000000001E-3</v>
      </c>
      <c r="AY64" s="196">
        <v>1.8836135000000001E-3</v>
      </c>
      <c r="AZ64" s="196">
        <v>1.8836135000000001E-3</v>
      </c>
      <c r="BA64" s="196">
        <v>1.8836135000000001E-3</v>
      </c>
      <c r="BB64" s="196">
        <v>1.8836135000000001E-3</v>
      </c>
      <c r="BC64" s="196">
        <v>1.8836135000000001E-3</v>
      </c>
      <c r="BD64" s="196">
        <v>6.6975026000000003E-3</v>
      </c>
      <c r="BE64" s="196">
        <v>8.4417066999999991E-3</v>
      </c>
      <c r="BF64" s="196">
        <v>8.4417066999999991E-3</v>
      </c>
      <c r="BG64" s="196">
        <v>8.4417066999999991E-3</v>
      </c>
      <c r="BH64" s="196">
        <v>3.9080788E-3</v>
      </c>
      <c r="BI64" s="196">
        <v>3.8646895999999999E-3</v>
      </c>
      <c r="BJ64" s="196">
        <v>3.8646895999999999E-3</v>
      </c>
      <c r="BK64" s="196">
        <v>3.8646895999999999E-3</v>
      </c>
      <c r="BL64" s="196">
        <v>3.8646895999999999E-3</v>
      </c>
      <c r="BM64" s="196">
        <v>3.8646895999999999E-3</v>
      </c>
      <c r="BN64" s="196">
        <v>3.5172370999999999E-3</v>
      </c>
      <c r="BO64" s="196">
        <v>8.6722265999999992E-3</v>
      </c>
      <c r="BP64" s="196">
        <v>3.2251896E-3</v>
      </c>
      <c r="BQ64" s="196">
        <v>3.2221070000000001E-3</v>
      </c>
      <c r="BR64" s="196">
        <v>5.7113414000000001E-3</v>
      </c>
      <c r="BS64" s="196">
        <v>5.7113414000000001E-3</v>
      </c>
      <c r="BT64" s="196">
        <v>5.7113414000000001E-3</v>
      </c>
      <c r="BU64" s="196">
        <v>5.7113414000000001E-3</v>
      </c>
      <c r="BV64" s="196">
        <v>1.5327538999999999E-2</v>
      </c>
      <c r="BW64" s="196">
        <v>1.5327538999999999E-2</v>
      </c>
      <c r="BX64" s="196">
        <v>1.5327538999999999E-2</v>
      </c>
      <c r="BY64" s="196">
        <v>1.5327538999999999E-2</v>
      </c>
      <c r="BZ64" s="196">
        <v>1.5327538999999999E-2</v>
      </c>
      <c r="CA64" s="196">
        <v>1.5327538999999999E-2</v>
      </c>
      <c r="CB64" s="196">
        <v>3.9011645000000001E-3</v>
      </c>
      <c r="CC64" s="196">
        <v>3.9011645000000001E-3</v>
      </c>
      <c r="CD64" s="196">
        <v>3.9011645000000001E-3</v>
      </c>
      <c r="CE64" s="196">
        <v>1.0373904E-2</v>
      </c>
      <c r="CF64" s="196">
        <v>1.0373904E-2</v>
      </c>
      <c r="CG64" s="196">
        <v>1.0373904E-2</v>
      </c>
      <c r="CH64" s="196">
        <v>1.0373904E-2</v>
      </c>
      <c r="CI64" s="196">
        <v>1.8970755E-3</v>
      </c>
      <c r="CJ64" s="196">
        <v>1.8970755E-3</v>
      </c>
      <c r="CK64" s="196">
        <v>1.8970755E-3</v>
      </c>
      <c r="CL64" s="196">
        <v>6.9736744999999998E-3</v>
      </c>
      <c r="CM64" s="196">
        <v>7.8246352000000009E-3</v>
      </c>
      <c r="CN64" s="196">
        <v>4.5373059999999996E-3</v>
      </c>
      <c r="CO64" s="196">
        <v>4.5373059999999996E-3</v>
      </c>
      <c r="CP64" s="196">
        <v>4.5373059999999996E-3</v>
      </c>
      <c r="CQ64" s="196">
        <v>4.5373059999999996E-3</v>
      </c>
      <c r="CR64" s="196">
        <v>4.5373059999999996E-3</v>
      </c>
      <c r="CS64" s="196">
        <v>4.5373059999999996E-3</v>
      </c>
      <c r="CT64" s="196">
        <v>4.5373059999999996E-3</v>
      </c>
      <c r="CU64" s="196">
        <v>4.5373059999999996E-3</v>
      </c>
      <c r="CV64" s="196">
        <v>4.5373059999999996E-3</v>
      </c>
      <c r="CW64" s="196">
        <v>4.5373059999999996E-3</v>
      </c>
      <c r="CX64" s="196">
        <v>4.5373059999999996E-3</v>
      </c>
      <c r="CY64" s="197">
        <v>4.5373059999999996E-3</v>
      </c>
    </row>
    <row r="65" spans="1:103" ht="15" customHeight="1" x14ac:dyDescent="0.25">
      <c r="A65" s="394"/>
      <c r="B65" s="394"/>
      <c r="C65" s="400" t="s">
        <v>235</v>
      </c>
      <c r="D65" s="401"/>
      <c r="E65" s="402" t="s">
        <v>380</v>
      </c>
      <c r="F65" s="171">
        <v>5.9939588999999996E-3</v>
      </c>
      <c r="G65" s="196">
        <v>5.9939588999999996E-3</v>
      </c>
      <c r="H65" s="196">
        <v>5.9939588999999996E-3</v>
      </c>
      <c r="I65" s="196">
        <v>2.0275470999999998E-3</v>
      </c>
      <c r="J65" s="196">
        <v>2.0275470999999998E-3</v>
      </c>
      <c r="K65" s="196">
        <v>2.0275470999999998E-3</v>
      </c>
      <c r="L65" s="196">
        <v>1.7797727999999999E-2</v>
      </c>
      <c r="M65" s="196">
        <v>1.7797727999999999E-2</v>
      </c>
      <c r="N65" s="196">
        <v>1.9516221999999999E-3</v>
      </c>
      <c r="O65" s="196">
        <v>1.7171189E-2</v>
      </c>
      <c r="P65" s="196">
        <v>1.3087987000000001E-2</v>
      </c>
      <c r="Q65" s="196">
        <v>1.3087987000000001E-2</v>
      </c>
      <c r="R65" s="196">
        <v>1.3087987000000001E-2</v>
      </c>
      <c r="S65" s="196">
        <v>1.3087987000000001E-2</v>
      </c>
      <c r="T65" s="196">
        <v>1.3087987000000001E-2</v>
      </c>
      <c r="U65" s="196">
        <v>1.3087987000000001E-2</v>
      </c>
      <c r="V65" s="196">
        <v>1.3087987000000001E-2</v>
      </c>
      <c r="W65" s="196">
        <v>1.3087987000000001E-2</v>
      </c>
      <c r="X65" s="196">
        <v>1.3087987000000001E-2</v>
      </c>
      <c r="Y65" s="196">
        <v>1.3087987000000001E-2</v>
      </c>
      <c r="Z65" s="196">
        <v>1.3087987000000001E-2</v>
      </c>
      <c r="AA65" s="196">
        <v>1.3087987000000001E-2</v>
      </c>
      <c r="AB65" s="196">
        <v>1.3087987000000001E-2</v>
      </c>
      <c r="AC65" s="196">
        <v>1.3087987000000001E-2</v>
      </c>
      <c r="AD65" s="196">
        <v>1.3087987000000001E-2</v>
      </c>
      <c r="AE65" s="196">
        <v>1.3087987000000001E-2</v>
      </c>
      <c r="AF65" s="196">
        <v>4.5538591E-3</v>
      </c>
      <c r="AG65" s="196">
        <v>2.4501572000000002E-3</v>
      </c>
      <c r="AH65" s="196">
        <v>3.5374918999999998E-2</v>
      </c>
      <c r="AI65" s="196">
        <v>3.5374918999999998E-2</v>
      </c>
      <c r="AJ65" s="196">
        <v>3.5374918999999998E-2</v>
      </c>
      <c r="AK65" s="196">
        <v>3.5374918999999998E-2</v>
      </c>
      <c r="AL65" s="196">
        <v>3.8784609000000001E-3</v>
      </c>
      <c r="AM65" s="196">
        <v>3.8784609000000001E-3</v>
      </c>
      <c r="AN65" s="196">
        <v>3.8784609000000001E-3</v>
      </c>
      <c r="AO65" s="196">
        <v>3.8784609000000001E-3</v>
      </c>
      <c r="AP65" s="196">
        <v>3.8784609000000001E-3</v>
      </c>
      <c r="AQ65" s="196">
        <v>3.8784609000000001E-3</v>
      </c>
      <c r="AR65" s="196">
        <v>3.8784609000000001E-3</v>
      </c>
      <c r="AS65" s="196">
        <v>2.0583821000000001E-3</v>
      </c>
      <c r="AT65" s="196">
        <v>2.0583821000000001E-3</v>
      </c>
      <c r="AU65" s="196">
        <v>1.0245253E-3</v>
      </c>
      <c r="AV65" s="196">
        <v>1.0245253E-3</v>
      </c>
      <c r="AW65" s="196">
        <v>1.0245253E-3</v>
      </c>
      <c r="AX65" s="196">
        <v>1.0245253E-3</v>
      </c>
      <c r="AY65" s="196">
        <v>1.0245253E-3</v>
      </c>
      <c r="AZ65" s="196">
        <v>1.0245253E-3</v>
      </c>
      <c r="BA65" s="196">
        <v>1.0245253E-3</v>
      </c>
      <c r="BB65" s="196">
        <v>1.0245253E-3</v>
      </c>
      <c r="BC65" s="196">
        <v>1.0245253E-3</v>
      </c>
      <c r="BD65" s="196">
        <v>8.0191594999999994E-3</v>
      </c>
      <c r="BE65" s="196">
        <v>1.0519364E-2</v>
      </c>
      <c r="BF65" s="196">
        <v>1.0519364E-2</v>
      </c>
      <c r="BG65" s="196">
        <v>1.0519364E-2</v>
      </c>
      <c r="BH65" s="196">
        <v>3.6826204999999999E-3</v>
      </c>
      <c r="BI65" s="196">
        <v>3.1931588E-3</v>
      </c>
      <c r="BJ65" s="196">
        <v>3.1931588E-3</v>
      </c>
      <c r="BK65" s="196">
        <v>3.1931588E-3</v>
      </c>
      <c r="BL65" s="196">
        <v>3.1931588E-3</v>
      </c>
      <c r="BM65" s="196">
        <v>3.1931588E-3</v>
      </c>
      <c r="BN65" s="196">
        <v>3.1695848999999999E-3</v>
      </c>
      <c r="BO65" s="196">
        <v>9.7378510000000005E-3</v>
      </c>
      <c r="BP65" s="196">
        <v>2.3751651999999999E-3</v>
      </c>
      <c r="BQ65" s="196">
        <v>2.1445601999999999E-3</v>
      </c>
      <c r="BR65" s="196">
        <v>6.0521098999999998E-3</v>
      </c>
      <c r="BS65" s="196">
        <v>6.0521098999999998E-3</v>
      </c>
      <c r="BT65" s="196">
        <v>6.0521098999999998E-3</v>
      </c>
      <c r="BU65" s="196">
        <v>6.0521098999999998E-3</v>
      </c>
      <c r="BV65" s="196">
        <v>2.1339417999999999E-2</v>
      </c>
      <c r="BW65" s="196">
        <v>2.1339417999999999E-2</v>
      </c>
      <c r="BX65" s="196">
        <v>2.1339417999999999E-2</v>
      </c>
      <c r="BY65" s="196">
        <v>2.1339417999999999E-2</v>
      </c>
      <c r="BZ65" s="196">
        <v>2.1339417999999999E-2</v>
      </c>
      <c r="CA65" s="196">
        <v>2.1339417999999999E-2</v>
      </c>
      <c r="CB65" s="196">
        <v>3.7767394E-3</v>
      </c>
      <c r="CC65" s="196">
        <v>3.7767394E-3</v>
      </c>
      <c r="CD65" s="196">
        <v>3.7767394E-3</v>
      </c>
      <c r="CE65" s="196">
        <v>1.2173899E-2</v>
      </c>
      <c r="CF65" s="196">
        <v>1.2173899E-2</v>
      </c>
      <c r="CG65" s="196">
        <v>1.2173899E-2</v>
      </c>
      <c r="CH65" s="196">
        <v>1.2173899E-2</v>
      </c>
      <c r="CI65" s="196">
        <v>9.5596296000000005E-4</v>
      </c>
      <c r="CJ65" s="196">
        <v>9.5596296000000005E-4</v>
      </c>
      <c r="CK65" s="196">
        <v>9.5596296000000005E-4</v>
      </c>
      <c r="CL65" s="196">
        <v>8.2458971999999995E-3</v>
      </c>
      <c r="CM65" s="196">
        <v>9.6070883999999999E-3</v>
      </c>
      <c r="CN65" s="196">
        <v>5.5084703999999998E-3</v>
      </c>
      <c r="CO65" s="196">
        <v>5.5084703999999998E-3</v>
      </c>
      <c r="CP65" s="196">
        <v>5.5084703999999998E-3</v>
      </c>
      <c r="CQ65" s="196">
        <v>5.5084703999999998E-3</v>
      </c>
      <c r="CR65" s="196">
        <v>5.5084703999999998E-3</v>
      </c>
      <c r="CS65" s="196">
        <v>5.5084703999999998E-3</v>
      </c>
      <c r="CT65" s="196">
        <v>5.5084703999999998E-3</v>
      </c>
      <c r="CU65" s="196">
        <v>5.5084703999999998E-3</v>
      </c>
      <c r="CV65" s="196">
        <v>5.5084703999999998E-3</v>
      </c>
      <c r="CW65" s="196">
        <v>5.5084703999999998E-3</v>
      </c>
      <c r="CX65" s="196">
        <v>5.5084703999999998E-3</v>
      </c>
      <c r="CY65" s="197">
        <v>5.5084703999999998E-3</v>
      </c>
    </row>
    <row r="66" spans="1:103" ht="15" customHeight="1" x14ac:dyDescent="0.25">
      <c r="A66" s="394"/>
      <c r="B66" s="394"/>
      <c r="C66" s="400" t="s">
        <v>236</v>
      </c>
      <c r="D66" s="401"/>
      <c r="E66" s="402" t="s">
        <v>380</v>
      </c>
      <c r="F66" s="171">
        <v>9.326065E-2</v>
      </c>
      <c r="G66" s="196">
        <v>9.326065E-2</v>
      </c>
      <c r="H66" s="196">
        <v>9.326065E-2</v>
      </c>
      <c r="I66" s="196">
        <v>3.5075082E-2</v>
      </c>
      <c r="J66" s="196">
        <v>3.5075082E-2</v>
      </c>
      <c r="K66" s="196">
        <v>3.5075082E-2</v>
      </c>
      <c r="L66" s="196">
        <v>0.26388271000000002</v>
      </c>
      <c r="M66" s="196">
        <v>0.26388271000000002</v>
      </c>
      <c r="N66" s="196">
        <v>2.9736463000000001E-2</v>
      </c>
      <c r="O66" s="196">
        <v>0.25272451000000001</v>
      </c>
      <c r="P66" s="196">
        <v>0.20818886</v>
      </c>
      <c r="Q66" s="196">
        <v>0.20818886</v>
      </c>
      <c r="R66" s="196">
        <v>0.20818886</v>
      </c>
      <c r="S66" s="196">
        <v>0.20818886</v>
      </c>
      <c r="T66" s="196">
        <v>0.20818886</v>
      </c>
      <c r="U66" s="196">
        <v>0.20818886</v>
      </c>
      <c r="V66" s="196">
        <v>0.20818886</v>
      </c>
      <c r="W66" s="196">
        <v>0.20818886</v>
      </c>
      <c r="X66" s="196">
        <v>0.20818886</v>
      </c>
      <c r="Y66" s="196">
        <v>0.20818886</v>
      </c>
      <c r="Z66" s="196">
        <v>0.20818886</v>
      </c>
      <c r="AA66" s="196">
        <v>0.20818886</v>
      </c>
      <c r="AB66" s="196">
        <v>0.20818886</v>
      </c>
      <c r="AC66" s="196">
        <v>0.20818886</v>
      </c>
      <c r="AD66" s="196">
        <v>0.20818886</v>
      </c>
      <c r="AE66" s="196">
        <v>0.20818886</v>
      </c>
      <c r="AF66" s="196">
        <v>7.6469533000000006E-2</v>
      </c>
      <c r="AG66" s="196">
        <v>4.3291175000000001E-2</v>
      </c>
      <c r="AH66" s="196">
        <v>0.51787307000000005</v>
      </c>
      <c r="AI66" s="196">
        <v>0.51787307000000005</v>
      </c>
      <c r="AJ66" s="196">
        <v>0.51787307000000005</v>
      </c>
      <c r="AK66" s="196">
        <v>0.51787307000000005</v>
      </c>
      <c r="AL66" s="196">
        <v>4.9209256E-2</v>
      </c>
      <c r="AM66" s="196">
        <v>4.9209256E-2</v>
      </c>
      <c r="AN66" s="196">
        <v>4.9209256E-2</v>
      </c>
      <c r="AO66" s="196">
        <v>4.9209256E-2</v>
      </c>
      <c r="AP66" s="196">
        <v>4.9209256E-2</v>
      </c>
      <c r="AQ66" s="196">
        <v>4.9209256E-2</v>
      </c>
      <c r="AR66" s="196">
        <v>4.9209256E-2</v>
      </c>
      <c r="AS66" s="196">
        <v>3.7330532999999999E-2</v>
      </c>
      <c r="AT66" s="196">
        <v>3.7330532999999999E-2</v>
      </c>
      <c r="AU66" s="196">
        <v>1.7143331000000001E-2</v>
      </c>
      <c r="AV66" s="196">
        <v>1.7143331000000001E-2</v>
      </c>
      <c r="AW66" s="196">
        <v>1.7143331000000001E-2</v>
      </c>
      <c r="AX66" s="196">
        <v>1.7143331000000001E-2</v>
      </c>
      <c r="AY66" s="196">
        <v>1.7143331000000001E-2</v>
      </c>
      <c r="AZ66" s="196">
        <v>1.7143331000000001E-2</v>
      </c>
      <c r="BA66" s="196">
        <v>1.7143331000000001E-2</v>
      </c>
      <c r="BB66" s="196">
        <v>1.7143331000000001E-2</v>
      </c>
      <c r="BC66" s="196">
        <v>1.7143331000000001E-2</v>
      </c>
      <c r="BD66" s="196">
        <v>0.11683011</v>
      </c>
      <c r="BE66" s="196">
        <v>0.15450117999999999</v>
      </c>
      <c r="BF66" s="196">
        <v>0.15450117999999999</v>
      </c>
      <c r="BG66" s="196">
        <v>0.15450117999999999</v>
      </c>
      <c r="BH66" s="196">
        <v>4.6791382999999999E-2</v>
      </c>
      <c r="BI66" s="196">
        <v>5.4774031000000001E-2</v>
      </c>
      <c r="BJ66" s="196">
        <v>5.4774031000000001E-2</v>
      </c>
      <c r="BK66" s="196">
        <v>5.4774031000000001E-2</v>
      </c>
      <c r="BL66" s="196">
        <v>5.4774031000000001E-2</v>
      </c>
      <c r="BM66" s="196">
        <v>5.4774031000000001E-2</v>
      </c>
      <c r="BN66" s="196">
        <v>5.0245023999999999E-2</v>
      </c>
      <c r="BO66" s="196">
        <v>0.15360107000000001</v>
      </c>
      <c r="BP66" s="196">
        <v>4.2445653E-2</v>
      </c>
      <c r="BQ66" s="196">
        <v>3.2809084000000002E-2</v>
      </c>
      <c r="BR66" s="196">
        <v>9.4412625999999999E-2</v>
      </c>
      <c r="BS66" s="196">
        <v>9.4412625999999999E-2</v>
      </c>
      <c r="BT66" s="196">
        <v>9.4412625999999999E-2</v>
      </c>
      <c r="BU66" s="196">
        <v>9.4412625999999999E-2</v>
      </c>
      <c r="BV66" s="196">
        <v>0.29732265000000002</v>
      </c>
      <c r="BW66" s="196">
        <v>0.29732265000000002</v>
      </c>
      <c r="BX66" s="196">
        <v>0.29732265000000002</v>
      </c>
      <c r="BY66" s="196">
        <v>0.29732265000000002</v>
      </c>
      <c r="BZ66" s="196">
        <v>0.29732265000000002</v>
      </c>
      <c r="CA66" s="196">
        <v>0.29732265000000002</v>
      </c>
      <c r="CB66" s="196">
        <v>5.4239229E-2</v>
      </c>
      <c r="CC66" s="196">
        <v>5.4239229E-2</v>
      </c>
      <c r="CD66" s="196">
        <v>5.4239229E-2</v>
      </c>
      <c r="CE66" s="196">
        <v>0.18249003</v>
      </c>
      <c r="CF66" s="196">
        <v>0.18249003</v>
      </c>
      <c r="CG66" s="196">
        <v>0.18249003</v>
      </c>
      <c r="CH66" s="196">
        <v>0.18249003</v>
      </c>
      <c r="CI66" s="196">
        <v>1.8101215E-2</v>
      </c>
      <c r="CJ66" s="196">
        <v>1.8101215E-2</v>
      </c>
      <c r="CK66" s="196">
        <v>1.8101215E-2</v>
      </c>
      <c r="CL66" s="196">
        <v>0.12298326</v>
      </c>
      <c r="CM66" s="196">
        <v>0.14101164999999999</v>
      </c>
      <c r="CN66" s="196">
        <v>6.9203828999999994E-2</v>
      </c>
      <c r="CO66" s="196">
        <v>6.9203828999999994E-2</v>
      </c>
      <c r="CP66" s="196">
        <v>6.9203828999999994E-2</v>
      </c>
      <c r="CQ66" s="196">
        <v>6.9203828999999994E-2</v>
      </c>
      <c r="CR66" s="196">
        <v>6.9203828999999994E-2</v>
      </c>
      <c r="CS66" s="196">
        <v>6.9203828999999994E-2</v>
      </c>
      <c r="CT66" s="196">
        <v>6.9203828999999994E-2</v>
      </c>
      <c r="CU66" s="196">
        <v>6.9203828999999994E-2</v>
      </c>
      <c r="CV66" s="196">
        <v>6.9203828999999994E-2</v>
      </c>
      <c r="CW66" s="196">
        <v>6.9203828999999994E-2</v>
      </c>
      <c r="CX66" s="196">
        <v>6.9203828999999994E-2</v>
      </c>
      <c r="CY66" s="197">
        <v>6.9203828999999994E-2</v>
      </c>
    </row>
    <row r="67" spans="1:103" ht="15" customHeight="1" x14ac:dyDescent="0.25">
      <c r="A67" s="394"/>
      <c r="B67" s="394"/>
      <c r="C67" s="400" t="s">
        <v>237</v>
      </c>
      <c r="D67" s="401"/>
      <c r="E67" s="402" t="s">
        <v>381</v>
      </c>
      <c r="F67" s="171">
        <v>5.8543947000000004E-3</v>
      </c>
      <c r="G67" s="196">
        <v>5.8543947000000004E-3</v>
      </c>
      <c r="H67" s="196">
        <v>5.8543947000000004E-3</v>
      </c>
      <c r="I67" s="196">
        <v>6.0920254999999998E-3</v>
      </c>
      <c r="J67" s="196">
        <v>6.0920254999999998E-3</v>
      </c>
      <c r="K67" s="196">
        <v>6.0920254999999998E-3</v>
      </c>
      <c r="L67" s="196">
        <v>7.0620038999999999E-4</v>
      </c>
      <c r="M67" s="196">
        <v>7.0620038999999999E-4</v>
      </c>
      <c r="N67" s="196">
        <v>5.7941967999999996E-4</v>
      </c>
      <c r="O67" s="196">
        <v>4.5762281000000004E-3</v>
      </c>
      <c r="P67" s="196">
        <v>5.0315977999999999E-3</v>
      </c>
      <c r="Q67" s="196">
        <v>5.0315977999999999E-3</v>
      </c>
      <c r="R67" s="196">
        <v>5.0315977999999999E-3</v>
      </c>
      <c r="S67" s="196">
        <v>5.0315977999999999E-3</v>
      </c>
      <c r="T67" s="196">
        <v>5.0315977999999999E-3</v>
      </c>
      <c r="U67" s="196">
        <v>5.0315977999999999E-3</v>
      </c>
      <c r="V67" s="196">
        <v>5.0315977999999999E-3</v>
      </c>
      <c r="W67" s="196">
        <v>5.0315977999999999E-3</v>
      </c>
      <c r="X67" s="196">
        <v>5.0315977999999999E-3</v>
      </c>
      <c r="Y67" s="196">
        <v>5.0315977999999999E-3</v>
      </c>
      <c r="Z67" s="196">
        <v>5.0315977999999999E-3</v>
      </c>
      <c r="AA67" s="196">
        <v>5.0315977999999999E-3</v>
      </c>
      <c r="AB67" s="196">
        <v>5.0315977999999999E-3</v>
      </c>
      <c r="AC67" s="196">
        <v>5.0315977999999999E-3</v>
      </c>
      <c r="AD67" s="196">
        <v>5.0315977999999999E-3</v>
      </c>
      <c r="AE67" s="196">
        <v>5.0315977999999999E-3</v>
      </c>
      <c r="AF67" s="196">
        <v>1.6539521000000001E-2</v>
      </c>
      <c r="AG67" s="196">
        <v>1.4048199000000001E-2</v>
      </c>
      <c r="AH67" s="196">
        <v>8.0119809E-4</v>
      </c>
      <c r="AI67" s="196">
        <v>8.0119809E-4</v>
      </c>
      <c r="AJ67" s="196">
        <v>8.0119809E-4</v>
      </c>
      <c r="AK67" s="196">
        <v>8.0119809E-4</v>
      </c>
      <c r="AL67" s="196">
        <v>2.6763051E-3</v>
      </c>
      <c r="AM67" s="196">
        <v>2.6763051E-3</v>
      </c>
      <c r="AN67" s="196">
        <v>2.6763051E-3</v>
      </c>
      <c r="AO67" s="196">
        <v>2.6763051E-3</v>
      </c>
      <c r="AP67" s="196">
        <v>2.6763051E-3</v>
      </c>
      <c r="AQ67" s="196">
        <v>2.6763051E-3</v>
      </c>
      <c r="AR67" s="196">
        <v>2.6763051E-3</v>
      </c>
      <c r="AS67" s="196">
        <v>1.2997172E-2</v>
      </c>
      <c r="AT67" s="196">
        <v>1.2997172E-2</v>
      </c>
      <c r="AU67" s="196">
        <v>5.3726241000000004E-4</v>
      </c>
      <c r="AV67" s="196">
        <v>5.3726241000000004E-4</v>
      </c>
      <c r="AW67" s="196">
        <v>5.3726241000000004E-4</v>
      </c>
      <c r="AX67" s="196">
        <v>5.3726241000000004E-4</v>
      </c>
      <c r="AY67" s="196">
        <v>5.3726241000000004E-4</v>
      </c>
      <c r="AZ67" s="196">
        <v>5.3726241000000004E-4</v>
      </c>
      <c r="BA67" s="196">
        <v>5.3726241000000004E-4</v>
      </c>
      <c r="BB67" s="196">
        <v>5.3726241000000004E-4</v>
      </c>
      <c r="BC67" s="196">
        <v>5.3726241000000004E-4</v>
      </c>
      <c r="BD67" s="196">
        <v>2.8549732999999999E-3</v>
      </c>
      <c r="BE67" s="196">
        <v>9.5357888999999998E-3</v>
      </c>
      <c r="BF67" s="196">
        <v>9.5357888999999998E-3</v>
      </c>
      <c r="BG67" s="196">
        <v>9.5357888999999998E-3</v>
      </c>
      <c r="BH67" s="196">
        <v>3.9851365999999996E-3</v>
      </c>
      <c r="BI67" s="196">
        <v>4.9808502000000003E-3</v>
      </c>
      <c r="BJ67" s="196">
        <v>4.9808502000000003E-3</v>
      </c>
      <c r="BK67" s="196">
        <v>4.9808502000000003E-3</v>
      </c>
      <c r="BL67" s="196">
        <v>4.9808502000000003E-3</v>
      </c>
      <c r="BM67" s="196">
        <v>4.9808502000000003E-3</v>
      </c>
      <c r="BN67" s="196">
        <v>9.4938673000000001E-3</v>
      </c>
      <c r="BO67" s="196">
        <v>4.8029789999999998E-3</v>
      </c>
      <c r="BP67" s="196">
        <v>1.1183942000000001E-2</v>
      </c>
      <c r="BQ67" s="196">
        <v>6.7699766E-4</v>
      </c>
      <c r="BR67" s="196">
        <v>4.8969115000000001E-3</v>
      </c>
      <c r="BS67" s="196">
        <v>4.8969115000000001E-3</v>
      </c>
      <c r="BT67" s="196">
        <v>4.8969115000000001E-3</v>
      </c>
      <c r="BU67" s="196">
        <v>4.8969115000000001E-3</v>
      </c>
      <c r="BV67" s="196">
        <v>1.2700625E-2</v>
      </c>
      <c r="BW67" s="196">
        <v>1.2700625E-2</v>
      </c>
      <c r="BX67" s="196">
        <v>1.2700625E-2</v>
      </c>
      <c r="BY67" s="196">
        <v>1.2700625E-2</v>
      </c>
      <c r="BZ67" s="196">
        <v>1.2700625E-2</v>
      </c>
      <c r="CA67" s="196">
        <v>1.2700625E-2</v>
      </c>
      <c r="CB67" s="196">
        <v>4.1276476999999997E-3</v>
      </c>
      <c r="CC67" s="196">
        <v>4.1276476999999997E-3</v>
      </c>
      <c r="CD67" s="196">
        <v>4.1276476999999997E-3</v>
      </c>
      <c r="CE67" s="196">
        <v>1.0757516E-3</v>
      </c>
      <c r="CF67" s="196">
        <v>1.0757516E-3</v>
      </c>
      <c r="CG67" s="196">
        <v>1.0757516E-3</v>
      </c>
      <c r="CH67" s="196">
        <v>1.0757516E-3</v>
      </c>
      <c r="CI67" s="196">
        <v>7.4343183000000002E-3</v>
      </c>
      <c r="CJ67" s="196">
        <v>7.4343183000000002E-3</v>
      </c>
      <c r="CK67" s="196">
        <v>7.4343183000000002E-3</v>
      </c>
      <c r="CL67" s="196">
        <v>2.0527341000000001E-3</v>
      </c>
      <c r="CM67" s="196">
        <v>4.2513157999999997E-3</v>
      </c>
      <c r="CN67" s="196">
        <v>1.0060407E-2</v>
      </c>
      <c r="CO67" s="196">
        <v>1.0060407E-2</v>
      </c>
      <c r="CP67" s="196">
        <v>1.0060407E-2</v>
      </c>
      <c r="CQ67" s="196">
        <v>1.0060407E-2</v>
      </c>
      <c r="CR67" s="196">
        <v>1.0060407E-2</v>
      </c>
      <c r="CS67" s="196">
        <v>1.0060407E-2</v>
      </c>
      <c r="CT67" s="196">
        <v>1.0060407E-2</v>
      </c>
      <c r="CU67" s="196">
        <v>1.0060407E-2</v>
      </c>
      <c r="CV67" s="196">
        <v>1.0060407E-2</v>
      </c>
      <c r="CW67" s="196">
        <v>1.0060407E-2</v>
      </c>
      <c r="CX67" s="196">
        <v>1.0060407E-2</v>
      </c>
      <c r="CY67" s="197">
        <v>1.0060407E-2</v>
      </c>
    </row>
    <row r="68" spans="1:103" ht="15" customHeight="1" x14ac:dyDescent="0.25">
      <c r="A68" s="394"/>
      <c r="B68" s="394"/>
      <c r="C68" s="400" t="s">
        <v>238</v>
      </c>
      <c r="D68" s="401"/>
      <c r="E68" s="402" t="s">
        <v>382</v>
      </c>
      <c r="F68" s="171">
        <v>1.0443385E-4</v>
      </c>
      <c r="G68" s="196">
        <v>1.0443385E-4</v>
      </c>
      <c r="H68" s="196">
        <v>1.0443385E-4</v>
      </c>
      <c r="I68" s="196">
        <v>4.2380578E-4</v>
      </c>
      <c r="J68" s="196">
        <v>4.2380578E-4</v>
      </c>
      <c r="K68" s="196">
        <v>4.2380578E-4</v>
      </c>
      <c r="L68" s="196">
        <v>1.2900453E-4</v>
      </c>
      <c r="M68" s="196">
        <v>1.2900453E-4</v>
      </c>
      <c r="N68" s="196">
        <v>1.135284E-4</v>
      </c>
      <c r="O68" s="196">
        <v>1.855215E-4</v>
      </c>
      <c r="P68" s="196">
        <v>1.9908457000000001E-4</v>
      </c>
      <c r="Q68" s="196">
        <v>1.9908457000000001E-4</v>
      </c>
      <c r="R68" s="196">
        <v>1.9908457000000001E-4</v>
      </c>
      <c r="S68" s="196">
        <v>1.9908457000000001E-4</v>
      </c>
      <c r="T68" s="196">
        <v>1.9908457000000001E-4</v>
      </c>
      <c r="U68" s="196">
        <v>1.9908457000000001E-4</v>
      </c>
      <c r="V68" s="196">
        <v>1.9908457000000001E-4</v>
      </c>
      <c r="W68" s="196">
        <v>1.9908457000000001E-4</v>
      </c>
      <c r="X68" s="196">
        <v>1.9908457000000001E-4</v>
      </c>
      <c r="Y68" s="196">
        <v>1.9908457000000001E-4</v>
      </c>
      <c r="Z68" s="196">
        <v>1.9908457000000001E-4</v>
      </c>
      <c r="AA68" s="196">
        <v>1.9908457000000001E-4</v>
      </c>
      <c r="AB68" s="196">
        <v>1.9908457000000001E-4</v>
      </c>
      <c r="AC68" s="196">
        <v>1.9908457000000001E-4</v>
      </c>
      <c r="AD68" s="196">
        <v>1.9908457000000001E-4</v>
      </c>
      <c r="AE68" s="196">
        <v>1.9908457000000001E-4</v>
      </c>
      <c r="AF68" s="196">
        <v>1.2810328000000001E-4</v>
      </c>
      <c r="AG68" s="196">
        <v>1.4876511E-4</v>
      </c>
      <c r="AH68" s="196">
        <v>8.8397264000000003E-5</v>
      </c>
      <c r="AI68" s="196">
        <v>8.8397264000000003E-5</v>
      </c>
      <c r="AJ68" s="196">
        <v>8.8397264000000003E-5</v>
      </c>
      <c r="AK68" s="196">
        <v>8.8397264000000003E-5</v>
      </c>
      <c r="AL68" s="196">
        <v>1.8383696999999999E-4</v>
      </c>
      <c r="AM68" s="196">
        <v>1.8383696999999999E-4</v>
      </c>
      <c r="AN68" s="196">
        <v>1.8383696999999999E-4</v>
      </c>
      <c r="AO68" s="196">
        <v>1.8383696999999999E-4</v>
      </c>
      <c r="AP68" s="196">
        <v>1.8383696999999999E-4</v>
      </c>
      <c r="AQ68" s="196">
        <v>1.8383696999999999E-4</v>
      </c>
      <c r="AR68" s="196">
        <v>1.8383696999999999E-4</v>
      </c>
      <c r="AS68" s="196">
        <v>1.8689883999999999E-4</v>
      </c>
      <c r="AT68" s="196">
        <v>1.8689883999999999E-4</v>
      </c>
      <c r="AU68" s="196">
        <v>2.2750544E-4</v>
      </c>
      <c r="AV68" s="196">
        <v>2.2750544E-4</v>
      </c>
      <c r="AW68" s="196">
        <v>2.2750544E-4</v>
      </c>
      <c r="AX68" s="196">
        <v>2.2750544E-4</v>
      </c>
      <c r="AY68" s="196">
        <v>2.2750544E-4</v>
      </c>
      <c r="AZ68" s="196">
        <v>2.2750544E-4</v>
      </c>
      <c r="BA68" s="196">
        <v>2.2750544E-4</v>
      </c>
      <c r="BB68" s="196">
        <v>2.2750544E-4</v>
      </c>
      <c r="BC68" s="196">
        <v>2.2750544E-4</v>
      </c>
      <c r="BD68" s="196">
        <v>9.7844506000000005E-5</v>
      </c>
      <c r="BE68" s="196">
        <v>1.7595963E-4</v>
      </c>
      <c r="BF68" s="196">
        <v>1.7595963E-4</v>
      </c>
      <c r="BG68" s="196">
        <v>1.7595963E-4</v>
      </c>
      <c r="BH68" s="196">
        <v>9.5030410000000005E-5</v>
      </c>
      <c r="BI68" s="196">
        <v>1.818395E-4</v>
      </c>
      <c r="BJ68" s="196">
        <v>1.818395E-4</v>
      </c>
      <c r="BK68" s="196">
        <v>1.818395E-4</v>
      </c>
      <c r="BL68" s="196">
        <v>1.818395E-4</v>
      </c>
      <c r="BM68" s="196">
        <v>1.818395E-4</v>
      </c>
      <c r="BN68" s="196">
        <v>1.3376602999999999E-4</v>
      </c>
      <c r="BO68" s="196">
        <v>1.8835438000000001E-4</v>
      </c>
      <c r="BP68" s="196">
        <v>1.0984356E-4</v>
      </c>
      <c r="BQ68" s="196">
        <v>1.2367009999999999E-4</v>
      </c>
      <c r="BR68" s="196">
        <v>3.2479599000000001E-4</v>
      </c>
      <c r="BS68" s="196">
        <v>3.2479599000000001E-4</v>
      </c>
      <c r="BT68" s="196">
        <v>3.2479599000000001E-4</v>
      </c>
      <c r="BU68" s="196">
        <v>3.2479599000000001E-4</v>
      </c>
      <c r="BV68" s="196">
        <v>1.3006332999999999E-4</v>
      </c>
      <c r="BW68" s="196">
        <v>1.3006332999999999E-4</v>
      </c>
      <c r="BX68" s="196">
        <v>1.3006332999999999E-4</v>
      </c>
      <c r="BY68" s="196">
        <v>1.3006332999999999E-4</v>
      </c>
      <c r="BZ68" s="196">
        <v>1.3006332999999999E-4</v>
      </c>
      <c r="CA68" s="196">
        <v>1.3006332999999999E-4</v>
      </c>
      <c r="CB68" s="196">
        <v>1.0729432E-4</v>
      </c>
      <c r="CC68" s="196">
        <v>1.0729432E-4</v>
      </c>
      <c r="CD68" s="196">
        <v>1.0729432E-4</v>
      </c>
      <c r="CE68" s="196">
        <v>1.3228654E-4</v>
      </c>
      <c r="CF68" s="196">
        <v>1.3228654E-4</v>
      </c>
      <c r="CG68" s="196">
        <v>1.3228654E-4</v>
      </c>
      <c r="CH68" s="196">
        <v>1.3228654E-4</v>
      </c>
      <c r="CI68" s="196">
        <v>1.5594242000000001E-4</v>
      </c>
      <c r="CJ68" s="196">
        <v>1.5594242000000001E-4</v>
      </c>
      <c r="CK68" s="196">
        <v>1.5594242000000001E-4</v>
      </c>
      <c r="CL68" s="196">
        <v>1.1356782E-4</v>
      </c>
      <c r="CM68" s="196">
        <v>1.6788145000000001E-4</v>
      </c>
      <c r="CN68" s="196">
        <v>1.3317067000000001E-4</v>
      </c>
      <c r="CO68" s="196">
        <v>1.3317067000000001E-4</v>
      </c>
      <c r="CP68" s="196">
        <v>1.3317067000000001E-4</v>
      </c>
      <c r="CQ68" s="196">
        <v>1.3317067000000001E-4</v>
      </c>
      <c r="CR68" s="196">
        <v>1.3317067000000001E-4</v>
      </c>
      <c r="CS68" s="196">
        <v>1.3317067000000001E-4</v>
      </c>
      <c r="CT68" s="196">
        <v>1.3317067000000001E-4</v>
      </c>
      <c r="CU68" s="196">
        <v>1.3317067000000001E-4</v>
      </c>
      <c r="CV68" s="196">
        <v>1.3317067000000001E-4</v>
      </c>
      <c r="CW68" s="196">
        <v>1.3317067000000001E-4</v>
      </c>
      <c r="CX68" s="196">
        <v>1.3317067000000001E-4</v>
      </c>
      <c r="CY68" s="197">
        <v>1.3317067000000001E-4</v>
      </c>
    </row>
    <row r="69" spans="1:103" ht="15" customHeight="1" x14ac:dyDescent="0.25">
      <c r="A69" s="394"/>
      <c r="B69" s="394"/>
      <c r="C69" s="400" t="s">
        <v>239</v>
      </c>
      <c r="D69" s="401"/>
      <c r="E69" s="402" t="s">
        <v>383</v>
      </c>
      <c r="F69" s="171">
        <v>2.110565E-2</v>
      </c>
      <c r="G69" s="196">
        <v>2.110565E-2</v>
      </c>
      <c r="H69" s="196">
        <v>2.110565E-2</v>
      </c>
      <c r="I69" s="196">
        <v>2.1769297E-2</v>
      </c>
      <c r="J69" s="196">
        <v>2.1769297E-2</v>
      </c>
      <c r="K69" s="196">
        <v>2.1769297E-2</v>
      </c>
      <c r="L69" s="196">
        <v>4.5164439000000001E-2</v>
      </c>
      <c r="M69" s="196">
        <v>4.5164439000000001E-2</v>
      </c>
      <c r="N69" s="196">
        <v>9.3238887000000006E-2</v>
      </c>
      <c r="O69" s="196">
        <v>4.4194499999999998E-2</v>
      </c>
      <c r="P69" s="196">
        <v>4.2961045000000003E-2</v>
      </c>
      <c r="Q69" s="196">
        <v>4.2961045000000003E-2</v>
      </c>
      <c r="R69" s="196">
        <v>4.2961045000000003E-2</v>
      </c>
      <c r="S69" s="196">
        <v>4.2961045000000003E-2</v>
      </c>
      <c r="T69" s="196">
        <v>4.2961045000000003E-2</v>
      </c>
      <c r="U69" s="196">
        <v>4.2961045000000003E-2</v>
      </c>
      <c r="V69" s="196">
        <v>4.2961045000000003E-2</v>
      </c>
      <c r="W69" s="196">
        <v>4.2961045000000003E-2</v>
      </c>
      <c r="X69" s="196">
        <v>4.2961045000000003E-2</v>
      </c>
      <c r="Y69" s="196">
        <v>4.2961045000000003E-2</v>
      </c>
      <c r="Z69" s="196">
        <v>4.2961045000000003E-2</v>
      </c>
      <c r="AA69" s="196">
        <v>4.2961045000000003E-2</v>
      </c>
      <c r="AB69" s="196">
        <v>4.2961045000000003E-2</v>
      </c>
      <c r="AC69" s="196">
        <v>4.2961045000000003E-2</v>
      </c>
      <c r="AD69" s="196">
        <v>4.2961045000000003E-2</v>
      </c>
      <c r="AE69" s="196">
        <v>4.2961045000000003E-2</v>
      </c>
      <c r="AF69" s="196">
        <v>2.60851E-2</v>
      </c>
      <c r="AG69" s="196">
        <v>7.6976600000000006E-2</v>
      </c>
      <c r="AH69" s="196">
        <v>8.7075229000000004E-2</v>
      </c>
      <c r="AI69" s="196">
        <v>8.7075229000000004E-2</v>
      </c>
      <c r="AJ69" s="196">
        <v>8.7075229000000004E-2</v>
      </c>
      <c r="AK69" s="196">
        <v>8.7075229000000004E-2</v>
      </c>
      <c r="AL69" s="196">
        <v>2.5120180999999998E-2</v>
      </c>
      <c r="AM69" s="196">
        <v>2.5120180999999998E-2</v>
      </c>
      <c r="AN69" s="196">
        <v>2.5120180999999998E-2</v>
      </c>
      <c r="AO69" s="196">
        <v>2.5120180999999998E-2</v>
      </c>
      <c r="AP69" s="196">
        <v>2.5120180999999998E-2</v>
      </c>
      <c r="AQ69" s="196">
        <v>2.5120180999999998E-2</v>
      </c>
      <c r="AR69" s="196">
        <v>2.5120180999999998E-2</v>
      </c>
      <c r="AS69" s="196">
        <v>1.732887E-2</v>
      </c>
      <c r="AT69" s="196">
        <v>1.732887E-2</v>
      </c>
      <c r="AU69" s="196">
        <v>3.7897845999999998E-3</v>
      </c>
      <c r="AV69" s="196">
        <v>3.7897845999999998E-3</v>
      </c>
      <c r="AW69" s="196">
        <v>3.7897845999999998E-3</v>
      </c>
      <c r="AX69" s="196">
        <v>3.7897845999999998E-3</v>
      </c>
      <c r="AY69" s="196">
        <v>3.7897845999999998E-3</v>
      </c>
      <c r="AZ69" s="196">
        <v>3.7897845999999998E-3</v>
      </c>
      <c r="BA69" s="196">
        <v>3.7897845999999998E-3</v>
      </c>
      <c r="BB69" s="196">
        <v>3.7897845999999998E-3</v>
      </c>
      <c r="BC69" s="196">
        <v>3.7897845999999998E-3</v>
      </c>
      <c r="BD69" s="196">
        <v>2.5911597000000001E-2</v>
      </c>
      <c r="BE69" s="196">
        <v>3.3276226999999999E-2</v>
      </c>
      <c r="BF69" s="196">
        <v>3.3276226999999999E-2</v>
      </c>
      <c r="BG69" s="196">
        <v>3.3276226999999999E-2</v>
      </c>
      <c r="BH69" s="196">
        <v>4.7636971E-2</v>
      </c>
      <c r="BI69" s="196">
        <v>3.5054230999999998E-2</v>
      </c>
      <c r="BJ69" s="196">
        <v>3.5054230999999998E-2</v>
      </c>
      <c r="BK69" s="196">
        <v>3.5054230999999998E-2</v>
      </c>
      <c r="BL69" s="196">
        <v>3.5054230999999998E-2</v>
      </c>
      <c r="BM69" s="196">
        <v>3.5054230999999998E-2</v>
      </c>
      <c r="BN69" s="196">
        <v>6.0906897000000002E-2</v>
      </c>
      <c r="BO69" s="196">
        <v>4.0429858999999999E-2</v>
      </c>
      <c r="BP69" s="196">
        <v>5.6379423999999997E-2</v>
      </c>
      <c r="BQ69" s="196">
        <v>0.11330984</v>
      </c>
      <c r="BR69" s="196">
        <v>4.8133571999999999E-2</v>
      </c>
      <c r="BS69" s="196">
        <v>4.8133571999999999E-2</v>
      </c>
      <c r="BT69" s="196">
        <v>4.8133571999999999E-2</v>
      </c>
      <c r="BU69" s="196">
        <v>4.8133571999999999E-2</v>
      </c>
      <c r="BV69" s="196">
        <v>7.1446415999999999E-2</v>
      </c>
      <c r="BW69" s="196">
        <v>7.1446415999999999E-2</v>
      </c>
      <c r="BX69" s="196">
        <v>7.1446415999999999E-2</v>
      </c>
      <c r="BY69" s="196">
        <v>7.1446415999999999E-2</v>
      </c>
      <c r="BZ69" s="196">
        <v>7.1446415999999999E-2</v>
      </c>
      <c r="CA69" s="196">
        <v>7.1446415999999999E-2</v>
      </c>
      <c r="CB69" s="196">
        <v>2.5433118000000001E-2</v>
      </c>
      <c r="CC69" s="196">
        <v>2.5433118000000001E-2</v>
      </c>
      <c r="CD69" s="196">
        <v>2.5433118000000001E-2</v>
      </c>
      <c r="CE69" s="196">
        <v>3.1953896000000002E-2</v>
      </c>
      <c r="CF69" s="196">
        <v>3.1953896000000002E-2</v>
      </c>
      <c r="CG69" s="196">
        <v>3.1953896000000002E-2</v>
      </c>
      <c r="CH69" s="196">
        <v>3.1953896000000002E-2</v>
      </c>
      <c r="CI69" s="196">
        <v>3.1283726000000001E-3</v>
      </c>
      <c r="CJ69" s="196">
        <v>3.1283726000000001E-3</v>
      </c>
      <c r="CK69" s="196">
        <v>3.1283726000000001E-3</v>
      </c>
      <c r="CL69" s="196">
        <v>1.9908147000000001E-2</v>
      </c>
      <c r="CM69" s="196">
        <v>2.8385150000000001E-2</v>
      </c>
      <c r="CN69" s="196">
        <v>4.3602503000000001E-2</v>
      </c>
      <c r="CO69" s="196">
        <v>4.3602503000000001E-2</v>
      </c>
      <c r="CP69" s="196">
        <v>4.3602503000000001E-2</v>
      </c>
      <c r="CQ69" s="196">
        <v>4.3602503000000001E-2</v>
      </c>
      <c r="CR69" s="196">
        <v>4.3602503000000001E-2</v>
      </c>
      <c r="CS69" s="196">
        <v>4.3602503000000001E-2</v>
      </c>
      <c r="CT69" s="196">
        <v>4.3602503000000001E-2</v>
      </c>
      <c r="CU69" s="196">
        <v>4.3602503000000001E-2</v>
      </c>
      <c r="CV69" s="196">
        <v>4.3602503000000001E-2</v>
      </c>
      <c r="CW69" s="196">
        <v>4.3602503000000001E-2</v>
      </c>
      <c r="CX69" s="196">
        <v>4.3602503000000001E-2</v>
      </c>
      <c r="CY69" s="197">
        <v>4.3602503000000001E-2</v>
      </c>
    </row>
    <row r="70" spans="1:103" ht="15" customHeight="1" x14ac:dyDescent="0.25">
      <c r="A70" s="394"/>
      <c r="B70" s="406"/>
      <c r="C70" s="407" t="s">
        <v>240</v>
      </c>
      <c r="D70" s="408"/>
      <c r="E70" s="409" t="s">
        <v>384</v>
      </c>
      <c r="F70" s="172">
        <v>1.9765592000000002E-3</v>
      </c>
      <c r="G70" s="198">
        <v>1.9765592000000002E-3</v>
      </c>
      <c r="H70" s="198">
        <v>1.9765592000000002E-3</v>
      </c>
      <c r="I70" s="198">
        <v>9.3835350000000001E-4</v>
      </c>
      <c r="J70" s="198">
        <v>9.3835350000000001E-4</v>
      </c>
      <c r="K70" s="198">
        <v>9.3835350000000001E-4</v>
      </c>
      <c r="L70" s="198">
        <v>1.4168703000000001E-3</v>
      </c>
      <c r="M70" s="198">
        <v>1.4168703000000001E-3</v>
      </c>
      <c r="N70" s="198">
        <v>7.7898069000000003E-4</v>
      </c>
      <c r="O70" s="198">
        <v>3.4344811000000001E-3</v>
      </c>
      <c r="P70" s="198">
        <v>1.1088604000000001E-3</v>
      </c>
      <c r="Q70" s="198">
        <v>1.1088604000000001E-3</v>
      </c>
      <c r="R70" s="198">
        <v>1.1088604000000001E-3</v>
      </c>
      <c r="S70" s="198">
        <v>1.1088604000000001E-3</v>
      </c>
      <c r="T70" s="198">
        <v>1.1088604000000001E-3</v>
      </c>
      <c r="U70" s="198">
        <v>1.1088604000000001E-3</v>
      </c>
      <c r="V70" s="198">
        <v>1.1088604000000001E-3</v>
      </c>
      <c r="W70" s="198">
        <v>1.1088604000000001E-3</v>
      </c>
      <c r="X70" s="198">
        <v>1.1088604000000001E-3</v>
      </c>
      <c r="Y70" s="198">
        <v>1.1088604000000001E-3</v>
      </c>
      <c r="Z70" s="198">
        <v>1.1088604000000001E-3</v>
      </c>
      <c r="AA70" s="198">
        <v>1.1088604000000001E-3</v>
      </c>
      <c r="AB70" s="198">
        <v>1.1088604000000001E-3</v>
      </c>
      <c r="AC70" s="198">
        <v>1.1088604000000001E-3</v>
      </c>
      <c r="AD70" s="198">
        <v>1.1088604000000001E-3</v>
      </c>
      <c r="AE70" s="198">
        <v>1.1088604000000001E-3</v>
      </c>
      <c r="AF70" s="198">
        <v>3.9439883000000004E-3</v>
      </c>
      <c r="AG70" s="198">
        <v>1.3708393000000001E-3</v>
      </c>
      <c r="AH70" s="198">
        <v>1.7354279E-3</v>
      </c>
      <c r="AI70" s="198">
        <v>1.7354279E-3</v>
      </c>
      <c r="AJ70" s="198">
        <v>1.7354279E-3</v>
      </c>
      <c r="AK70" s="198">
        <v>1.7354279E-3</v>
      </c>
      <c r="AL70" s="198">
        <v>8.9034130999999996E-4</v>
      </c>
      <c r="AM70" s="198">
        <v>8.9034130999999996E-4</v>
      </c>
      <c r="AN70" s="198">
        <v>8.9034130999999996E-4</v>
      </c>
      <c r="AO70" s="198">
        <v>8.9034130999999996E-4</v>
      </c>
      <c r="AP70" s="198">
        <v>8.9034130999999996E-4</v>
      </c>
      <c r="AQ70" s="198">
        <v>8.9034130999999996E-4</v>
      </c>
      <c r="AR70" s="198">
        <v>8.9034130999999996E-4</v>
      </c>
      <c r="AS70" s="198">
        <v>1.9180476E-3</v>
      </c>
      <c r="AT70" s="198">
        <v>1.9180476E-3</v>
      </c>
      <c r="AU70" s="198">
        <v>9.3404445999999998E-4</v>
      </c>
      <c r="AV70" s="198">
        <v>9.3404445999999998E-4</v>
      </c>
      <c r="AW70" s="198">
        <v>9.3404445999999998E-4</v>
      </c>
      <c r="AX70" s="198">
        <v>9.3404445999999998E-4</v>
      </c>
      <c r="AY70" s="198">
        <v>9.3404445999999998E-4</v>
      </c>
      <c r="AZ70" s="198">
        <v>9.3404445999999998E-4</v>
      </c>
      <c r="BA70" s="198">
        <v>9.3404445999999998E-4</v>
      </c>
      <c r="BB70" s="198">
        <v>9.3404445999999998E-4</v>
      </c>
      <c r="BC70" s="198">
        <v>9.3404445999999998E-4</v>
      </c>
      <c r="BD70" s="198">
        <v>4.2273290000000002E-3</v>
      </c>
      <c r="BE70" s="198">
        <v>1.4837508999999999E-3</v>
      </c>
      <c r="BF70" s="198">
        <v>1.4837508999999999E-3</v>
      </c>
      <c r="BG70" s="198">
        <v>1.4837508999999999E-3</v>
      </c>
      <c r="BH70" s="198">
        <v>3.4033965E-4</v>
      </c>
      <c r="BI70" s="198">
        <v>2.3395676000000001E-3</v>
      </c>
      <c r="BJ70" s="198">
        <v>2.3395676000000001E-3</v>
      </c>
      <c r="BK70" s="198">
        <v>2.3395676000000001E-3</v>
      </c>
      <c r="BL70" s="198">
        <v>2.3395676000000001E-3</v>
      </c>
      <c r="BM70" s="198">
        <v>2.3395676000000001E-3</v>
      </c>
      <c r="BN70" s="198">
        <v>1.4417428E-3</v>
      </c>
      <c r="BO70" s="198">
        <v>1.0315324000000001E-3</v>
      </c>
      <c r="BP70" s="198">
        <v>1.0970293999999999E-3</v>
      </c>
      <c r="BQ70" s="198">
        <v>9.0629739999999995E-4</v>
      </c>
      <c r="BR70" s="198">
        <v>1.8686471E-3</v>
      </c>
      <c r="BS70" s="198">
        <v>1.8686471E-3</v>
      </c>
      <c r="BT70" s="198">
        <v>1.8686471E-3</v>
      </c>
      <c r="BU70" s="198">
        <v>1.8686471E-3</v>
      </c>
      <c r="BV70" s="198">
        <v>8.4015367999999997E-3</v>
      </c>
      <c r="BW70" s="198">
        <v>8.4015367999999997E-3</v>
      </c>
      <c r="BX70" s="198">
        <v>8.4015367999999997E-3</v>
      </c>
      <c r="BY70" s="198">
        <v>8.4015367999999997E-3</v>
      </c>
      <c r="BZ70" s="198">
        <v>8.4015367999999997E-3</v>
      </c>
      <c r="CA70" s="198">
        <v>8.4015367999999997E-3</v>
      </c>
      <c r="CB70" s="198">
        <v>1.2734802999999999E-3</v>
      </c>
      <c r="CC70" s="198">
        <v>1.2734802999999999E-3</v>
      </c>
      <c r="CD70" s="198">
        <v>1.2734802999999999E-3</v>
      </c>
      <c r="CE70" s="198">
        <v>2.8676706999999999E-3</v>
      </c>
      <c r="CF70" s="198">
        <v>2.8676706999999999E-3</v>
      </c>
      <c r="CG70" s="198">
        <v>2.8676706999999999E-3</v>
      </c>
      <c r="CH70" s="198">
        <v>2.8676706999999999E-3</v>
      </c>
      <c r="CI70" s="198">
        <v>1.7754964E-3</v>
      </c>
      <c r="CJ70" s="198">
        <v>1.7754964E-3</v>
      </c>
      <c r="CK70" s="198">
        <v>1.7754964E-3</v>
      </c>
      <c r="CL70" s="198">
        <v>2.1239372999999999E-3</v>
      </c>
      <c r="CM70" s="198">
        <v>3.2624080000000001E-3</v>
      </c>
      <c r="CN70" s="198">
        <v>5.3556991999999996E-4</v>
      </c>
      <c r="CO70" s="198">
        <v>5.3556991999999996E-4</v>
      </c>
      <c r="CP70" s="198">
        <v>5.3556991999999996E-4</v>
      </c>
      <c r="CQ70" s="198">
        <v>5.3556991999999996E-4</v>
      </c>
      <c r="CR70" s="198">
        <v>5.3556991999999996E-4</v>
      </c>
      <c r="CS70" s="198">
        <v>5.3556991999999996E-4</v>
      </c>
      <c r="CT70" s="198">
        <v>5.3556991999999996E-4</v>
      </c>
      <c r="CU70" s="198">
        <v>5.3556991999999996E-4</v>
      </c>
      <c r="CV70" s="198">
        <v>5.3556991999999996E-4</v>
      </c>
      <c r="CW70" s="198">
        <v>5.3556991999999996E-4</v>
      </c>
      <c r="CX70" s="198">
        <v>5.3556991999999996E-4</v>
      </c>
      <c r="CY70" s="199">
        <v>5.3556991999999996E-4</v>
      </c>
    </row>
    <row r="71" spans="1:103" ht="15" customHeight="1" x14ac:dyDescent="0.25">
      <c r="A71" s="394"/>
      <c r="B71" s="395"/>
      <c r="C71" s="396" t="s">
        <v>220</v>
      </c>
      <c r="D71" s="397" t="s">
        <v>607</v>
      </c>
      <c r="E71" s="398" t="s">
        <v>385</v>
      </c>
      <c r="F71" s="170">
        <v>8.3349526E-7</v>
      </c>
      <c r="G71" s="24">
        <v>8.3349526E-7</v>
      </c>
      <c r="H71" s="24">
        <v>8.3349526E-7</v>
      </c>
      <c r="I71" s="24">
        <v>4.7514858950000003E-7</v>
      </c>
      <c r="J71" s="24">
        <v>4.7514858950000003E-7</v>
      </c>
      <c r="K71" s="24">
        <v>4.7514858950000003E-7</v>
      </c>
      <c r="L71" s="24">
        <v>3.9672915750000005E-7</v>
      </c>
      <c r="M71" s="24">
        <v>3.9672915750000005E-7</v>
      </c>
      <c r="N71" s="24">
        <v>3.9672915750000005E-7</v>
      </c>
      <c r="O71" s="24">
        <v>6.85686235E-7</v>
      </c>
      <c r="P71" s="24">
        <v>5.4413849099999998E-7</v>
      </c>
      <c r="Q71" s="24">
        <v>5.4413849099999998E-7</v>
      </c>
      <c r="R71" s="24">
        <v>5.4413849099999998E-7</v>
      </c>
      <c r="S71" s="24">
        <v>5.4413849099999998E-7</v>
      </c>
      <c r="T71" s="24">
        <v>5.4413849099999998E-7</v>
      </c>
      <c r="U71" s="24">
        <v>5.4413849099999998E-7</v>
      </c>
      <c r="V71" s="24">
        <v>5.4413849099999998E-7</v>
      </c>
      <c r="W71" s="24">
        <v>5.4413849099999998E-7</v>
      </c>
      <c r="X71" s="24">
        <v>5.4413849099999998E-7</v>
      </c>
      <c r="Y71" s="24">
        <v>5.4413849099999998E-7</v>
      </c>
      <c r="Z71" s="24">
        <v>5.4413849099999998E-7</v>
      </c>
      <c r="AA71" s="24">
        <v>5.4413849099999998E-7</v>
      </c>
      <c r="AB71" s="24">
        <v>5.4413849099999998E-7</v>
      </c>
      <c r="AC71" s="24">
        <v>5.4413849099999998E-7</v>
      </c>
      <c r="AD71" s="24">
        <v>5.4413849099999998E-7</v>
      </c>
      <c r="AE71" s="24">
        <v>5.4413849099999998E-7</v>
      </c>
      <c r="AF71" s="24">
        <v>1.5998659949999999E-7</v>
      </c>
      <c r="AG71" s="24">
        <v>3.9672915750000005E-7</v>
      </c>
      <c r="AH71" s="24">
        <v>1.02471811E-6</v>
      </c>
      <c r="AI71" s="24">
        <v>1.02471811E-6</v>
      </c>
      <c r="AJ71" s="24">
        <v>1.02471811E-6</v>
      </c>
      <c r="AK71" s="24">
        <v>1.02471811E-6</v>
      </c>
      <c r="AL71" s="24">
        <v>4.5915429949999996E-7</v>
      </c>
      <c r="AM71" s="24">
        <v>4.5915429949999996E-7</v>
      </c>
      <c r="AN71" s="24">
        <v>4.5915429949999996E-7</v>
      </c>
      <c r="AO71" s="24">
        <v>4.5915429949999996E-7</v>
      </c>
      <c r="AP71" s="24">
        <v>4.5915429949999996E-7</v>
      </c>
      <c r="AQ71" s="24">
        <v>4.5915429949999996E-7</v>
      </c>
      <c r="AR71" s="24">
        <v>4.5915429949999996E-7</v>
      </c>
      <c r="AS71" s="24">
        <v>7.7570779000000003E-7</v>
      </c>
      <c r="AT71" s="24">
        <v>7.7570779000000003E-7</v>
      </c>
      <c r="AU71" s="24">
        <v>4.0797273399999998E-7</v>
      </c>
      <c r="AV71" s="24">
        <v>4.0797273399999998E-7</v>
      </c>
      <c r="AW71" s="24">
        <v>4.0797273399999998E-7</v>
      </c>
      <c r="AX71" s="24">
        <v>4.0797273399999998E-7</v>
      </c>
      <c r="AY71" s="24">
        <v>4.0797273399999998E-7</v>
      </c>
      <c r="AZ71" s="24">
        <v>4.0797273399999998E-7</v>
      </c>
      <c r="BA71" s="24">
        <v>4.0797273399999998E-7</v>
      </c>
      <c r="BB71" s="24">
        <v>4.0797273399999998E-7</v>
      </c>
      <c r="BC71" s="24">
        <v>4.0797273399999998E-7</v>
      </c>
      <c r="BD71" s="24">
        <v>3.9672915750000005E-7</v>
      </c>
      <c r="BE71" s="24">
        <v>1.030367715E-6</v>
      </c>
      <c r="BF71" s="24">
        <v>1.030367715E-6</v>
      </c>
      <c r="BG71" s="24">
        <v>1.030367715E-6</v>
      </c>
      <c r="BH71" s="24">
        <v>1.250793635E-7</v>
      </c>
      <c r="BI71" s="24">
        <v>6.3020863100000009E-7</v>
      </c>
      <c r="BJ71" s="24">
        <v>6.3020863100000009E-7</v>
      </c>
      <c r="BK71" s="24">
        <v>6.3020863100000009E-7</v>
      </c>
      <c r="BL71" s="24">
        <v>6.3020863100000009E-7</v>
      </c>
      <c r="BM71" s="24">
        <v>6.3020863100000009E-7</v>
      </c>
      <c r="BN71" s="24">
        <v>3.9672915750000005E-7</v>
      </c>
      <c r="BO71" s="24">
        <v>3.9672915750000005E-7</v>
      </c>
      <c r="BP71" s="24">
        <v>3.9672915750000005E-7</v>
      </c>
      <c r="BQ71" s="24">
        <v>3.9672915750000005E-7</v>
      </c>
      <c r="BR71" s="24">
        <v>3.1818148700000005E-7</v>
      </c>
      <c r="BS71" s="24">
        <v>3.1818148700000005E-7</v>
      </c>
      <c r="BT71" s="24">
        <v>3.1818148700000005E-7</v>
      </c>
      <c r="BU71" s="24">
        <v>3.1818148700000005E-7</v>
      </c>
      <c r="BV71" s="24">
        <v>7.5174541000000002E-7</v>
      </c>
      <c r="BW71" s="24">
        <v>7.5174541000000002E-7</v>
      </c>
      <c r="BX71" s="24">
        <v>7.5174541000000002E-7</v>
      </c>
      <c r="BY71" s="24">
        <v>7.5174541000000002E-7</v>
      </c>
      <c r="BZ71" s="24">
        <v>7.5174541000000002E-7</v>
      </c>
      <c r="CA71" s="24">
        <v>7.5174541000000002E-7</v>
      </c>
      <c r="CB71" s="24">
        <v>3.9672915750000005E-7</v>
      </c>
      <c r="CC71" s="24">
        <v>3.9672915750000005E-7</v>
      </c>
      <c r="CD71" s="24">
        <v>3.9672915750000005E-7</v>
      </c>
      <c r="CE71" s="24">
        <v>3.9672915750000005E-7</v>
      </c>
      <c r="CF71" s="24">
        <v>3.9672915750000005E-7</v>
      </c>
      <c r="CG71" s="24">
        <v>3.9672915750000005E-7</v>
      </c>
      <c r="CH71" s="24">
        <v>3.9672915750000005E-7</v>
      </c>
      <c r="CI71" s="24">
        <v>2.1115729050000001E-7</v>
      </c>
      <c r="CJ71" s="24">
        <v>2.1115729050000001E-7</v>
      </c>
      <c r="CK71" s="24">
        <v>2.1115729050000001E-7</v>
      </c>
      <c r="CL71" s="24">
        <v>3.9672915750000005E-7</v>
      </c>
      <c r="CM71" s="24">
        <v>9.5814569500000004E-7</v>
      </c>
      <c r="CN71" s="24">
        <v>1.6739674250000005E-7</v>
      </c>
      <c r="CO71" s="24">
        <v>1.6739674250000005E-7</v>
      </c>
      <c r="CP71" s="24">
        <v>1.6739674250000005E-7</v>
      </c>
      <c r="CQ71" s="24">
        <v>1.6739674250000005E-7</v>
      </c>
      <c r="CR71" s="24">
        <v>1.6739674250000005E-7</v>
      </c>
      <c r="CS71" s="24">
        <v>1.6739674250000005E-7</v>
      </c>
      <c r="CT71" s="24">
        <v>1.6739674250000005E-7</v>
      </c>
      <c r="CU71" s="24">
        <v>1.6739674250000005E-7</v>
      </c>
      <c r="CV71" s="24">
        <v>1.6739674250000005E-7</v>
      </c>
      <c r="CW71" s="24">
        <v>1.6739674250000005E-7</v>
      </c>
      <c r="CX71" s="24">
        <v>1.6739674250000005E-7</v>
      </c>
      <c r="CY71" s="195">
        <v>1.6739674250000005E-7</v>
      </c>
    </row>
    <row r="72" spans="1:103" ht="15" customHeight="1" x14ac:dyDescent="0.25">
      <c r="A72" s="394"/>
      <c r="B72" s="394"/>
      <c r="C72" s="400" t="s">
        <v>221</v>
      </c>
      <c r="D72" s="401"/>
      <c r="E72" s="402" t="s">
        <v>386</v>
      </c>
      <c r="F72" s="171">
        <v>2.001195365E-9</v>
      </c>
      <c r="G72" s="196">
        <v>2.001195365E-9</v>
      </c>
      <c r="H72" s="196">
        <v>2.001195365E-9</v>
      </c>
      <c r="I72" s="196">
        <v>1.1467335750000001E-9</v>
      </c>
      <c r="J72" s="196">
        <v>1.1467335750000001E-9</v>
      </c>
      <c r="K72" s="196">
        <v>1.1467335750000001E-9</v>
      </c>
      <c r="L72" s="196">
        <v>9.5369397500000007E-10</v>
      </c>
      <c r="M72" s="196">
        <v>9.5369397500000007E-10</v>
      </c>
      <c r="N72" s="196">
        <v>9.5369397500000007E-10</v>
      </c>
      <c r="O72" s="196">
        <v>1.650723295E-9</v>
      </c>
      <c r="P72" s="196">
        <v>1.28691602E-9</v>
      </c>
      <c r="Q72" s="196">
        <v>1.28691602E-9</v>
      </c>
      <c r="R72" s="196">
        <v>1.28691602E-9</v>
      </c>
      <c r="S72" s="196">
        <v>1.28691602E-9</v>
      </c>
      <c r="T72" s="196">
        <v>1.28691602E-9</v>
      </c>
      <c r="U72" s="196">
        <v>1.28691602E-9</v>
      </c>
      <c r="V72" s="196">
        <v>1.28691602E-9</v>
      </c>
      <c r="W72" s="196">
        <v>1.28691602E-9</v>
      </c>
      <c r="X72" s="196">
        <v>1.28691602E-9</v>
      </c>
      <c r="Y72" s="196">
        <v>1.28691602E-9</v>
      </c>
      <c r="Z72" s="196">
        <v>1.28691602E-9</v>
      </c>
      <c r="AA72" s="196">
        <v>1.28691602E-9</v>
      </c>
      <c r="AB72" s="196">
        <v>1.28691602E-9</v>
      </c>
      <c r="AC72" s="196">
        <v>1.28691602E-9</v>
      </c>
      <c r="AD72" s="196">
        <v>1.28691602E-9</v>
      </c>
      <c r="AE72" s="196">
        <v>1.28691602E-9</v>
      </c>
      <c r="AF72" s="196">
        <v>3.8965823650000004E-10</v>
      </c>
      <c r="AG72" s="196">
        <v>9.5369397500000007E-10</v>
      </c>
      <c r="AH72" s="196">
        <v>2.4849627400000003E-9</v>
      </c>
      <c r="AI72" s="196">
        <v>2.4849627400000003E-9</v>
      </c>
      <c r="AJ72" s="196">
        <v>2.4849627400000003E-9</v>
      </c>
      <c r="AK72" s="196">
        <v>2.4849627400000003E-9</v>
      </c>
      <c r="AL72" s="196">
        <v>1.1147025499999999E-9</v>
      </c>
      <c r="AM72" s="196">
        <v>1.1147025499999999E-9</v>
      </c>
      <c r="AN72" s="196">
        <v>1.1147025499999999E-9</v>
      </c>
      <c r="AO72" s="196">
        <v>1.1147025499999999E-9</v>
      </c>
      <c r="AP72" s="196">
        <v>1.1147025499999999E-9</v>
      </c>
      <c r="AQ72" s="196">
        <v>1.1147025499999999E-9</v>
      </c>
      <c r="AR72" s="196">
        <v>1.1147025499999999E-9</v>
      </c>
      <c r="AS72" s="196">
        <v>1.8114363150000001E-9</v>
      </c>
      <c r="AT72" s="196">
        <v>1.8114363150000001E-9</v>
      </c>
      <c r="AU72" s="196">
        <v>9.957411100000001E-10</v>
      </c>
      <c r="AV72" s="196">
        <v>9.957411100000001E-10</v>
      </c>
      <c r="AW72" s="196">
        <v>9.957411100000001E-10</v>
      </c>
      <c r="AX72" s="196">
        <v>9.957411100000001E-10</v>
      </c>
      <c r="AY72" s="196">
        <v>9.957411100000001E-10</v>
      </c>
      <c r="AZ72" s="196">
        <v>9.957411100000001E-10</v>
      </c>
      <c r="BA72" s="196">
        <v>9.957411100000001E-10</v>
      </c>
      <c r="BB72" s="196">
        <v>9.957411100000001E-10</v>
      </c>
      <c r="BC72" s="196">
        <v>9.957411100000001E-10</v>
      </c>
      <c r="BD72" s="196">
        <v>9.5369397500000007E-10</v>
      </c>
      <c r="BE72" s="196">
        <v>2.4749524150000005E-9</v>
      </c>
      <c r="BF72" s="196">
        <v>2.4749524150000005E-9</v>
      </c>
      <c r="BG72" s="196">
        <v>2.4749524150000005E-9</v>
      </c>
      <c r="BH72" s="196">
        <v>2.8535600599999997E-10</v>
      </c>
      <c r="BI72" s="196">
        <v>1.5257906950000003E-9</v>
      </c>
      <c r="BJ72" s="196">
        <v>1.5257906950000003E-9</v>
      </c>
      <c r="BK72" s="196">
        <v>1.5257906950000003E-9</v>
      </c>
      <c r="BL72" s="196">
        <v>1.5257906950000003E-9</v>
      </c>
      <c r="BM72" s="196">
        <v>1.5257906950000003E-9</v>
      </c>
      <c r="BN72" s="196">
        <v>9.5369397500000007E-10</v>
      </c>
      <c r="BO72" s="196">
        <v>9.5369397500000007E-10</v>
      </c>
      <c r="BP72" s="196">
        <v>9.5369397500000007E-10</v>
      </c>
      <c r="BQ72" s="196">
        <v>9.5369397500000007E-10</v>
      </c>
      <c r="BR72" s="196">
        <v>7.6821309500000012E-10</v>
      </c>
      <c r="BS72" s="196">
        <v>7.6821309500000012E-10</v>
      </c>
      <c r="BT72" s="196">
        <v>7.6821309500000012E-10</v>
      </c>
      <c r="BU72" s="196">
        <v>7.6821309500000012E-10</v>
      </c>
      <c r="BV72" s="196">
        <v>1.7741488050000001E-9</v>
      </c>
      <c r="BW72" s="196">
        <v>1.7741488050000001E-9</v>
      </c>
      <c r="BX72" s="196">
        <v>1.7741488050000001E-9</v>
      </c>
      <c r="BY72" s="196">
        <v>1.7741488050000001E-9</v>
      </c>
      <c r="BZ72" s="196">
        <v>1.7741488050000001E-9</v>
      </c>
      <c r="CA72" s="196">
        <v>1.7741488050000001E-9</v>
      </c>
      <c r="CB72" s="196">
        <v>9.5369397500000007E-10</v>
      </c>
      <c r="CC72" s="196">
        <v>9.5369397500000007E-10</v>
      </c>
      <c r="CD72" s="196">
        <v>9.5369397500000007E-10</v>
      </c>
      <c r="CE72" s="196">
        <v>9.5369397500000007E-10</v>
      </c>
      <c r="CF72" s="196">
        <v>9.5369397500000007E-10</v>
      </c>
      <c r="CG72" s="196">
        <v>9.5369397500000007E-10</v>
      </c>
      <c r="CH72" s="196">
        <v>9.5369397500000007E-10</v>
      </c>
      <c r="CI72" s="196">
        <v>5.3288985100000001E-10</v>
      </c>
      <c r="CJ72" s="196">
        <v>5.3288985100000001E-10</v>
      </c>
      <c r="CK72" s="196">
        <v>5.3288985100000001E-10</v>
      </c>
      <c r="CL72" s="196">
        <v>9.5369397500000007E-10</v>
      </c>
      <c r="CM72" s="196">
        <v>2.3028194149999997E-9</v>
      </c>
      <c r="CN72" s="196">
        <v>4.0875755050000001E-10</v>
      </c>
      <c r="CO72" s="196">
        <v>4.0875755050000001E-10</v>
      </c>
      <c r="CP72" s="196">
        <v>4.0875755050000001E-10</v>
      </c>
      <c r="CQ72" s="196">
        <v>4.0875755050000001E-10</v>
      </c>
      <c r="CR72" s="196">
        <v>4.0875755050000001E-10</v>
      </c>
      <c r="CS72" s="196">
        <v>4.0875755050000001E-10</v>
      </c>
      <c r="CT72" s="196">
        <v>4.0875755050000001E-10</v>
      </c>
      <c r="CU72" s="196">
        <v>4.0875755050000001E-10</v>
      </c>
      <c r="CV72" s="196">
        <v>4.0875755050000001E-10</v>
      </c>
      <c r="CW72" s="196">
        <v>4.0875755050000001E-10</v>
      </c>
      <c r="CX72" s="196">
        <v>4.0875755050000001E-10</v>
      </c>
      <c r="CY72" s="197">
        <v>4.0875755050000001E-10</v>
      </c>
    </row>
    <row r="73" spans="1:103" ht="15" customHeight="1" x14ac:dyDescent="0.25">
      <c r="A73" s="394"/>
      <c r="B73" s="394"/>
      <c r="C73" s="400" t="s">
        <v>222</v>
      </c>
      <c r="D73" s="401"/>
      <c r="E73" s="402" t="s">
        <v>387</v>
      </c>
      <c r="F73" s="171">
        <v>0.26338431600000001</v>
      </c>
      <c r="G73" s="196">
        <v>0.26338431600000001</v>
      </c>
      <c r="H73" s="196">
        <v>0.26338431600000001</v>
      </c>
      <c r="I73" s="196">
        <v>0.23147345000000003</v>
      </c>
      <c r="J73" s="196">
        <v>0.23147345000000003</v>
      </c>
      <c r="K73" s="196">
        <v>0.23147345000000003</v>
      </c>
      <c r="L73" s="196">
        <v>0.23467230800000002</v>
      </c>
      <c r="M73" s="196">
        <v>0.23467230800000002</v>
      </c>
      <c r="N73" s="196">
        <v>0.23467230800000002</v>
      </c>
      <c r="O73" s="196">
        <v>0.24205266150000002</v>
      </c>
      <c r="P73" s="196">
        <v>0.24713038350000002</v>
      </c>
      <c r="Q73" s="196">
        <v>0.24713038350000002</v>
      </c>
      <c r="R73" s="196">
        <v>0.24713038350000002</v>
      </c>
      <c r="S73" s="196">
        <v>0.24713038350000002</v>
      </c>
      <c r="T73" s="196">
        <v>0.24713038350000002</v>
      </c>
      <c r="U73" s="196">
        <v>0.24713038350000002</v>
      </c>
      <c r="V73" s="196">
        <v>0.24713038350000002</v>
      </c>
      <c r="W73" s="196">
        <v>0.24713038350000002</v>
      </c>
      <c r="X73" s="196">
        <v>0.24713038350000002</v>
      </c>
      <c r="Y73" s="196">
        <v>0.24713038350000002</v>
      </c>
      <c r="Z73" s="196">
        <v>0.24713038350000002</v>
      </c>
      <c r="AA73" s="196">
        <v>0.24713038350000002</v>
      </c>
      <c r="AB73" s="196">
        <v>0.24713038350000002</v>
      </c>
      <c r="AC73" s="196">
        <v>0.24713038350000002</v>
      </c>
      <c r="AD73" s="196">
        <v>0.24713038350000002</v>
      </c>
      <c r="AE73" s="196">
        <v>0.24713038350000002</v>
      </c>
      <c r="AF73" s="196">
        <v>0.22851340850000001</v>
      </c>
      <c r="AG73" s="196">
        <v>0.23467230800000002</v>
      </c>
      <c r="AH73" s="196">
        <v>0.26183610699999998</v>
      </c>
      <c r="AI73" s="196">
        <v>0.26183610699999998</v>
      </c>
      <c r="AJ73" s="196">
        <v>0.26183610699999998</v>
      </c>
      <c r="AK73" s="196">
        <v>0.26183610699999998</v>
      </c>
      <c r="AL73" s="196">
        <v>0.2537935335</v>
      </c>
      <c r="AM73" s="196">
        <v>0.2537935335</v>
      </c>
      <c r="AN73" s="196">
        <v>0.2537935335</v>
      </c>
      <c r="AO73" s="196">
        <v>0.2537935335</v>
      </c>
      <c r="AP73" s="196">
        <v>0.2537935335</v>
      </c>
      <c r="AQ73" s="196">
        <v>0.2537935335</v>
      </c>
      <c r="AR73" s="196">
        <v>0.2537935335</v>
      </c>
      <c r="AS73" s="196">
        <v>0.243016488</v>
      </c>
      <c r="AT73" s="196">
        <v>0.243016488</v>
      </c>
      <c r="AU73" s="196">
        <v>0.22421846199999998</v>
      </c>
      <c r="AV73" s="196">
        <v>0.22421846199999998</v>
      </c>
      <c r="AW73" s="196">
        <v>0.22421846199999998</v>
      </c>
      <c r="AX73" s="196">
        <v>0.22421846199999998</v>
      </c>
      <c r="AY73" s="196">
        <v>0.22421846199999998</v>
      </c>
      <c r="AZ73" s="196">
        <v>0.22421846199999998</v>
      </c>
      <c r="BA73" s="196">
        <v>0.22421846199999998</v>
      </c>
      <c r="BB73" s="196">
        <v>0.22421846199999998</v>
      </c>
      <c r="BC73" s="196">
        <v>0.22421846199999998</v>
      </c>
      <c r="BD73" s="196">
        <v>0.23467230800000002</v>
      </c>
      <c r="BE73" s="196">
        <v>0.27195399399999998</v>
      </c>
      <c r="BF73" s="196">
        <v>0.27195399399999998</v>
      </c>
      <c r="BG73" s="196">
        <v>0.27195399399999998</v>
      </c>
      <c r="BH73" s="196">
        <v>0.23512883549999999</v>
      </c>
      <c r="BI73" s="196">
        <v>0.23329061600000001</v>
      </c>
      <c r="BJ73" s="196">
        <v>0.23329061600000001</v>
      </c>
      <c r="BK73" s="196">
        <v>0.23329061600000001</v>
      </c>
      <c r="BL73" s="196">
        <v>0.23329061600000001</v>
      </c>
      <c r="BM73" s="196">
        <v>0.23329061600000001</v>
      </c>
      <c r="BN73" s="196">
        <v>0.23467230800000002</v>
      </c>
      <c r="BO73" s="196">
        <v>0.23467230800000002</v>
      </c>
      <c r="BP73" s="196">
        <v>0.23467230800000002</v>
      </c>
      <c r="BQ73" s="196">
        <v>0.23467230800000002</v>
      </c>
      <c r="BR73" s="196">
        <v>0.238898465</v>
      </c>
      <c r="BS73" s="196">
        <v>0.238898465</v>
      </c>
      <c r="BT73" s="196">
        <v>0.238898465</v>
      </c>
      <c r="BU73" s="196">
        <v>0.238898465</v>
      </c>
      <c r="BV73" s="196">
        <v>0.22885697249999998</v>
      </c>
      <c r="BW73" s="196">
        <v>0.22885697249999998</v>
      </c>
      <c r="BX73" s="196">
        <v>0.22885697249999998</v>
      </c>
      <c r="BY73" s="196">
        <v>0.22885697249999998</v>
      </c>
      <c r="BZ73" s="196">
        <v>0.22885697249999998</v>
      </c>
      <c r="CA73" s="196">
        <v>0.22885697249999998</v>
      </c>
      <c r="CB73" s="196">
        <v>0.23467230800000002</v>
      </c>
      <c r="CC73" s="196">
        <v>0.23467230800000002</v>
      </c>
      <c r="CD73" s="196">
        <v>0.23467230800000002</v>
      </c>
      <c r="CE73" s="196">
        <v>0.23467230800000002</v>
      </c>
      <c r="CF73" s="196">
        <v>0.23467230800000002</v>
      </c>
      <c r="CG73" s="196">
        <v>0.23467230800000002</v>
      </c>
      <c r="CH73" s="196">
        <v>0.23467230800000002</v>
      </c>
      <c r="CI73" s="196">
        <v>0.2345754645</v>
      </c>
      <c r="CJ73" s="196">
        <v>0.2345754645</v>
      </c>
      <c r="CK73" s="196">
        <v>0.2345754645</v>
      </c>
      <c r="CL73" s="196">
        <v>0.23467230800000002</v>
      </c>
      <c r="CM73" s="196">
        <v>0.25583046450000002</v>
      </c>
      <c r="CN73" s="196">
        <v>0.219120499</v>
      </c>
      <c r="CO73" s="196">
        <v>0.219120499</v>
      </c>
      <c r="CP73" s="196">
        <v>0.219120499</v>
      </c>
      <c r="CQ73" s="196">
        <v>0.219120499</v>
      </c>
      <c r="CR73" s="196">
        <v>0.219120499</v>
      </c>
      <c r="CS73" s="196">
        <v>0.219120499</v>
      </c>
      <c r="CT73" s="196">
        <v>0.219120499</v>
      </c>
      <c r="CU73" s="196">
        <v>0.219120499</v>
      </c>
      <c r="CV73" s="196">
        <v>0.219120499</v>
      </c>
      <c r="CW73" s="196">
        <v>0.219120499</v>
      </c>
      <c r="CX73" s="196">
        <v>0.219120499</v>
      </c>
      <c r="CY73" s="197">
        <v>0.219120499</v>
      </c>
    </row>
    <row r="74" spans="1:103" ht="15" customHeight="1" x14ac:dyDescent="0.25">
      <c r="A74" s="394"/>
      <c r="B74" s="394"/>
      <c r="C74" s="400" t="s">
        <v>223</v>
      </c>
      <c r="D74" s="401"/>
      <c r="E74" s="402" t="s">
        <v>388</v>
      </c>
      <c r="F74" s="171">
        <v>0.54220681450000008</v>
      </c>
      <c r="G74" s="196">
        <v>0.54220681450000008</v>
      </c>
      <c r="H74" s="196">
        <v>0.54220681450000008</v>
      </c>
      <c r="I74" s="196">
        <v>0.31213355550000005</v>
      </c>
      <c r="J74" s="196">
        <v>0.31213355550000005</v>
      </c>
      <c r="K74" s="196">
        <v>0.31213355550000005</v>
      </c>
      <c r="L74" s="196">
        <v>0.25964056949999997</v>
      </c>
      <c r="M74" s="196">
        <v>0.25964056949999997</v>
      </c>
      <c r="N74" s="196">
        <v>0.25964056949999997</v>
      </c>
      <c r="O74" s="196">
        <v>0.44822909950000001</v>
      </c>
      <c r="P74" s="196">
        <v>0.3409897335</v>
      </c>
      <c r="Q74" s="196">
        <v>0.3409897335</v>
      </c>
      <c r="R74" s="196">
        <v>0.3409897335</v>
      </c>
      <c r="S74" s="196">
        <v>0.3409897335</v>
      </c>
      <c r="T74" s="196">
        <v>0.3409897335</v>
      </c>
      <c r="U74" s="196">
        <v>0.3409897335</v>
      </c>
      <c r="V74" s="196">
        <v>0.3409897335</v>
      </c>
      <c r="W74" s="196">
        <v>0.3409897335</v>
      </c>
      <c r="X74" s="196">
        <v>0.3409897335</v>
      </c>
      <c r="Y74" s="196">
        <v>0.3409897335</v>
      </c>
      <c r="Z74" s="196">
        <v>0.3409897335</v>
      </c>
      <c r="AA74" s="196">
        <v>0.3409897335</v>
      </c>
      <c r="AB74" s="196">
        <v>0.3409897335</v>
      </c>
      <c r="AC74" s="196">
        <v>0.3409897335</v>
      </c>
      <c r="AD74" s="196">
        <v>0.3409897335</v>
      </c>
      <c r="AE74" s="196">
        <v>0.3409897335</v>
      </c>
      <c r="AF74" s="196">
        <v>0.10527275200000001</v>
      </c>
      <c r="AG74" s="196">
        <v>0.25964056949999997</v>
      </c>
      <c r="AH74" s="196">
        <v>0.67925922999999999</v>
      </c>
      <c r="AI74" s="196">
        <v>0.67925922999999999</v>
      </c>
      <c r="AJ74" s="196">
        <v>0.67925922999999999</v>
      </c>
      <c r="AK74" s="196">
        <v>0.67925922999999999</v>
      </c>
      <c r="AL74" s="196">
        <v>0.33845507150000004</v>
      </c>
      <c r="AM74" s="196">
        <v>0.33845507150000004</v>
      </c>
      <c r="AN74" s="196">
        <v>0.33845507150000004</v>
      </c>
      <c r="AO74" s="196">
        <v>0.33845507150000004</v>
      </c>
      <c r="AP74" s="196">
        <v>0.33845507150000004</v>
      </c>
      <c r="AQ74" s="196">
        <v>0.33845507150000004</v>
      </c>
      <c r="AR74" s="196">
        <v>0.33845507150000004</v>
      </c>
      <c r="AS74" s="196">
        <v>0.47924645599999999</v>
      </c>
      <c r="AT74" s="196">
        <v>0.47924645599999999</v>
      </c>
      <c r="AU74" s="196">
        <v>0.27352178100000002</v>
      </c>
      <c r="AV74" s="196">
        <v>0.27352178100000002</v>
      </c>
      <c r="AW74" s="196">
        <v>0.27352178100000002</v>
      </c>
      <c r="AX74" s="196">
        <v>0.27352178100000002</v>
      </c>
      <c r="AY74" s="196">
        <v>0.27352178100000002</v>
      </c>
      <c r="AZ74" s="196">
        <v>0.27352178100000002</v>
      </c>
      <c r="BA74" s="196">
        <v>0.27352178100000002</v>
      </c>
      <c r="BB74" s="196">
        <v>0.27352178100000002</v>
      </c>
      <c r="BC74" s="196">
        <v>0.27352178100000002</v>
      </c>
      <c r="BD74" s="196">
        <v>0.25964056949999997</v>
      </c>
      <c r="BE74" s="196">
        <v>0.67209668499999997</v>
      </c>
      <c r="BF74" s="196">
        <v>0.67209668499999997</v>
      </c>
      <c r="BG74" s="196">
        <v>0.67209668499999997</v>
      </c>
      <c r="BH74" s="196">
        <v>7.5207814499999998E-2</v>
      </c>
      <c r="BI74" s="196">
        <v>0.42389244300000001</v>
      </c>
      <c r="BJ74" s="196">
        <v>0.42389244300000001</v>
      </c>
      <c r="BK74" s="196">
        <v>0.42389244300000001</v>
      </c>
      <c r="BL74" s="196">
        <v>0.42389244300000001</v>
      </c>
      <c r="BM74" s="196">
        <v>0.42389244300000001</v>
      </c>
      <c r="BN74" s="196">
        <v>0.25964056949999997</v>
      </c>
      <c r="BO74" s="196">
        <v>0.25964056949999997</v>
      </c>
      <c r="BP74" s="196">
        <v>0.25964056949999997</v>
      </c>
      <c r="BQ74" s="196">
        <v>0.25964056949999997</v>
      </c>
      <c r="BR74" s="196">
        <v>0.209530568</v>
      </c>
      <c r="BS74" s="196">
        <v>0.209530568</v>
      </c>
      <c r="BT74" s="196">
        <v>0.209530568</v>
      </c>
      <c r="BU74" s="196">
        <v>0.209530568</v>
      </c>
      <c r="BV74" s="196">
        <v>0.47382059400000004</v>
      </c>
      <c r="BW74" s="196">
        <v>0.47382059400000004</v>
      </c>
      <c r="BX74" s="196">
        <v>0.47382059400000004</v>
      </c>
      <c r="BY74" s="196">
        <v>0.47382059400000004</v>
      </c>
      <c r="BZ74" s="196">
        <v>0.47382059400000004</v>
      </c>
      <c r="CA74" s="196">
        <v>0.47382059400000004</v>
      </c>
      <c r="CB74" s="196">
        <v>0.25964056949999997</v>
      </c>
      <c r="CC74" s="196">
        <v>0.25964056949999997</v>
      </c>
      <c r="CD74" s="196">
        <v>0.25964056949999997</v>
      </c>
      <c r="CE74" s="196">
        <v>0.25964056949999997</v>
      </c>
      <c r="CF74" s="196">
        <v>0.25964056949999997</v>
      </c>
      <c r="CG74" s="196">
        <v>0.25964056949999997</v>
      </c>
      <c r="CH74" s="196">
        <v>0.25964056949999997</v>
      </c>
      <c r="CI74" s="196">
        <v>0.14697995650000001</v>
      </c>
      <c r="CJ74" s="196">
        <v>0.14697995650000001</v>
      </c>
      <c r="CK74" s="196">
        <v>0.14697995650000001</v>
      </c>
      <c r="CL74" s="196">
        <v>0.25964056949999997</v>
      </c>
      <c r="CM74" s="196">
        <v>0.62587671900000008</v>
      </c>
      <c r="CN74" s="196">
        <v>0.1132378585</v>
      </c>
      <c r="CO74" s="196">
        <v>0.1132378585</v>
      </c>
      <c r="CP74" s="196">
        <v>0.1132378585</v>
      </c>
      <c r="CQ74" s="196">
        <v>0.1132378585</v>
      </c>
      <c r="CR74" s="196">
        <v>0.1132378585</v>
      </c>
      <c r="CS74" s="196">
        <v>0.1132378585</v>
      </c>
      <c r="CT74" s="196">
        <v>0.1132378585</v>
      </c>
      <c r="CU74" s="196">
        <v>0.1132378585</v>
      </c>
      <c r="CV74" s="196">
        <v>0.1132378585</v>
      </c>
      <c r="CW74" s="196">
        <v>0.1132378585</v>
      </c>
      <c r="CX74" s="196">
        <v>0.1132378585</v>
      </c>
      <c r="CY74" s="197">
        <v>0.1132378585</v>
      </c>
    </row>
    <row r="75" spans="1:103" ht="15" customHeight="1" x14ac:dyDescent="0.25">
      <c r="A75" s="394"/>
      <c r="B75" s="394"/>
      <c r="C75" s="404" t="s">
        <v>224</v>
      </c>
      <c r="D75" s="405"/>
      <c r="E75" s="402" t="s">
        <v>389</v>
      </c>
      <c r="F75" s="171">
        <v>6.3805589900000009E-7</v>
      </c>
      <c r="G75" s="196">
        <v>6.3805589900000009E-7</v>
      </c>
      <c r="H75" s="196">
        <v>6.3805589900000009E-7</v>
      </c>
      <c r="I75" s="196">
        <v>3.9489121749999998E-7</v>
      </c>
      <c r="J75" s="196">
        <v>3.9489121749999998E-7</v>
      </c>
      <c r="K75" s="196">
        <v>3.9489121749999998E-7</v>
      </c>
      <c r="L75" s="196">
        <v>3.31128577E-7</v>
      </c>
      <c r="M75" s="196">
        <v>3.31128577E-7</v>
      </c>
      <c r="N75" s="196">
        <v>3.31128577E-7</v>
      </c>
      <c r="O75" s="196">
        <v>5.4257897850000003E-7</v>
      </c>
      <c r="P75" s="196">
        <v>4.3753778900000001E-7</v>
      </c>
      <c r="Q75" s="196">
        <v>4.3753778900000001E-7</v>
      </c>
      <c r="R75" s="196">
        <v>4.3753778900000001E-7</v>
      </c>
      <c r="S75" s="196">
        <v>4.3753778900000001E-7</v>
      </c>
      <c r="T75" s="196">
        <v>4.3753778900000001E-7</v>
      </c>
      <c r="U75" s="196">
        <v>4.3753778900000001E-7</v>
      </c>
      <c r="V75" s="196">
        <v>4.3753778900000001E-7</v>
      </c>
      <c r="W75" s="196">
        <v>4.3753778900000001E-7</v>
      </c>
      <c r="X75" s="196">
        <v>4.3753778900000001E-7</v>
      </c>
      <c r="Y75" s="196">
        <v>4.3753778900000001E-7</v>
      </c>
      <c r="Z75" s="196">
        <v>4.3753778900000001E-7</v>
      </c>
      <c r="AA75" s="196">
        <v>4.3753778900000001E-7</v>
      </c>
      <c r="AB75" s="196">
        <v>4.3753778900000001E-7</v>
      </c>
      <c r="AC75" s="196">
        <v>4.3753778900000001E-7</v>
      </c>
      <c r="AD75" s="196">
        <v>4.3753778900000001E-7</v>
      </c>
      <c r="AE75" s="196">
        <v>4.3753778900000001E-7</v>
      </c>
      <c r="AF75" s="196">
        <v>1.29649702E-7</v>
      </c>
      <c r="AG75" s="196">
        <v>3.31128577E-7</v>
      </c>
      <c r="AH75" s="196">
        <v>8.7190636000000006E-7</v>
      </c>
      <c r="AI75" s="196">
        <v>8.7190636000000006E-7</v>
      </c>
      <c r="AJ75" s="196">
        <v>8.7190636000000006E-7</v>
      </c>
      <c r="AK75" s="196">
        <v>8.7190636000000006E-7</v>
      </c>
      <c r="AL75" s="196">
        <v>3.6313954950000001E-7</v>
      </c>
      <c r="AM75" s="196">
        <v>3.6313954950000001E-7</v>
      </c>
      <c r="AN75" s="196">
        <v>3.6313954950000001E-7</v>
      </c>
      <c r="AO75" s="196">
        <v>3.6313954950000001E-7</v>
      </c>
      <c r="AP75" s="196">
        <v>3.6313954950000001E-7</v>
      </c>
      <c r="AQ75" s="196">
        <v>3.6313954950000001E-7</v>
      </c>
      <c r="AR75" s="196">
        <v>3.6313954950000001E-7</v>
      </c>
      <c r="AS75" s="196">
        <v>4.7477416350000002E-7</v>
      </c>
      <c r="AT75" s="196">
        <v>4.7477416350000002E-7</v>
      </c>
      <c r="AU75" s="196">
        <v>3.9617570849999999E-7</v>
      </c>
      <c r="AV75" s="196">
        <v>3.9617570849999999E-7</v>
      </c>
      <c r="AW75" s="196">
        <v>3.9617570849999999E-7</v>
      </c>
      <c r="AX75" s="196">
        <v>3.9617570849999999E-7</v>
      </c>
      <c r="AY75" s="196">
        <v>3.9617570849999999E-7</v>
      </c>
      <c r="AZ75" s="196">
        <v>3.9617570849999999E-7</v>
      </c>
      <c r="BA75" s="196">
        <v>3.9617570849999999E-7</v>
      </c>
      <c r="BB75" s="196">
        <v>3.9617570849999999E-7</v>
      </c>
      <c r="BC75" s="196">
        <v>3.9617570849999999E-7</v>
      </c>
      <c r="BD75" s="196">
        <v>3.31128577E-7</v>
      </c>
      <c r="BE75" s="196">
        <v>7.8576452500000002E-7</v>
      </c>
      <c r="BF75" s="196">
        <v>7.8576452500000002E-7</v>
      </c>
      <c r="BG75" s="196">
        <v>7.8576452500000002E-7</v>
      </c>
      <c r="BH75" s="196">
        <v>1.6609932299999999E-7</v>
      </c>
      <c r="BI75" s="196">
        <v>5.1581421450000005E-7</v>
      </c>
      <c r="BJ75" s="196">
        <v>5.1581421450000005E-7</v>
      </c>
      <c r="BK75" s="196">
        <v>5.1581421450000005E-7</v>
      </c>
      <c r="BL75" s="196">
        <v>5.1581421450000005E-7</v>
      </c>
      <c r="BM75" s="196">
        <v>5.1581421450000005E-7</v>
      </c>
      <c r="BN75" s="196">
        <v>3.31128577E-7</v>
      </c>
      <c r="BO75" s="196">
        <v>3.31128577E-7</v>
      </c>
      <c r="BP75" s="196">
        <v>3.31128577E-7</v>
      </c>
      <c r="BQ75" s="196">
        <v>3.31128577E-7</v>
      </c>
      <c r="BR75" s="196">
        <v>2.58834758E-7</v>
      </c>
      <c r="BS75" s="196">
        <v>2.58834758E-7</v>
      </c>
      <c r="BT75" s="196">
        <v>2.58834758E-7</v>
      </c>
      <c r="BU75" s="196">
        <v>2.58834758E-7</v>
      </c>
      <c r="BV75" s="196">
        <v>5.0871250300000003E-7</v>
      </c>
      <c r="BW75" s="196">
        <v>5.0871250300000003E-7</v>
      </c>
      <c r="BX75" s="196">
        <v>5.0871250300000003E-7</v>
      </c>
      <c r="BY75" s="196">
        <v>5.0871250300000003E-7</v>
      </c>
      <c r="BZ75" s="196">
        <v>5.0871250300000003E-7</v>
      </c>
      <c r="CA75" s="196">
        <v>5.0871250300000003E-7</v>
      </c>
      <c r="CB75" s="196">
        <v>3.31128577E-7</v>
      </c>
      <c r="CC75" s="196">
        <v>3.31128577E-7</v>
      </c>
      <c r="CD75" s="196">
        <v>3.31128577E-7</v>
      </c>
      <c r="CE75" s="196">
        <v>3.31128577E-7</v>
      </c>
      <c r="CF75" s="196">
        <v>3.31128577E-7</v>
      </c>
      <c r="CG75" s="196">
        <v>3.31128577E-7</v>
      </c>
      <c r="CH75" s="196">
        <v>3.31128577E-7</v>
      </c>
      <c r="CI75" s="196">
        <v>2.9528788250000004E-7</v>
      </c>
      <c r="CJ75" s="196">
        <v>2.9528788250000004E-7</v>
      </c>
      <c r="CK75" s="196">
        <v>2.9528788250000004E-7</v>
      </c>
      <c r="CL75" s="196">
        <v>3.31128577E-7</v>
      </c>
      <c r="CM75" s="196">
        <v>7.1822185500000004E-7</v>
      </c>
      <c r="CN75" s="196">
        <v>1.7581049850000002E-7</v>
      </c>
      <c r="CO75" s="196">
        <v>1.7581049850000002E-7</v>
      </c>
      <c r="CP75" s="196">
        <v>1.7581049850000002E-7</v>
      </c>
      <c r="CQ75" s="196">
        <v>1.7581049850000002E-7</v>
      </c>
      <c r="CR75" s="196">
        <v>1.7581049850000002E-7</v>
      </c>
      <c r="CS75" s="196">
        <v>1.7581049850000002E-7</v>
      </c>
      <c r="CT75" s="196">
        <v>1.7581049850000002E-7</v>
      </c>
      <c r="CU75" s="196">
        <v>1.7581049850000002E-7</v>
      </c>
      <c r="CV75" s="196">
        <v>1.7581049850000002E-7</v>
      </c>
      <c r="CW75" s="196">
        <v>1.7581049850000002E-7</v>
      </c>
      <c r="CX75" s="196">
        <v>1.7581049850000002E-7</v>
      </c>
      <c r="CY75" s="197">
        <v>1.7581049850000002E-7</v>
      </c>
    </row>
    <row r="76" spans="1:103" ht="15" customHeight="1" x14ac:dyDescent="0.25">
      <c r="A76" s="394"/>
      <c r="B76" s="394"/>
      <c r="C76" s="400" t="s">
        <v>225</v>
      </c>
      <c r="D76" s="401"/>
      <c r="E76" s="402" t="s">
        <v>390</v>
      </c>
      <c r="F76" s="171">
        <v>2.342694055E-3</v>
      </c>
      <c r="G76" s="196">
        <v>2.342694055E-3</v>
      </c>
      <c r="H76" s="196">
        <v>2.342694055E-3</v>
      </c>
      <c r="I76" s="196">
        <v>3.3132910850000004E-3</v>
      </c>
      <c r="J76" s="196">
        <v>3.3132910850000004E-3</v>
      </c>
      <c r="K76" s="196">
        <v>3.3132910850000004E-3</v>
      </c>
      <c r="L76" s="196">
        <v>2.7783307499999999E-3</v>
      </c>
      <c r="M76" s="196">
        <v>2.7783307499999999E-3</v>
      </c>
      <c r="N76" s="196">
        <v>2.7783307499999999E-3</v>
      </c>
      <c r="O76" s="196">
        <v>2.3524111649999998E-3</v>
      </c>
      <c r="P76" s="196">
        <v>1.8880945200000002E-3</v>
      </c>
      <c r="Q76" s="196">
        <v>1.8880945200000002E-3</v>
      </c>
      <c r="R76" s="196">
        <v>1.8880945200000002E-3</v>
      </c>
      <c r="S76" s="196">
        <v>1.8880945200000002E-3</v>
      </c>
      <c r="T76" s="196">
        <v>1.8880945200000002E-3</v>
      </c>
      <c r="U76" s="196">
        <v>1.8880945200000002E-3</v>
      </c>
      <c r="V76" s="196">
        <v>1.8880945200000002E-3</v>
      </c>
      <c r="W76" s="196">
        <v>1.8880945200000002E-3</v>
      </c>
      <c r="X76" s="196">
        <v>1.8880945200000002E-3</v>
      </c>
      <c r="Y76" s="196">
        <v>1.8880945200000002E-3</v>
      </c>
      <c r="Z76" s="196">
        <v>1.8880945200000002E-3</v>
      </c>
      <c r="AA76" s="196">
        <v>1.8880945200000002E-3</v>
      </c>
      <c r="AB76" s="196">
        <v>1.8880945200000002E-3</v>
      </c>
      <c r="AC76" s="196">
        <v>1.8880945200000002E-3</v>
      </c>
      <c r="AD76" s="196">
        <v>1.8880945200000002E-3</v>
      </c>
      <c r="AE76" s="196">
        <v>1.8880945200000002E-3</v>
      </c>
      <c r="AF76" s="196">
        <v>7.37976135E-4</v>
      </c>
      <c r="AG76" s="196">
        <v>2.7783307499999999E-3</v>
      </c>
      <c r="AH76" s="196">
        <v>2.6164912800000001E-3</v>
      </c>
      <c r="AI76" s="196">
        <v>2.6164912800000001E-3</v>
      </c>
      <c r="AJ76" s="196">
        <v>2.6164912800000001E-3</v>
      </c>
      <c r="AK76" s="196">
        <v>2.6164912800000001E-3</v>
      </c>
      <c r="AL76" s="196">
        <v>5.7248301499999996E-3</v>
      </c>
      <c r="AM76" s="196">
        <v>5.7248301499999996E-3</v>
      </c>
      <c r="AN76" s="196">
        <v>5.7248301499999996E-3</v>
      </c>
      <c r="AO76" s="196">
        <v>5.7248301499999996E-3</v>
      </c>
      <c r="AP76" s="196">
        <v>5.7248301499999996E-3</v>
      </c>
      <c r="AQ76" s="196">
        <v>5.7248301499999996E-3</v>
      </c>
      <c r="AR76" s="196">
        <v>5.7248301499999996E-3</v>
      </c>
      <c r="AS76" s="196">
        <v>2.742136345E-3</v>
      </c>
      <c r="AT76" s="196">
        <v>2.742136345E-3</v>
      </c>
      <c r="AU76" s="196">
        <v>2.4007115600000002E-3</v>
      </c>
      <c r="AV76" s="196">
        <v>2.4007115600000002E-3</v>
      </c>
      <c r="AW76" s="196">
        <v>2.4007115600000002E-3</v>
      </c>
      <c r="AX76" s="196">
        <v>2.4007115600000002E-3</v>
      </c>
      <c r="AY76" s="196">
        <v>2.4007115600000002E-3</v>
      </c>
      <c r="AZ76" s="196">
        <v>2.4007115600000002E-3</v>
      </c>
      <c r="BA76" s="196">
        <v>2.4007115600000002E-3</v>
      </c>
      <c r="BB76" s="196">
        <v>2.4007115600000002E-3</v>
      </c>
      <c r="BC76" s="196">
        <v>2.4007115600000002E-3</v>
      </c>
      <c r="BD76" s="196">
        <v>2.7783307499999999E-3</v>
      </c>
      <c r="BE76" s="196">
        <v>3.4794412250000002E-3</v>
      </c>
      <c r="BF76" s="196">
        <v>3.4794412250000002E-3</v>
      </c>
      <c r="BG76" s="196">
        <v>3.4794412250000002E-3</v>
      </c>
      <c r="BH76" s="196">
        <v>1.5240939350000001E-2</v>
      </c>
      <c r="BI76" s="196">
        <v>2.7507554100000002E-3</v>
      </c>
      <c r="BJ76" s="196">
        <v>2.7507554100000002E-3</v>
      </c>
      <c r="BK76" s="196">
        <v>2.7507554100000002E-3</v>
      </c>
      <c r="BL76" s="196">
        <v>2.7507554100000002E-3</v>
      </c>
      <c r="BM76" s="196">
        <v>2.7507554100000002E-3</v>
      </c>
      <c r="BN76" s="196">
        <v>2.7783307499999999E-3</v>
      </c>
      <c r="BO76" s="196">
        <v>2.7783307499999999E-3</v>
      </c>
      <c r="BP76" s="196">
        <v>2.7783307499999999E-3</v>
      </c>
      <c r="BQ76" s="196">
        <v>2.7783307499999999E-3</v>
      </c>
      <c r="BR76" s="196">
        <v>1.9704189700000003E-3</v>
      </c>
      <c r="BS76" s="196">
        <v>1.9704189700000003E-3</v>
      </c>
      <c r="BT76" s="196">
        <v>1.9704189700000003E-3</v>
      </c>
      <c r="BU76" s="196">
        <v>1.9704189700000003E-3</v>
      </c>
      <c r="BV76" s="196">
        <v>2.1063200599999998E-3</v>
      </c>
      <c r="BW76" s="196">
        <v>2.1063200599999998E-3</v>
      </c>
      <c r="BX76" s="196">
        <v>2.1063200599999998E-3</v>
      </c>
      <c r="BY76" s="196">
        <v>2.1063200599999998E-3</v>
      </c>
      <c r="BZ76" s="196">
        <v>2.1063200599999998E-3</v>
      </c>
      <c r="CA76" s="196">
        <v>2.1063200599999998E-3</v>
      </c>
      <c r="CB76" s="196">
        <v>2.7783307499999999E-3</v>
      </c>
      <c r="CC76" s="196">
        <v>2.7783307499999999E-3</v>
      </c>
      <c r="CD76" s="196">
        <v>2.7783307499999999E-3</v>
      </c>
      <c r="CE76" s="196">
        <v>2.7783307499999999E-3</v>
      </c>
      <c r="CF76" s="196">
        <v>2.7783307499999999E-3</v>
      </c>
      <c r="CG76" s="196">
        <v>2.7783307499999999E-3</v>
      </c>
      <c r="CH76" s="196">
        <v>2.7783307499999999E-3</v>
      </c>
      <c r="CI76" s="196">
        <v>1.2614750850000001E-3</v>
      </c>
      <c r="CJ76" s="196">
        <v>1.2614750850000001E-3</v>
      </c>
      <c r="CK76" s="196">
        <v>1.2614750850000001E-3</v>
      </c>
      <c r="CL76" s="196">
        <v>2.7783307499999999E-3</v>
      </c>
      <c r="CM76" s="196">
        <v>3.1704805600000002E-3</v>
      </c>
      <c r="CN76" s="196">
        <v>6.4804831650000019E-3</v>
      </c>
      <c r="CO76" s="196">
        <v>6.4804831650000019E-3</v>
      </c>
      <c r="CP76" s="196">
        <v>6.4804831650000019E-3</v>
      </c>
      <c r="CQ76" s="196">
        <v>6.4804831650000019E-3</v>
      </c>
      <c r="CR76" s="196">
        <v>6.4804831650000019E-3</v>
      </c>
      <c r="CS76" s="196">
        <v>6.4804831650000019E-3</v>
      </c>
      <c r="CT76" s="196">
        <v>6.4804831650000019E-3</v>
      </c>
      <c r="CU76" s="196">
        <v>6.4804831650000019E-3</v>
      </c>
      <c r="CV76" s="196">
        <v>6.4804831650000019E-3</v>
      </c>
      <c r="CW76" s="196">
        <v>6.4804831650000019E-3</v>
      </c>
      <c r="CX76" s="196">
        <v>6.4804831650000019E-3</v>
      </c>
      <c r="CY76" s="197">
        <v>6.4804831650000019E-3</v>
      </c>
    </row>
    <row r="77" spans="1:103" ht="15" customHeight="1" x14ac:dyDescent="0.25">
      <c r="A77" s="394"/>
      <c r="B77" s="394"/>
      <c r="C77" s="400" t="s">
        <v>226</v>
      </c>
      <c r="D77" s="401"/>
      <c r="E77" s="402" t="s">
        <v>391</v>
      </c>
      <c r="F77" s="171">
        <v>1.0299697200000001E-3</v>
      </c>
      <c r="G77" s="196">
        <v>1.0299697200000001E-3</v>
      </c>
      <c r="H77" s="196">
        <v>1.0299697200000001E-3</v>
      </c>
      <c r="I77" s="196">
        <v>6.4079990650000001E-4</v>
      </c>
      <c r="J77" s="196">
        <v>6.4079990650000001E-4</v>
      </c>
      <c r="K77" s="196">
        <v>6.4079990650000001E-4</v>
      </c>
      <c r="L77" s="196">
        <v>5.6721963350000006E-4</v>
      </c>
      <c r="M77" s="196">
        <v>5.6721963350000006E-4</v>
      </c>
      <c r="N77" s="196">
        <v>5.6721963350000006E-4</v>
      </c>
      <c r="O77" s="196">
        <v>8.7927417500000004E-4</v>
      </c>
      <c r="P77" s="196">
        <v>7.1877682500000003E-4</v>
      </c>
      <c r="Q77" s="196">
        <v>7.1877682500000003E-4</v>
      </c>
      <c r="R77" s="196">
        <v>7.1877682500000003E-4</v>
      </c>
      <c r="S77" s="196">
        <v>7.1877682500000003E-4</v>
      </c>
      <c r="T77" s="196">
        <v>7.1877682500000003E-4</v>
      </c>
      <c r="U77" s="196">
        <v>7.1877682500000003E-4</v>
      </c>
      <c r="V77" s="196">
        <v>7.1877682500000003E-4</v>
      </c>
      <c r="W77" s="196">
        <v>7.1877682500000003E-4</v>
      </c>
      <c r="X77" s="196">
        <v>7.1877682500000003E-4</v>
      </c>
      <c r="Y77" s="196">
        <v>7.1877682500000003E-4</v>
      </c>
      <c r="Z77" s="196">
        <v>7.1877682500000003E-4</v>
      </c>
      <c r="AA77" s="196">
        <v>7.1877682500000003E-4</v>
      </c>
      <c r="AB77" s="196">
        <v>7.1877682500000003E-4</v>
      </c>
      <c r="AC77" s="196">
        <v>7.1877682500000003E-4</v>
      </c>
      <c r="AD77" s="196">
        <v>7.1877682500000003E-4</v>
      </c>
      <c r="AE77" s="196">
        <v>7.1877682500000003E-4</v>
      </c>
      <c r="AF77" s="196">
        <v>3.3741812650000001E-4</v>
      </c>
      <c r="AG77" s="196">
        <v>5.6721963350000006E-4</v>
      </c>
      <c r="AH77" s="196">
        <v>1.2706479500000001E-3</v>
      </c>
      <c r="AI77" s="196">
        <v>1.2706479500000001E-3</v>
      </c>
      <c r="AJ77" s="196">
        <v>1.2706479500000001E-3</v>
      </c>
      <c r="AK77" s="196">
        <v>1.2706479500000001E-3</v>
      </c>
      <c r="AL77" s="196">
        <v>6.5576244500000001E-4</v>
      </c>
      <c r="AM77" s="196">
        <v>6.5576244500000001E-4</v>
      </c>
      <c r="AN77" s="196">
        <v>6.5576244500000001E-4</v>
      </c>
      <c r="AO77" s="196">
        <v>6.5576244500000001E-4</v>
      </c>
      <c r="AP77" s="196">
        <v>6.5576244500000001E-4</v>
      </c>
      <c r="AQ77" s="196">
        <v>6.5576244500000001E-4</v>
      </c>
      <c r="AR77" s="196">
        <v>6.5576244500000001E-4</v>
      </c>
      <c r="AS77" s="196">
        <v>8.5057375000000001E-4</v>
      </c>
      <c r="AT77" s="196">
        <v>8.5057375000000001E-4</v>
      </c>
      <c r="AU77" s="196">
        <v>6.1151938250000003E-4</v>
      </c>
      <c r="AV77" s="196">
        <v>6.1151938250000003E-4</v>
      </c>
      <c r="AW77" s="196">
        <v>6.1151938250000003E-4</v>
      </c>
      <c r="AX77" s="196">
        <v>6.1151938250000003E-4</v>
      </c>
      <c r="AY77" s="196">
        <v>6.1151938250000003E-4</v>
      </c>
      <c r="AZ77" s="196">
        <v>6.1151938250000003E-4</v>
      </c>
      <c r="BA77" s="196">
        <v>6.1151938250000003E-4</v>
      </c>
      <c r="BB77" s="196">
        <v>6.1151938250000003E-4</v>
      </c>
      <c r="BC77" s="196">
        <v>6.1151938250000003E-4</v>
      </c>
      <c r="BD77" s="196">
        <v>5.6721963350000006E-4</v>
      </c>
      <c r="BE77" s="196">
        <v>1.22922995E-3</v>
      </c>
      <c r="BF77" s="196">
        <v>1.22922995E-3</v>
      </c>
      <c r="BG77" s="196">
        <v>1.22922995E-3</v>
      </c>
      <c r="BH77" s="196">
        <v>2.441784215E-4</v>
      </c>
      <c r="BI77" s="196">
        <v>8.0225853500000006E-4</v>
      </c>
      <c r="BJ77" s="196">
        <v>8.0225853500000006E-4</v>
      </c>
      <c r="BK77" s="196">
        <v>8.0225853500000006E-4</v>
      </c>
      <c r="BL77" s="196">
        <v>8.0225853500000006E-4</v>
      </c>
      <c r="BM77" s="196">
        <v>8.0225853500000006E-4</v>
      </c>
      <c r="BN77" s="196">
        <v>5.6721963350000006E-4</v>
      </c>
      <c r="BO77" s="196">
        <v>5.6721963350000006E-4</v>
      </c>
      <c r="BP77" s="196">
        <v>5.6721963350000006E-4</v>
      </c>
      <c r="BQ77" s="196">
        <v>5.6721963350000006E-4</v>
      </c>
      <c r="BR77" s="196">
        <v>4.5443459100000006E-4</v>
      </c>
      <c r="BS77" s="196">
        <v>4.5443459100000006E-4</v>
      </c>
      <c r="BT77" s="196">
        <v>4.5443459100000006E-4</v>
      </c>
      <c r="BU77" s="196">
        <v>4.5443459100000006E-4</v>
      </c>
      <c r="BV77" s="196">
        <v>8.6714257499999998E-4</v>
      </c>
      <c r="BW77" s="196">
        <v>8.6714257499999998E-4</v>
      </c>
      <c r="BX77" s="196">
        <v>8.6714257499999998E-4</v>
      </c>
      <c r="BY77" s="196">
        <v>8.6714257499999998E-4</v>
      </c>
      <c r="BZ77" s="196">
        <v>8.6714257499999998E-4</v>
      </c>
      <c r="CA77" s="196">
        <v>8.6714257499999998E-4</v>
      </c>
      <c r="CB77" s="196">
        <v>5.6721963350000006E-4</v>
      </c>
      <c r="CC77" s="196">
        <v>5.6721963350000006E-4</v>
      </c>
      <c r="CD77" s="196">
        <v>5.6721963350000006E-4</v>
      </c>
      <c r="CE77" s="196">
        <v>5.6721963350000006E-4</v>
      </c>
      <c r="CF77" s="196">
        <v>5.6721963350000006E-4</v>
      </c>
      <c r="CG77" s="196">
        <v>5.6721963350000006E-4</v>
      </c>
      <c r="CH77" s="196">
        <v>5.6721963350000006E-4</v>
      </c>
      <c r="CI77" s="196">
        <v>4.7344818950000001E-4</v>
      </c>
      <c r="CJ77" s="196">
        <v>4.7344818950000001E-4</v>
      </c>
      <c r="CK77" s="196">
        <v>4.7344818950000001E-4</v>
      </c>
      <c r="CL77" s="196">
        <v>5.6721963350000006E-4</v>
      </c>
      <c r="CM77" s="196">
        <v>1.1337021150000001E-3</v>
      </c>
      <c r="CN77" s="196">
        <v>3.09833264E-4</v>
      </c>
      <c r="CO77" s="196">
        <v>3.09833264E-4</v>
      </c>
      <c r="CP77" s="196">
        <v>3.09833264E-4</v>
      </c>
      <c r="CQ77" s="196">
        <v>3.09833264E-4</v>
      </c>
      <c r="CR77" s="196">
        <v>3.09833264E-4</v>
      </c>
      <c r="CS77" s="196">
        <v>3.09833264E-4</v>
      </c>
      <c r="CT77" s="196">
        <v>3.09833264E-4</v>
      </c>
      <c r="CU77" s="196">
        <v>3.09833264E-4</v>
      </c>
      <c r="CV77" s="196">
        <v>3.09833264E-4</v>
      </c>
      <c r="CW77" s="196">
        <v>3.09833264E-4</v>
      </c>
      <c r="CX77" s="196">
        <v>3.09833264E-4</v>
      </c>
      <c r="CY77" s="197">
        <v>3.09833264E-4</v>
      </c>
    </row>
    <row r="78" spans="1:103" ht="15" customHeight="1" x14ac:dyDescent="0.25">
      <c r="A78" s="394"/>
      <c r="B78" s="394"/>
      <c r="C78" s="400" t="s">
        <v>227</v>
      </c>
      <c r="D78" s="401"/>
      <c r="E78" s="402" t="s">
        <v>392</v>
      </c>
      <c r="F78" s="171">
        <v>4.7593071499999997E-4</v>
      </c>
      <c r="G78" s="196">
        <v>4.7593071499999997E-4</v>
      </c>
      <c r="H78" s="196">
        <v>4.7593071499999997E-4</v>
      </c>
      <c r="I78" s="196">
        <v>2.6060879E-4</v>
      </c>
      <c r="J78" s="196">
        <v>2.6060879E-4</v>
      </c>
      <c r="K78" s="196">
        <v>2.6060879E-4</v>
      </c>
      <c r="L78" s="196">
        <v>2.14753539E-4</v>
      </c>
      <c r="M78" s="196">
        <v>2.14753539E-4</v>
      </c>
      <c r="N78" s="196">
        <v>2.14753539E-4</v>
      </c>
      <c r="O78" s="196">
        <v>3.8279412600000003E-4</v>
      </c>
      <c r="P78" s="196">
        <v>3.2151571399999999E-4</v>
      </c>
      <c r="Q78" s="196">
        <v>3.2151571399999999E-4</v>
      </c>
      <c r="R78" s="196">
        <v>3.2151571399999999E-4</v>
      </c>
      <c r="S78" s="196">
        <v>3.2151571399999999E-4</v>
      </c>
      <c r="T78" s="196">
        <v>3.2151571399999999E-4</v>
      </c>
      <c r="U78" s="196">
        <v>3.2151571399999999E-4</v>
      </c>
      <c r="V78" s="196">
        <v>3.2151571399999999E-4</v>
      </c>
      <c r="W78" s="196">
        <v>3.2151571399999999E-4</v>
      </c>
      <c r="X78" s="196">
        <v>3.2151571399999999E-4</v>
      </c>
      <c r="Y78" s="196">
        <v>3.2151571399999999E-4</v>
      </c>
      <c r="Z78" s="196">
        <v>3.2151571399999999E-4</v>
      </c>
      <c r="AA78" s="196">
        <v>3.2151571399999999E-4</v>
      </c>
      <c r="AB78" s="196">
        <v>3.2151571399999999E-4</v>
      </c>
      <c r="AC78" s="196">
        <v>3.2151571399999999E-4</v>
      </c>
      <c r="AD78" s="196">
        <v>3.2151571399999999E-4</v>
      </c>
      <c r="AE78" s="196">
        <v>3.2151571399999999E-4</v>
      </c>
      <c r="AF78" s="196">
        <v>7.5894936000000003E-5</v>
      </c>
      <c r="AG78" s="196">
        <v>2.14753539E-4</v>
      </c>
      <c r="AH78" s="196">
        <v>5.6861702300000001E-4</v>
      </c>
      <c r="AI78" s="196">
        <v>5.6861702300000001E-4</v>
      </c>
      <c r="AJ78" s="196">
        <v>5.6861702300000001E-4</v>
      </c>
      <c r="AK78" s="196">
        <v>5.6861702300000001E-4</v>
      </c>
      <c r="AL78" s="196">
        <v>1.89652775E-4</v>
      </c>
      <c r="AM78" s="196">
        <v>1.89652775E-4</v>
      </c>
      <c r="AN78" s="196">
        <v>1.89652775E-4</v>
      </c>
      <c r="AO78" s="196">
        <v>1.89652775E-4</v>
      </c>
      <c r="AP78" s="196">
        <v>1.89652775E-4</v>
      </c>
      <c r="AQ78" s="196">
        <v>1.89652775E-4</v>
      </c>
      <c r="AR78" s="196">
        <v>1.89652775E-4</v>
      </c>
      <c r="AS78" s="196">
        <v>4.8814525500000006E-4</v>
      </c>
      <c r="AT78" s="196">
        <v>4.8814525500000006E-4</v>
      </c>
      <c r="AU78" s="196">
        <v>2.0722765050000002E-4</v>
      </c>
      <c r="AV78" s="196">
        <v>2.0722765050000002E-4</v>
      </c>
      <c r="AW78" s="196">
        <v>2.0722765050000002E-4</v>
      </c>
      <c r="AX78" s="196">
        <v>2.0722765050000002E-4</v>
      </c>
      <c r="AY78" s="196">
        <v>2.0722765050000002E-4</v>
      </c>
      <c r="AZ78" s="196">
        <v>2.0722765050000002E-4</v>
      </c>
      <c r="BA78" s="196">
        <v>2.0722765050000002E-4</v>
      </c>
      <c r="BB78" s="196">
        <v>2.0722765050000002E-4</v>
      </c>
      <c r="BC78" s="196">
        <v>2.0722765050000002E-4</v>
      </c>
      <c r="BD78" s="196">
        <v>2.14753539E-4</v>
      </c>
      <c r="BE78" s="196">
        <v>5.8719783850000003E-4</v>
      </c>
      <c r="BF78" s="196">
        <v>5.8719783850000003E-4</v>
      </c>
      <c r="BG78" s="196">
        <v>5.8719783850000003E-4</v>
      </c>
      <c r="BH78" s="196">
        <v>6.4367590300000004E-5</v>
      </c>
      <c r="BI78" s="196">
        <v>3.3497796800000001E-4</v>
      </c>
      <c r="BJ78" s="196">
        <v>3.3497796800000001E-4</v>
      </c>
      <c r="BK78" s="196">
        <v>3.3497796800000001E-4</v>
      </c>
      <c r="BL78" s="196">
        <v>3.3497796800000001E-4</v>
      </c>
      <c r="BM78" s="196">
        <v>3.3497796800000001E-4</v>
      </c>
      <c r="BN78" s="196">
        <v>2.14753539E-4</v>
      </c>
      <c r="BO78" s="196">
        <v>2.14753539E-4</v>
      </c>
      <c r="BP78" s="196">
        <v>2.14753539E-4</v>
      </c>
      <c r="BQ78" s="196">
        <v>2.14753539E-4</v>
      </c>
      <c r="BR78" s="196">
        <v>1.6791207550000001E-4</v>
      </c>
      <c r="BS78" s="196">
        <v>1.6791207550000001E-4</v>
      </c>
      <c r="BT78" s="196">
        <v>1.6791207550000001E-4</v>
      </c>
      <c r="BU78" s="196">
        <v>1.6791207550000001E-4</v>
      </c>
      <c r="BV78" s="196">
        <v>4.5153292600000003E-4</v>
      </c>
      <c r="BW78" s="196">
        <v>4.5153292600000003E-4</v>
      </c>
      <c r="BX78" s="196">
        <v>4.5153292600000003E-4</v>
      </c>
      <c r="BY78" s="196">
        <v>4.5153292600000003E-4</v>
      </c>
      <c r="BZ78" s="196">
        <v>4.5153292600000003E-4</v>
      </c>
      <c r="CA78" s="196">
        <v>4.5153292600000003E-4</v>
      </c>
      <c r="CB78" s="196">
        <v>2.14753539E-4</v>
      </c>
      <c r="CC78" s="196">
        <v>2.14753539E-4</v>
      </c>
      <c r="CD78" s="196">
        <v>2.14753539E-4</v>
      </c>
      <c r="CE78" s="196">
        <v>2.14753539E-4</v>
      </c>
      <c r="CF78" s="196">
        <v>2.14753539E-4</v>
      </c>
      <c r="CG78" s="196">
        <v>2.14753539E-4</v>
      </c>
      <c r="CH78" s="196">
        <v>2.14753539E-4</v>
      </c>
      <c r="CI78" s="196">
        <v>9.1132392000000013E-5</v>
      </c>
      <c r="CJ78" s="196">
        <v>9.1132392000000013E-5</v>
      </c>
      <c r="CK78" s="196">
        <v>9.1132392000000013E-5</v>
      </c>
      <c r="CL78" s="196">
        <v>2.14753539E-4</v>
      </c>
      <c r="CM78" s="196">
        <v>5.4813366400000008E-4</v>
      </c>
      <c r="CN78" s="196">
        <v>7.5782850000000006E-5</v>
      </c>
      <c r="CO78" s="196">
        <v>7.5782850000000006E-5</v>
      </c>
      <c r="CP78" s="196">
        <v>7.5782850000000006E-5</v>
      </c>
      <c r="CQ78" s="196">
        <v>7.5782850000000006E-5</v>
      </c>
      <c r="CR78" s="196">
        <v>7.5782850000000006E-5</v>
      </c>
      <c r="CS78" s="196">
        <v>7.5782850000000006E-5</v>
      </c>
      <c r="CT78" s="196">
        <v>7.5782850000000006E-5</v>
      </c>
      <c r="CU78" s="196">
        <v>7.5782850000000006E-5</v>
      </c>
      <c r="CV78" s="196">
        <v>7.5782850000000006E-5</v>
      </c>
      <c r="CW78" s="196">
        <v>7.5782850000000006E-5</v>
      </c>
      <c r="CX78" s="196">
        <v>7.5782850000000006E-5</v>
      </c>
      <c r="CY78" s="197">
        <v>7.5782850000000006E-5</v>
      </c>
    </row>
    <row r="79" spans="1:103" ht="15" customHeight="1" x14ac:dyDescent="0.25">
      <c r="A79" s="394"/>
      <c r="B79" s="394"/>
      <c r="C79" s="400" t="s">
        <v>228</v>
      </c>
      <c r="D79" s="401"/>
      <c r="E79" s="402" t="s">
        <v>391</v>
      </c>
      <c r="F79" s="171">
        <v>1.1119629299999999E-3</v>
      </c>
      <c r="G79" s="196">
        <v>1.1119629299999999E-3</v>
      </c>
      <c r="H79" s="196">
        <v>1.1119629299999999E-3</v>
      </c>
      <c r="I79" s="196">
        <v>6.8436543500000003E-4</v>
      </c>
      <c r="J79" s="196">
        <v>6.8436543500000003E-4</v>
      </c>
      <c r="K79" s="196">
        <v>6.8436543500000003E-4</v>
      </c>
      <c r="L79" s="196">
        <v>6.0385195650000006E-4</v>
      </c>
      <c r="M79" s="196">
        <v>6.0385195650000006E-4</v>
      </c>
      <c r="N79" s="196">
        <v>6.0385195650000006E-4</v>
      </c>
      <c r="O79" s="196">
        <v>9.4422809000000005E-4</v>
      </c>
      <c r="P79" s="196">
        <v>7.771281050000001E-4</v>
      </c>
      <c r="Q79" s="196">
        <v>7.771281050000001E-4</v>
      </c>
      <c r="R79" s="196">
        <v>7.771281050000001E-4</v>
      </c>
      <c r="S79" s="196">
        <v>7.771281050000001E-4</v>
      </c>
      <c r="T79" s="196">
        <v>7.771281050000001E-4</v>
      </c>
      <c r="U79" s="196">
        <v>7.771281050000001E-4</v>
      </c>
      <c r="V79" s="196">
        <v>7.771281050000001E-4</v>
      </c>
      <c r="W79" s="196">
        <v>7.771281050000001E-4</v>
      </c>
      <c r="X79" s="196">
        <v>7.771281050000001E-4</v>
      </c>
      <c r="Y79" s="196">
        <v>7.771281050000001E-4</v>
      </c>
      <c r="Z79" s="196">
        <v>7.771281050000001E-4</v>
      </c>
      <c r="AA79" s="196">
        <v>7.771281050000001E-4</v>
      </c>
      <c r="AB79" s="196">
        <v>7.771281050000001E-4</v>
      </c>
      <c r="AC79" s="196">
        <v>7.771281050000001E-4</v>
      </c>
      <c r="AD79" s="196">
        <v>7.771281050000001E-4</v>
      </c>
      <c r="AE79" s="196">
        <v>7.771281050000001E-4</v>
      </c>
      <c r="AF79" s="196">
        <v>3.5072207950000004E-4</v>
      </c>
      <c r="AG79" s="196">
        <v>6.0385195650000006E-4</v>
      </c>
      <c r="AH79" s="196">
        <v>1.3660108799999999E-3</v>
      </c>
      <c r="AI79" s="196">
        <v>1.3660108799999999E-3</v>
      </c>
      <c r="AJ79" s="196">
        <v>1.3660108799999999E-3</v>
      </c>
      <c r="AK79" s="196">
        <v>1.3660108799999999E-3</v>
      </c>
      <c r="AL79" s="196">
        <v>6.8365777999999998E-4</v>
      </c>
      <c r="AM79" s="196">
        <v>6.8365777999999998E-4</v>
      </c>
      <c r="AN79" s="196">
        <v>6.8365777999999998E-4</v>
      </c>
      <c r="AO79" s="196">
        <v>6.8365777999999998E-4</v>
      </c>
      <c r="AP79" s="196">
        <v>6.8365777999999998E-4</v>
      </c>
      <c r="AQ79" s="196">
        <v>6.8365777999999998E-4</v>
      </c>
      <c r="AR79" s="196">
        <v>6.8365777999999998E-4</v>
      </c>
      <c r="AS79" s="196">
        <v>9.3908366500000001E-4</v>
      </c>
      <c r="AT79" s="196">
        <v>9.3908366500000001E-4</v>
      </c>
      <c r="AU79" s="196">
        <v>6.4492929149999995E-4</v>
      </c>
      <c r="AV79" s="196">
        <v>6.4492929149999995E-4</v>
      </c>
      <c r="AW79" s="196">
        <v>6.4492929149999995E-4</v>
      </c>
      <c r="AX79" s="196">
        <v>6.4492929149999995E-4</v>
      </c>
      <c r="AY79" s="196">
        <v>6.4492929149999995E-4</v>
      </c>
      <c r="AZ79" s="196">
        <v>6.4492929149999995E-4</v>
      </c>
      <c r="BA79" s="196">
        <v>6.4492929149999995E-4</v>
      </c>
      <c r="BB79" s="196">
        <v>6.4492929149999995E-4</v>
      </c>
      <c r="BC79" s="196">
        <v>6.4492929149999995E-4</v>
      </c>
      <c r="BD79" s="196">
        <v>6.0385195650000006E-4</v>
      </c>
      <c r="BE79" s="196">
        <v>1.3299040300000001E-3</v>
      </c>
      <c r="BF79" s="196">
        <v>1.3299040300000001E-3</v>
      </c>
      <c r="BG79" s="196">
        <v>1.3299040300000001E-3</v>
      </c>
      <c r="BH79" s="196">
        <v>2.4968369400000005E-4</v>
      </c>
      <c r="BI79" s="196">
        <v>8.5837134500000006E-4</v>
      </c>
      <c r="BJ79" s="196">
        <v>8.5837134500000006E-4</v>
      </c>
      <c r="BK79" s="196">
        <v>8.5837134500000006E-4</v>
      </c>
      <c r="BL79" s="196">
        <v>8.5837134500000006E-4</v>
      </c>
      <c r="BM79" s="196">
        <v>8.5837134500000006E-4</v>
      </c>
      <c r="BN79" s="196">
        <v>6.0385195650000006E-4</v>
      </c>
      <c r="BO79" s="196">
        <v>6.0385195650000006E-4</v>
      </c>
      <c r="BP79" s="196">
        <v>6.0385195650000006E-4</v>
      </c>
      <c r="BQ79" s="196">
        <v>6.0385195650000006E-4</v>
      </c>
      <c r="BR79" s="196">
        <v>4.8165879450000007E-4</v>
      </c>
      <c r="BS79" s="196">
        <v>4.8165879450000007E-4</v>
      </c>
      <c r="BT79" s="196">
        <v>4.8165879450000007E-4</v>
      </c>
      <c r="BU79" s="196">
        <v>4.8165879450000007E-4</v>
      </c>
      <c r="BV79" s="196">
        <v>9.4647566000000008E-4</v>
      </c>
      <c r="BW79" s="196">
        <v>9.4647566000000008E-4</v>
      </c>
      <c r="BX79" s="196">
        <v>9.4647566000000008E-4</v>
      </c>
      <c r="BY79" s="196">
        <v>9.4647566000000008E-4</v>
      </c>
      <c r="BZ79" s="196">
        <v>9.4647566000000008E-4</v>
      </c>
      <c r="CA79" s="196">
        <v>9.4647566000000008E-4</v>
      </c>
      <c r="CB79" s="196">
        <v>6.0385195650000006E-4</v>
      </c>
      <c r="CC79" s="196">
        <v>6.0385195650000006E-4</v>
      </c>
      <c r="CD79" s="196">
        <v>6.0385195650000006E-4</v>
      </c>
      <c r="CE79" s="196">
        <v>6.0385195650000006E-4</v>
      </c>
      <c r="CF79" s="196">
        <v>6.0385195650000006E-4</v>
      </c>
      <c r="CG79" s="196">
        <v>6.0385195650000006E-4</v>
      </c>
      <c r="CH79" s="196">
        <v>6.0385195650000006E-4</v>
      </c>
      <c r="CI79" s="196">
        <v>4.868953505E-4</v>
      </c>
      <c r="CJ79" s="196">
        <v>4.868953505E-4</v>
      </c>
      <c r="CK79" s="196">
        <v>4.868953505E-4</v>
      </c>
      <c r="CL79" s="196">
        <v>6.0385195650000006E-4</v>
      </c>
      <c r="CM79" s="196">
        <v>1.228308705E-3</v>
      </c>
      <c r="CN79" s="196">
        <v>3.2090505200000003E-4</v>
      </c>
      <c r="CO79" s="196">
        <v>3.2090505200000003E-4</v>
      </c>
      <c r="CP79" s="196">
        <v>3.2090505200000003E-4</v>
      </c>
      <c r="CQ79" s="196">
        <v>3.2090505200000003E-4</v>
      </c>
      <c r="CR79" s="196">
        <v>3.2090505200000003E-4</v>
      </c>
      <c r="CS79" s="196">
        <v>3.2090505200000003E-4</v>
      </c>
      <c r="CT79" s="196">
        <v>3.2090505200000003E-4</v>
      </c>
      <c r="CU79" s="196">
        <v>3.2090505200000003E-4</v>
      </c>
      <c r="CV79" s="196">
        <v>3.2090505200000003E-4</v>
      </c>
      <c r="CW79" s="196">
        <v>3.2090505200000003E-4</v>
      </c>
      <c r="CX79" s="196">
        <v>3.2090505200000003E-4</v>
      </c>
      <c r="CY79" s="197">
        <v>3.2090505200000003E-4</v>
      </c>
    </row>
    <row r="80" spans="1:103" ht="15" customHeight="1" x14ac:dyDescent="0.25">
      <c r="A80" s="394"/>
      <c r="B80" s="394"/>
      <c r="C80" s="400" t="s">
        <v>229</v>
      </c>
      <c r="D80" s="401"/>
      <c r="E80" s="402" t="s">
        <v>393</v>
      </c>
      <c r="F80" s="171">
        <v>1.4841849749999999E-3</v>
      </c>
      <c r="G80" s="196">
        <v>1.4841849749999999E-3</v>
      </c>
      <c r="H80" s="196">
        <v>1.4841849749999999E-3</v>
      </c>
      <c r="I80" s="196">
        <v>7.8989248000000008E-4</v>
      </c>
      <c r="J80" s="196">
        <v>7.8989248000000008E-4</v>
      </c>
      <c r="K80" s="196">
        <v>7.8989248000000008E-4</v>
      </c>
      <c r="L80" s="196">
        <v>6.3441353950000003E-4</v>
      </c>
      <c r="M80" s="196">
        <v>6.3441353950000003E-4</v>
      </c>
      <c r="N80" s="196">
        <v>6.3441353950000003E-4</v>
      </c>
      <c r="O80" s="196">
        <v>1.1794580199999999E-3</v>
      </c>
      <c r="P80" s="196">
        <v>9.9157928999999995E-4</v>
      </c>
      <c r="Q80" s="196">
        <v>9.9157928999999995E-4</v>
      </c>
      <c r="R80" s="196">
        <v>9.9157928999999995E-4</v>
      </c>
      <c r="S80" s="196">
        <v>9.9157928999999995E-4</v>
      </c>
      <c r="T80" s="196">
        <v>9.9157928999999995E-4</v>
      </c>
      <c r="U80" s="196">
        <v>9.9157928999999995E-4</v>
      </c>
      <c r="V80" s="196">
        <v>9.9157928999999995E-4</v>
      </c>
      <c r="W80" s="196">
        <v>9.9157928999999995E-4</v>
      </c>
      <c r="X80" s="196">
        <v>9.9157928999999995E-4</v>
      </c>
      <c r="Y80" s="196">
        <v>9.9157928999999995E-4</v>
      </c>
      <c r="Z80" s="196">
        <v>9.9157928999999995E-4</v>
      </c>
      <c r="AA80" s="196">
        <v>9.9157928999999995E-4</v>
      </c>
      <c r="AB80" s="196">
        <v>9.9157928999999995E-4</v>
      </c>
      <c r="AC80" s="196">
        <v>9.9157928999999995E-4</v>
      </c>
      <c r="AD80" s="196">
        <v>9.9157928999999995E-4</v>
      </c>
      <c r="AE80" s="196">
        <v>9.9157928999999995E-4</v>
      </c>
      <c r="AF80" s="196">
        <v>1.8209042800000001E-4</v>
      </c>
      <c r="AG80" s="196">
        <v>6.3441353950000003E-4</v>
      </c>
      <c r="AH80" s="196">
        <v>1.7767521200000001E-3</v>
      </c>
      <c r="AI80" s="196">
        <v>1.7767521200000001E-3</v>
      </c>
      <c r="AJ80" s="196">
        <v>1.7767521200000001E-3</v>
      </c>
      <c r="AK80" s="196">
        <v>1.7767521200000001E-3</v>
      </c>
      <c r="AL80" s="196">
        <v>4.6671678300000006E-4</v>
      </c>
      <c r="AM80" s="196">
        <v>4.6671678300000006E-4</v>
      </c>
      <c r="AN80" s="196">
        <v>4.6671678300000006E-4</v>
      </c>
      <c r="AO80" s="196">
        <v>4.6671678300000006E-4</v>
      </c>
      <c r="AP80" s="196">
        <v>4.6671678300000006E-4</v>
      </c>
      <c r="AQ80" s="196">
        <v>4.6671678300000006E-4</v>
      </c>
      <c r="AR80" s="196">
        <v>4.6671678300000006E-4</v>
      </c>
      <c r="AS80" s="196">
        <v>1.5464171450000001E-3</v>
      </c>
      <c r="AT80" s="196">
        <v>1.5464171450000001E-3</v>
      </c>
      <c r="AU80" s="196">
        <v>6.0511024599999995E-4</v>
      </c>
      <c r="AV80" s="196">
        <v>6.0511024599999995E-4</v>
      </c>
      <c r="AW80" s="196">
        <v>6.0511024599999995E-4</v>
      </c>
      <c r="AX80" s="196">
        <v>6.0511024599999995E-4</v>
      </c>
      <c r="AY80" s="196">
        <v>6.0511024599999995E-4</v>
      </c>
      <c r="AZ80" s="196">
        <v>6.0511024599999995E-4</v>
      </c>
      <c r="BA80" s="196">
        <v>6.0511024599999995E-4</v>
      </c>
      <c r="BB80" s="196">
        <v>6.0511024599999995E-4</v>
      </c>
      <c r="BC80" s="196">
        <v>6.0511024599999995E-4</v>
      </c>
      <c r="BD80" s="196">
        <v>6.3441353950000003E-4</v>
      </c>
      <c r="BE80" s="196">
        <v>1.8416792550000002E-3</v>
      </c>
      <c r="BF80" s="196">
        <v>1.8416792550000002E-3</v>
      </c>
      <c r="BG80" s="196">
        <v>1.8416792550000002E-3</v>
      </c>
      <c r="BH80" s="196">
        <v>1.5246578750000001E-4</v>
      </c>
      <c r="BI80" s="196">
        <v>1.01226359E-3</v>
      </c>
      <c r="BJ80" s="196">
        <v>1.01226359E-3</v>
      </c>
      <c r="BK80" s="196">
        <v>1.01226359E-3</v>
      </c>
      <c r="BL80" s="196">
        <v>1.01226359E-3</v>
      </c>
      <c r="BM80" s="196">
        <v>1.01226359E-3</v>
      </c>
      <c r="BN80" s="196">
        <v>6.3441353950000003E-4</v>
      </c>
      <c r="BO80" s="196">
        <v>6.3441353950000003E-4</v>
      </c>
      <c r="BP80" s="196">
        <v>6.3441353950000003E-4</v>
      </c>
      <c r="BQ80" s="196">
        <v>6.3441353950000003E-4</v>
      </c>
      <c r="BR80" s="196">
        <v>4.8899262100000006E-4</v>
      </c>
      <c r="BS80" s="196">
        <v>4.8899262100000006E-4</v>
      </c>
      <c r="BT80" s="196">
        <v>4.8899262100000006E-4</v>
      </c>
      <c r="BU80" s="196">
        <v>4.8899262100000006E-4</v>
      </c>
      <c r="BV80" s="196">
        <v>1.416199525E-3</v>
      </c>
      <c r="BW80" s="196">
        <v>1.416199525E-3</v>
      </c>
      <c r="BX80" s="196">
        <v>1.416199525E-3</v>
      </c>
      <c r="BY80" s="196">
        <v>1.416199525E-3</v>
      </c>
      <c r="BZ80" s="196">
        <v>1.416199525E-3</v>
      </c>
      <c r="CA80" s="196">
        <v>1.416199525E-3</v>
      </c>
      <c r="CB80" s="196">
        <v>6.3441353950000003E-4</v>
      </c>
      <c r="CC80" s="196">
        <v>6.3441353950000003E-4</v>
      </c>
      <c r="CD80" s="196">
        <v>6.3441353950000003E-4</v>
      </c>
      <c r="CE80" s="196">
        <v>6.3441353950000003E-4</v>
      </c>
      <c r="CF80" s="196">
        <v>6.3441353950000003E-4</v>
      </c>
      <c r="CG80" s="196">
        <v>6.3441353950000003E-4</v>
      </c>
      <c r="CH80" s="196">
        <v>6.3441353950000003E-4</v>
      </c>
      <c r="CI80" s="196">
        <v>2.2312477200000001E-4</v>
      </c>
      <c r="CJ80" s="196">
        <v>2.2312477200000001E-4</v>
      </c>
      <c r="CK80" s="196">
        <v>2.2312477200000001E-4</v>
      </c>
      <c r="CL80" s="196">
        <v>6.3441353950000003E-4</v>
      </c>
      <c r="CM80" s="196">
        <v>1.7236085100000001E-3</v>
      </c>
      <c r="CN80" s="196">
        <v>1.8818951450000001E-4</v>
      </c>
      <c r="CO80" s="196">
        <v>1.8818951450000001E-4</v>
      </c>
      <c r="CP80" s="196">
        <v>1.8818951450000001E-4</v>
      </c>
      <c r="CQ80" s="196">
        <v>1.8818951450000001E-4</v>
      </c>
      <c r="CR80" s="196">
        <v>1.8818951450000001E-4</v>
      </c>
      <c r="CS80" s="196">
        <v>1.8818951450000001E-4</v>
      </c>
      <c r="CT80" s="196">
        <v>1.8818951450000001E-4</v>
      </c>
      <c r="CU80" s="196">
        <v>1.8818951450000001E-4</v>
      </c>
      <c r="CV80" s="196">
        <v>1.8818951450000001E-4</v>
      </c>
      <c r="CW80" s="196">
        <v>1.8818951450000001E-4</v>
      </c>
      <c r="CX80" s="196">
        <v>1.8818951450000001E-4</v>
      </c>
      <c r="CY80" s="197">
        <v>1.8818951450000001E-4</v>
      </c>
    </row>
    <row r="81" spans="1:103" ht="15" customHeight="1" x14ac:dyDescent="0.25">
      <c r="A81" s="394"/>
      <c r="B81" s="394"/>
      <c r="C81" s="400" t="s">
        <v>230</v>
      </c>
      <c r="D81" s="401"/>
      <c r="E81" s="402" t="s">
        <v>394</v>
      </c>
      <c r="F81" s="171">
        <v>1.58856932E-5</v>
      </c>
      <c r="G81" s="196">
        <v>1.58856932E-5</v>
      </c>
      <c r="H81" s="196">
        <v>1.58856932E-5</v>
      </c>
      <c r="I81" s="196">
        <v>1.0125322999999999E-5</v>
      </c>
      <c r="J81" s="196">
        <v>1.0125322999999999E-5</v>
      </c>
      <c r="K81" s="196">
        <v>1.0125322999999999E-5</v>
      </c>
      <c r="L81" s="196">
        <v>1.0384973949999999E-5</v>
      </c>
      <c r="M81" s="196">
        <v>1.0384973949999999E-5</v>
      </c>
      <c r="N81" s="196">
        <v>1.0384973949999999E-5</v>
      </c>
      <c r="O81" s="196">
        <v>1.5464301450000002E-5</v>
      </c>
      <c r="P81" s="196">
        <v>1.375533185E-5</v>
      </c>
      <c r="Q81" s="196">
        <v>1.375533185E-5</v>
      </c>
      <c r="R81" s="196">
        <v>1.375533185E-5</v>
      </c>
      <c r="S81" s="196">
        <v>1.375533185E-5</v>
      </c>
      <c r="T81" s="196">
        <v>1.375533185E-5</v>
      </c>
      <c r="U81" s="196">
        <v>1.375533185E-5</v>
      </c>
      <c r="V81" s="196">
        <v>1.375533185E-5</v>
      </c>
      <c r="W81" s="196">
        <v>1.375533185E-5</v>
      </c>
      <c r="X81" s="196">
        <v>1.375533185E-5</v>
      </c>
      <c r="Y81" s="196">
        <v>1.375533185E-5</v>
      </c>
      <c r="Z81" s="196">
        <v>1.375533185E-5</v>
      </c>
      <c r="AA81" s="196">
        <v>1.375533185E-5</v>
      </c>
      <c r="AB81" s="196">
        <v>1.375533185E-5</v>
      </c>
      <c r="AC81" s="196">
        <v>1.375533185E-5</v>
      </c>
      <c r="AD81" s="196">
        <v>1.375533185E-5</v>
      </c>
      <c r="AE81" s="196">
        <v>1.375533185E-5</v>
      </c>
      <c r="AF81" s="196">
        <v>5.432743030000001E-6</v>
      </c>
      <c r="AG81" s="196">
        <v>1.0384973949999999E-5</v>
      </c>
      <c r="AH81" s="196">
        <v>2.2518727399999999E-5</v>
      </c>
      <c r="AI81" s="196">
        <v>2.2518727399999999E-5</v>
      </c>
      <c r="AJ81" s="196">
        <v>2.2518727399999999E-5</v>
      </c>
      <c r="AK81" s="196">
        <v>2.2518727399999999E-5</v>
      </c>
      <c r="AL81" s="196">
        <v>2.2503681200000001E-5</v>
      </c>
      <c r="AM81" s="196">
        <v>2.2503681200000001E-5</v>
      </c>
      <c r="AN81" s="196">
        <v>2.2503681200000001E-5</v>
      </c>
      <c r="AO81" s="196">
        <v>2.2503681200000001E-5</v>
      </c>
      <c r="AP81" s="196">
        <v>2.2503681200000001E-5</v>
      </c>
      <c r="AQ81" s="196">
        <v>2.2503681200000001E-5</v>
      </c>
      <c r="AR81" s="196">
        <v>2.2503681200000001E-5</v>
      </c>
      <c r="AS81" s="196">
        <v>1.362232625E-5</v>
      </c>
      <c r="AT81" s="196">
        <v>1.362232625E-5</v>
      </c>
      <c r="AU81" s="196">
        <v>1.01018372E-5</v>
      </c>
      <c r="AV81" s="196">
        <v>1.01018372E-5</v>
      </c>
      <c r="AW81" s="196">
        <v>1.01018372E-5</v>
      </c>
      <c r="AX81" s="196">
        <v>1.01018372E-5</v>
      </c>
      <c r="AY81" s="196">
        <v>1.01018372E-5</v>
      </c>
      <c r="AZ81" s="196">
        <v>1.01018372E-5</v>
      </c>
      <c r="BA81" s="196">
        <v>1.01018372E-5</v>
      </c>
      <c r="BB81" s="196">
        <v>1.01018372E-5</v>
      </c>
      <c r="BC81" s="196">
        <v>1.01018372E-5</v>
      </c>
      <c r="BD81" s="196">
        <v>1.0384973949999999E-5</v>
      </c>
      <c r="BE81" s="196">
        <v>1.9856179850000003E-5</v>
      </c>
      <c r="BF81" s="196">
        <v>1.9856179850000003E-5</v>
      </c>
      <c r="BG81" s="196">
        <v>1.9856179850000003E-5</v>
      </c>
      <c r="BH81" s="196">
        <v>5.2257455250000005E-6</v>
      </c>
      <c r="BI81" s="196">
        <v>1.5367652300000002E-5</v>
      </c>
      <c r="BJ81" s="196">
        <v>1.5367652300000002E-5</v>
      </c>
      <c r="BK81" s="196">
        <v>1.5367652300000002E-5</v>
      </c>
      <c r="BL81" s="196">
        <v>1.5367652300000002E-5</v>
      </c>
      <c r="BM81" s="196">
        <v>1.5367652300000002E-5</v>
      </c>
      <c r="BN81" s="196">
        <v>1.0384973949999999E-5</v>
      </c>
      <c r="BO81" s="196">
        <v>1.0384973949999999E-5</v>
      </c>
      <c r="BP81" s="196">
        <v>1.0384973949999999E-5</v>
      </c>
      <c r="BQ81" s="196">
        <v>1.0384973949999999E-5</v>
      </c>
      <c r="BR81" s="196">
        <v>9.4796247000000001E-6</v>
      </c>
      <c r="BS81" s="196">
        <v>9.4796247000000001E-6</v>
      </c>
      <c r="BT81" s="196">
        <v>9.4796247000000001E-6</v>
      </c>
      <c r="BU81" s="196">
        <v>9.4796247000000001E-6</v>
      </c>
      <c r="BV81" s="196">
        <v>1.6614348399999999E-5</v>
      </c>
      <c r="BW81" s="196">
        <v>1.6614348399999999E-5</v>
      </c>
      <c r="BX81" s="196">
        <v>1.6614348399999999E-5</v>
      </c>
      <c r="BY81" s="196">
        <v>1.6614348399999999E-5</v>
      </c>
      <c r="BZ81" s="196">
        <v>1.6614348399999999E-5</v>
      </c>
      <c r="CA81" s="196">
        <v>1.6614348399999999E-5</v>
      </c>
      <c r="CB81" s="196">
        <v>1.0384973949999999E-5</v>
      </c>
      <c r="CC81" s="196">
        <v>1.0384973949999999E-5</v>
      </c>
      <c r="CD81" s="196">
        <v>1.0384973949999999E-5</v>
      </c>
      <c r="CE81" s="196">
        <v>1.0384973949999999E-5</v>
      </c>
      <c r="CF81" s="196">
        <v>1.0384973949999999E-5</v>
      </c>
      <c r="CG81" s="196">
        <v>1.0384973949999999E-5</v>
      </c>
      <c r="CH81" s="196">
        <v>1.0384973949999999E-5</v>
      </c>
      <c r="CI81" s="196">
        <v>5.84628447E-6</v>
      </c>
      <c r="CJ81" s="196">
        <v>5.84628447E-6</v>
      </c>
      <c r="CK81" s="196">
        <v>5.84628447E-6</v>
      </c>
      <c r="CL81" s="196">
        <v>1.0384973949999999E-5</v>
      </c>
      <c r="CM81" s="196">
        <v>1.7673046299999999E-5</v>
      </c>
      <c r="CN81" s="196">
        <v>5.8548106500000006E-6</v>
      </c>
      <c r="CO81" s="196">
        <v>5.8548106500000006E-6</v>
      </c>
      <c r="CP81" s="196">
        <v>5.8548106500000006E-6</v>
      </c>
      <c r="CQ81" s="196">
        <v>5.8548106500000006E-6</v>
      </c>
      <c r="CR81" s="196">
        <v>5.8548106500000006E-6</v>
      </c>
      <c r="CS81" s="196">
        <v>5.8548106500000006E-6</v>
      </c>
      <c r="CT81" s="196">
        <v>5.8548106500000006E-6</v>
      </c>
      <c r="CU81" s="196">
        <v>5.8548106500000006E-6</v>
      </c>
      <c r="CV81" s="196">
        <v>5.8548106500000006E-6</v>
      </c>
      <c r="CW81" s="196">
        <v>5.8548106500000006E-6</v>
      </c>
      <c r="CX81" s="196">
        <v>5.8548106500000006E-6</v>
      </c>
      <c r="CY81" s="197">
        <v>5.8548106500000006E-6</v>
      </c>
    </row>
    <row r="82" spans="1:103" ht="15" customHeight="1" x14ac:dyDescent="0.25">
      <c r="A82" s="394"/>
      <c r="B82" s="394"/>
      <c r="C82" s="400" t="s">
        <v>231</v>
      </c>
      <c r="D82" s="401"/>
      <c r="E82" s="402" t="s">
        <v>395</v>
      </c>
      <c r="F82" s="171">
        <v>1.1091852200000001E-6</v>
      </c>
      <c r="G82" s="196">
        <v>1.1091852200000001E-6</v>
      </c>
      <c r="H82" s="196">
        <v>1.1091852200000001E-6</v>
      </c>
      <c r="I82" s="196">
        <v>7.2320118000000006E-7</v>
      </c>
      <c r="J82" s="196">
        <v>7.2320118000000006E-7</v>
      </c>
      <c r="K82" s="196">
        <v>7.2320118000000006E-7</v>
      </c>
      <c r="L82" s="196">
        <v>7.0874329500000002E-7</v>
      </c>
      <c r="M82" s="196">
        <v>7.0874329500000002E-7</v>
      </c>
      <c r="N82" s="196">
        <v>7.0874329500000002E-7</v>
      </c>
      <c r="O82" s="196">
        <v>1.0694470150000001E-6</v>
      </c>
      <c r="P82" s="196">
        <v>9.4554459999999999E-7</v>
      </c>
      <c r="Q82" s="196">
        <v>9.4554459999999999E-7</v>
      </c>
      <c r="R82" s="196">
        <v>9.4554459999999999E-7</v>
      </c>
      <c r="S82" s="196">
        <v>9.4554459999999999E-7</v>
      </c>
      <c r="T82" s="196">
        <v>9.4554459999999999E-7</v>
      </c>
      <c r="U82" s="196">
        <v>9.4554459999999999E-7</v>
      </c>
      <c r="V82" s="196">
        <v>9.4554459999999999E-7</v>
      </c>
      <c r="W82" s="196">
        <v>9.4554459999999999E-7</v>
      </c>
      <c r="X82" s="196">
        <v>9.4554459999999999E-7</v>
      </c>
      <c r="Y82" s="196">
        <v>9.4554459999999999E-7</v>
      </c>
      <c r="Z82" s="196">
        <v>9.4554459999999999E-7</v>
      </c>
      <c r="AA82" s="196">
        <v>9.4554459999999999E-7</v>
      </c>
      <c r="AB82" s="196">
        <v>9.4554459999999999E-7</v>
      </c>
      <c r="AC82" s="196">
        <v>9.4554459999999999E-7</v>
      </c>
      <c r="AD82" s="196">
        <v>9.4554459999999999E-7</v>
      </c>
      <c r="AE82" s="196">
        <v>9.4554459999999999E-7</v>
      </c>
      <c r="AF82" s="196">
        <v>3.3136914849999996E-7</v>
      </c>
      <c r="AG82" s="196">
        <v>7.0874329500000002E-7</v>
      </c>
      <c r="AH82" s="196">
        <v>1.5680364700000002E-6</v>
      </c>
      <c r="AI82" s="196">
        <v>1.5680364700000002E-6</v>
      </c>
      <c r="AJ82" s="196">
        <v>1.5680364700000002E-6</v>
      </c>
      <c r="AK82" s="196">
        <v>1.5680364700000002E-6</v>
      </c>
      <c r="AL82" s="196">
        <v>1.47925505E-6</v>
      </c>
      <c r="AM82" s="196">
        <v>1.47925505E-6</v>
      </c>
      <c r="AN82" s="196">
        <v>1.47925505E-6</v>
      </c>
      <c r="AO82" s="196">
        <v>1.47925505E-6</v>
      </c>
      <c r="AP82" s="196">
        <v>1.47925505E-6</v>
      </c>
      <c r="AQ82" s="196">
        <v>1.47925505E-6</v>
      </c>
      <c r="AR82" s="196">
        <v>1.47925505E-6</v>
      </c>
      <c r="AS82" s="196">
        <v>9.6653017500000007E-7</v>
      </c>
      <c r="AT82" s="196">
        <v>9.6653017500000007E-7</v>
      </c>
      <c r="AU82" s="196">
        <v>7.1860938500000015E-7</v>
      </c>
      <c r="AV82" s="196">
        <v>7.1860938500000015E-7</v>
      </c>
      <c r="AW82" s="196">
        <v>7.1860938500000015E-7</v>
      </c>
      <c r="AX82" s="196">
        <v>7.1860938500000015E-7</v>
      </c>
      <c r="AY82" s="196">
        <v>7.1860938500000015E-7</v>
      </c>
      <c r="AZ82" s="196">
        <v>7.1860938500000015E-7</v>
      </c>
      <c r="BA82" s="196">
        <v>7.1860938500000015E-7</v>
      </c>
      <c r="BB82" s="196">
        <v>7.1860938500000015E-7</v>
      </c>
      <c r="BC82" s="196">
        <v>7.1860938500000015E-7</v>
      </c>
      <c r="BD82" s="196">
        <v>7.0874329500000002E-7</v>
      </c>
      <c r="BE82" s="196">
        <v>1.4339669499999997E-6</v>
      </c>
      <c r="BF82" s="196">
        <v>1.4339669499999997E-6</v>
      </c>
      <c r="BG82" s="196">
        <v>1.4339669499999997E-6</v>
      </c>
      <c r="BH82" s="196">
        <v>4.5806389199999994E-7</v>
      </c>
      <c r="BI82" s="196">
        <v>1.0726353949999999E-6</v>
      </c>
      <c r="BJ82" s="196">
        <v>1.0726353949999999E-6</v>
      </c>
      <c r="BK82" s="196">
        <v>1.0726353949999999E-6</v>
      </c>
      <c r="BL82" s="196">
        <v>1.0726353949999999E-6</v>
      </c>
      <c r="BM82" s="196">
        <v>1.0726353949999999E-6</v>
      </c>
      <c r="BN82" s="196">
        <v>7.0874329500000002E-7</v>
      </c>
      <c r="BO82" s="196">
        <v>7.0874329500000002E-7</v>
      </c>
      <c r="BP82" s="196">
        <v>7.0874329500000002E-7</v>
      </c>
      <c r="BQ82" s="196">
        <v>7.0874329500000002E-7</v>
      </c>
      <c r="BR82" s="196">
        <v>6.4068722250000004E-7</v>
      </c>
      <c r="BS82" s="196">
        <v>6.4068722250000004E-7</v>
      </c>
      <c r="BT82" s="196">
        <v>6.4068722250000004E-7</v>
      </c>
      <c r="BU82" s="196">
        <v>6.4068722250000004E-7</v>
      </c>
      <c r="BV82" s="196">
        <v>1.1533269800000001E-6</v>
      </c>
      <c r="BW82" s="196">
        <v>1.1533269800000001E-6</v>
      </c>
      <c r="BX82" s="196">
        <v>1.1533269800000001E-6</v>
      </c>
      <c r="BY82" s="196">
        <v>1.1533269800000001E-6</v>
      </c>
      <c r="BZ82" s="196">
        <v>1.1533269800000001E-6</v>
      </c>
      <c r="CA82" s="196">
        <v>1.1533269800000001E-6</v>
      </c>
      <c r="CB82" s="196">
        <v>7.0874329500000002E-7</v>
      </c>
      <c r="CC82" s="196">
        <v>7.0874329500000002E-7</v>
      </c>
      <c r="CD82" s="196">
        <v>7.0874329500000002E-7</v>
      </c>
      <c r="CE82" s="196">
        <v>7.0874329500000002E-7</v>
      </c>
      <c r="CF82" s="196">
        <v>7.0874329500000002E-7</v>
      </c>
      <c r="CG82" s="196">
        <v>7.0874329500000002E-7</v>
      </c>
      <c r="CH82" s="196">
        <v>7.0874329500000002E-7</v>
      </c>
      <c r="CI82" s="196">
        <v>3.5145693050000003E-7</v>
      </c>
      <c r="CJ82" s="196">
        <v>3.5145693050000003E-7</v>
      </c>
      <c r="CK82" s="196">
        <v>3.5145693050000003E-7</v>
      </c>
      <c r="CL82" s="196">
        <v>7.0874329500000002E-7</v>
      </c>
      <c r="CM82" s="196">
        <v>1.26761999E-6</v>
      </c>
      <c r="CN82" s="196">
        <v>4.181062275E-7</v>
      </c>
      <c r="CO82" s="196">
        <v>4.181062275E-7</v>
      </c>
      <c r="CP82" s="196">
        <v>4.181062275E-7</v>
      </c>
      <c r="CQ82" s="196">
        <v>4.181062275E-7</v>
      </c>
      <c r="CR82" s="196">
        <v>4.181062275E-7</v>
      </c>
      <c r="CS82" s="196">
        <v>4.181062275E-7</v>
      </c>
      <c r="CT82" s="196">
        <v>4.181062275E-7</v>
      </c>
      <c r="CU82" s="196">
        <v>4.181062275E-7</v>
      </c>
      <c r="CV82" s="196">
        <v>4.181062275E-7</v>
      </c>
      <c r="CW82" s="196">
        <v>4.181062275E-7</v>
      </c>
      <c r="CX82" s="196">
        <v>4.181062275E-7</v>
      </c>
      <c r="CY82" s="197">
        <v>4.181062275E-7</v>
      </c>
    </row>
    <row r="83" spans="1:103" ht="15" customHeight="1" x14ac:dyDescent="0.25">
      <c r="A83" s="394"/>
      <c r="B83" s="394"/>
      <c r="C83" s="400" t="s">
        <v>232</v>
      </c>
      <c r="D83" s="401"/>
      <c r="E83" s="402" t="s">
        <v>396</v>
      </c>
      <c r="F83" s="171">
        <v>9.5097190499999998E-2</v>
      </c>
      <c r="G83" s="196">
        <v>9.5097190499999998E-2</v>
      </c>
      <c r="H83" s="196">
        <v>9.5097190499999998E-2</v>
      </c>
      <c r="I83" s="196">
        <v>6.68919615E-2</v>
      </c>
      <c r="J83" s="196">
        <v>6.68919615E-2</v>
      </c>
      <c r="K83" s="196">
        <v>6.68919615E-2</v>
      </c>
      <c r="L83" s="196">
        <v>6.6820481000000001E-2</v>
      </c>
      <c r="M83" s="196">
        <v>6.6820481000000001E-2</v>
      </c>
      <c r="N83" s="196">
        <v>6.6820481000000001E-2</v>
      </c>
      <c r="O83" s="196">
        <v>9.1036816000000007E-2</v>
      </c>
      <c r="P83" s="196">
        <v>8.0863575000000007E-2</v>
      </c>
      <c r="Q83" s="196">
        <v>8.0863575000000007E-2</v>
      </c>
      <c r="R83" s="196">
        <v>8.0863575000000007E-2</v>
      </c>
      <c r="S83" s="196">
        <v>8.0863575000000007E-2</v>
      </c>
      <c r="T83" s="196">
        <v>8.0863575000000007E-2</v>
      </c>
      <c r="U83" s="196">
        <v>8.0863575000000007E-2</v>
      </c>
      <c r="V83" s="196">
        <v>8.0863575000000007E-2</v>
      </c>
      <c r="W83" s="196">
        <v>8.0863575000000007E-2</v>
      </c>
      <c r="X83" s="196">
        <v>8.0863575000000007E-2</v>
      </c>
      <c r="Y83" s="196">
        <v>8.0863575000000007E-2</v>
      </c>
      <c r="Z83" s="196">
        <v>8.0863575000000007E-2</v>
      </c>
      <c r="AA83" s="196">
        <v>8.0863575000000007E-2</v>
      </c>
      <c r="AB83" s="196">
        <v>8.0863575000000007E-2</v>
      </c>
      <c r="AC83" s="196">
        <v>8.0863575000000007E-2</v>
      </c>
      <c r="AD83" s="196">
        <v>8.0863575000000007E-2</v>
      </c>
      <c r="AE83" s="196">
        <v>8.0863575000000007E-2</v>
      </c>
      <c r="AF83" s="196">
        <v>5.0400099100000005E-2</v>
      </c>
      <c r="AG83" s="196">
        <v>6.6820481000000001E-2</v>
      </c>
      <c r="AH83" s="196">
        <v>0.10301649150000002</v>
      </c>
      <c r="AI83" s="196">
        <v>0.10301649150000002</v>
      </c>
      <c r="AJ83" s="196">
        <v>0.10301649150000002</v>
      </c>
      <c r="AK83" s="196">
        <v>0.10301649150000002</v>
      </c>
      <c r="AL83" s="196">
        <v>0.1058924945</v>
      </c>
      <c r="AM83" s="196">
        <v>0.1058924945</v>
      </c>
      <c r="AN83" s="196">
        <v>0.1058924945</v>
      </c>
      <c r="AO83" s="196">
        <v>0.1058924945</v>
      </c>
      <c r="AP83" s="196">
        <v>0.1058924945</v>
      </c>
      <c r="AQ83" s="196">
        <v>0.1058924945</v>
      </c>
      <c r="AR83" s="196">
        <v>0.1058924945</v>
      </c>
      <c r="AS83" s="196">
        <v>7.1118397999999999E-2</v>
      </c>
      <c r="AT83" s="196">
        <v>7.1118397999999999E-2</v>
      </c>
      <c r="AU83" s="196">
        <v>8.1053147500000006E-2</v>
      </c>
      <c r="AV83" s="196">
        <v>8.1053147500000006E-2</v>
      </c>
      <c r="AW83" s="196">
        <v>8.1053147500000006E-2</v>
      </c>
      <c r="AX83" s="196">
        <v>8.1053147500000006E-2</v>
      </c>
      <c r="AY83" s="196">
        <v>8.1053147500000006E-2</v>
      </c>
      <c r="AZ83" s="196">
        <v>8.1053147500000006E-2</v>
      </c>
      <c r="BA83" s="196">
        <v>8.1053147500000006E-2</v>
      </c>
      <c r="BB83" s="196">
        <v>8.1053147500000006E-2</v>
      </c>
      <c r="BC83" s="196">
        <v>8.1053147500000006E-2</v>
      </c>
      <c r="BD83" s="196">
        <v>6.6820481000000001E-2</v>
      </c>
      <c r="BE83" s="196">
        <v>0.11560896749999999</v>
      </c>
      <c r="BF83" s="196">
        <v>0.11560896749999999</v>
      </c>
      <c r="BG83" s="196">
        <v>0.11560896749999999</v>
      </c>
      <c r="BH83" s="196">
        <v>4.3531968350000005E-2</v>
      </c>
      <c r="BI83" s="196">
        <v>8.4029653499999996E-2</v>
      </c>
      <c r="BJ83" s="196">
        <v>8.4029653499999996E-2</v>
      </c>
      <c r="BK83" s="196">
        <v>8.4029653499999996E-2</v>
      </c>
      <c r="BL83" s="196">
        <v>8.4029653499999996E-2</v>
      </c>
      <c r="BM83" s="196">
        <v>8.4029653499999996E-2</v>
      </c>
      <c r="BN83" s="196">
        <v>6.6820481000000001E-2</v>
      </c>
      <c r="BO83" s="196">
        <v>6.6820481000000001E-2</v>
      </c>
      <c r="BP83" s="196">
        <v>6.6820481000000001E-2</v>
      </c>
      <c r="BQ83" s="196">
        <v>6.6820481000000001E-2</v>
      </c>
      <c r="BR83" s="196">
        <v>5.6631035500000003E-2</v>
      </c>
      <c r="BS83" s="196">
        <v>5.6631035500000003E-2</v>
      </c>
      <c r="BT83" s="196">
        <v>5.6631035500000003E-2</v>
      </c>
      <c r="BU83" s="196">
        <v>5.6631035500000003E-2</v>
      </c>
      <c r="BV83" s="196">
        <v>8.8442503500000005E-2</v>
      </c>
      <c r="BW83" s="196">
        <v>8.8442503500000005E-2</v>
      </c>
      <c r="BX83" s="196">
        <v>8.8442503500000005E-2</v>
      </c>
      <c r="BY83" s="196">
        <v>8.8442503500000005E-2</v>
      </c>
      <c r="BZ83" s="196">
        <v>8.8442503500000005E-2</v>
      </c>
      <c r="CA83" s="196">
        <v>8.8442503500000005E-2</v>
      </c>
      <c r="CB83" s="196">
        <v>6.6820481000000001E-2</v>
      </c>
      <c r="CC83" s="196">
        <v>6.6820481000000001E-2</v>
      </c>
      <c r="CD83" s="196">
        <v>6.6820481000000001E-2</v>
      </c>
      <c r="CE83" s="196">
        <v>6.6820481000000001E-2</v>
      </c>
      <c r="CF83" s="196">
        <v>6.6820481000000001E-2</v>
      </c>
      <c r="CG83" s="196">
        <v>6.6820481000000001E-2</v>
      </c>
      <c r="CH83" s="196">
        <v>6.6820481000000001E-2</v>
      </c>
      <c r="CI83" s="196">
        <v>5.4976796550000005E-2</v>
      </c>
      <c r="CJ83" s="196">
        <v>5.4976796550000005E-2</v>
      </c>
      <c r="CK83" s="196">
        <v>5.4976796550000005E-2</v>
      </c>
      <c r="CL83" s="196">
        <v>6.6820481000000001E-2</v>
      </c>
      <c r="CM83" s="196">
        <v>9.749825799999999E-2</v>
      </c>
      <c r="CN83" s="196">
        <v>4.63074105E-2</v>
      </c>
      <c r="CO83" s="196">
        <v>4.63074105E-2</v>
      </c>
      <c r="CP83" s="196">
        <v>4.63074105E-2</v>
      </c>
      <c r="CQ83" s="196">
        <v>4.63074105E-2</v>
      </c>
      <c r="CR83" s="196">
        <v>4.63074105E-2</v>
      </c>
      <c r="CS83" s="196">
        <v>4.63074105E-2</v>
      </c>
      <c r="CT83" s="196">
        <v>4.63074105E-2</v>
      </c>
      <c r="CU83" s="196">
        <v>4.63074105E-2</v>
      </c>
      <c r="CV83" s="196">
        <v>4.63074105E-2</v>
      </c>
      <c r="CW83" s="196">
        <v>4.63074105E-2</v>
      </c>
      <c r="CX83" s="196">
        <v>4.63074105E-2</v>
      </c>
      <c r="CY83" s="197">
        <v>4.63074105E-2</v>
      </c>
    </row>
    <row r="84" spans="1:103" ht="15" customHeight="1" x14ac:dyDescent="0.25">
      <c r="A84" s="394"/>
      <c r="B84" s="394"/>
      <c r="C84" s="400" t="s">
        <v>233</v>
      </c>
      <c r="D84" s="401"/>
      <c r="E84" s="402" t="s">
        <v>396</v>
      </c>
      <c r="F84" s="171">
        <v>1.3915681650000001E-3</v>
      </c>
      <c r="G84" s="196">
        <v>1.3915681650000001E-3</v>
      </c>
      <c r="H84" s="196">
        <v>1.3915681650000001E-3</v>
      </c>
      <c r="I84" s="196">
        <v>9.2947380500000003E-4</v>
      </c>
      <c r="J84" s="196">
        <v>9.2947380500000003E-4</v>
      </c>
      <c r="K84" s="196">
        <v>9.2947380500000003E-4</v>
      </c>
      <c r="L84" s="196">
        <v>9.0388057500000001E-4</v>
      </c>
      <c r="M84" s="196">
        <v>9.0388057500000001E-4</v>
      </c>
      <c r="N84" s="196">
        <v>9.0388057500000001E-4</v>
      </c>
      <c r="O84" s="196">
        <v>1.295875035E-3</v>
      </c>
      <c r="P84" s="196">
        <v>1.1328265000000001E-3</v>
      </c>
      <c r="Q84" s="196">
        <v>1.1328265000000001E-3</v>
      </c>
      <c r="R84" s="196">
        <v>1.1328265000000001E-3</v>
      </c>
      <c r="S84" s="196">
        <v>1.1328265000000001E-3</v>
      </c>
      <c r="T84" s="196">
        <v>1.1328265000000001E-3</v>
      </c>
      <c r="U84" s="196">
        <v>1.1328265000000001E-3</v>
      </c>
      <c r="V84" s="196">
        <v>1.1328265000000001E-3</v>
      </c>
      <c r="W84" s="196">
        <v>1.1328265000000001E-3</v>
      </c>
      <c r="X84" s="196">
        <v>1.1328265000000001E-3</v>
      </c>
      <c r="Y84" s="196">
        <v>1.1328265000000001E-3</v>
      </c>
      <c r="Z84" s="196">
        <v>1.1328265000000001E-3</v>
      </c>
      <c r="AA84" s="196">
        <v>1.1328265000000001E-3</v>
      </c>
      <c r="AB84" s="196">
        <v>1.1328265000000001E-3</v>
      </c>
      <c r="AC84" s="196">
        <v>1.1328265000000001E-3</v>
      </c>
      <c r="AD84" s="196">
        <v>1.1328265000000001E-3</v>
      </c>
      <c r="AE84" s="196">
        <v>1.1328265000000001E-3</v>
      </c>
      <c r="AF84" s="196">
        <v>5.7819138000000003E-4</v>
      </c>
      <c r="AG84" s="196">
        <v>9.0388057500000001E-4</v>
      </c>
      <c r="AH84" s="196">
        <v>1.682297565E-3</v>
      </c>
      <c r="AI84" s="196">
        <v>1.682297565E-3</v>
      </c>
      <c r="AJ84" s="196">
        <v>1.682297565E-3</v>
      </c>
      <c r="AK84" s="196">
        <v>1.682297565E-3</v>
      </c>
      <c r="AL84" s="196">
        <v>1.5462533450000002E-3</v>
      </c>
      <c r="AM84" s="196">
        <v>1.5462533450000002E-3</v>
      </c>
      <c r="AN84" s="196">
        <v>1.5462533450000002E-3</v>
      </c>
      <c r="AO84" s="196">
        <v>1.5462533450000002E-3</v>
      </c>
      <c r="AP84" s="196">
        <v>1.5462533450000002E-3</v>
      </c>
      <c r="AQ84" s="196">
        <v>1.5462533450000002E-3</v>
      </c>
      <c r="AR84" s="196">
        <v>1.5462533450000002E-3</v>
      </c>
      <c r="AS84" s="196">
        <v>1.1491896650000001E-3</v>
      </c>
      <c r="AT84" s="196">
        <v>1.1491896650000001E-3</v>
      </c>
      <c r="AU84" s="196">
        <v>1.003569255E-3</v>
      </c>
      <c r="AV84" s="196">
        <v>1.003569255E-3</v>
      </c>
      <c r="AW84" s="196">
        <v>1.003569255E-3</v>
      </c>
      <c r="AX84" s="196">
        <v>1.003569255E-3</v>
      </c>
      <c r="AY84" s="196">
        <v>1.003569255E-3</v>
      </c>
      <c r="AZ84" s="196">
        <v>1.003569255E-3</v>
      </c>
      <c r="BA84" s="196">
        <v>1.003569255E-3</v>
      </c>
      <c r="BB84" s="196">
        <v>1.003569255E-3</v>
      </c>
      <c r="BC84" s="196">
        <v>1.003569255E-3</v>
      </c>
      <c r="BD84" s="196">
        <v>9.0388057500000001E-4</v>
      </c>
      <c r="BE84" s="196">
        <v>1.7136029950000002E-3</v>
      </c>
      <c r="BF84" s="196">
        <v>1.7136029950000002E-3</v>
      </c>
      <c r="BG84" s="196">
        <v>1.7136029950000002E-3</v>
      </c>
      <c r="BH84" s="196">
        <v>5.1387050649999997E-4</v>
      </c>
      <c r="BI84" s="196">
        <v>1.2499398600000001E-3</v>
      </c>
      <c r="BJ84" s="196">
        <v>1.2499398600000001E-3</v>
      </c>
      <c r="BK84" s="196">
        <v>1.2499398600000001E-3</v>
      </c>
      <c r="BL84" s="196">
        <v>1.2499398600000001E-3</v>
      </c>
      <c r="BM84" s="196">
        <v>1.2499398600000001E-3</v>
      </c>
      <c r="BN84" s="196">
        <v>9.0388057500000001E-4</v>
      </c>
      <c r="BO84" s="196">
        <v>9.0388057500000001E-4</v>
      </c>
      <c r="BP84" s="196">
        <v>9.0388057500000001E-4</v>
      </c>
      <c r="BQ84" s="196">
        <v>9.0388057500000001E-4</v>
      </c>
      <c r="BR84" s="196">
        <v>7.8889083000000004E-4</v>
      </c>
      <c r="BS84" s="196">
        <v>7.8889083000000004E-4</v>
      </c>
      <c r="BT84" s="196">
        <v>7.8889083000000004E-4</v>
      </c>
      <c r="BU84" s="196">
        <v>7.8889083000000004E-4</v>
      </c>
      <c r="BV84" s="196">
        <v>1.3260673399999999E-3</v>
      </c>
      <c r="BW84" s="196">
        <v>1.3260673399999999E-3</v>
      </c>
      <c r="BX84" s="196">
        <v>1.3260673399999999E-3</v>
      </c>
      <c r="BY84" s="196">
        <v>1.3260673399999999E-3</v>
      </c>
      <c r="BZ84" s="196">
        <v>1.3260673399999999E-3</v>
      </c>
      <c r="CA84" s="196">
        <v>1.3260673399999999E-3</v>
      </c>
      <c r="CB84" s="196">
        <v>9.0388057500000001E-4</v>
      </c>
      <c r="CC84" s="196">
        <v>9.0388057500000001E-4</v>
      </c>
      <c r="CD84" s="196">
        <v>9.0388057500000001E-4</v>
      </c>
      <c r="CE84" s="196">
        <v>9.0388057500000001E-4</v>
      </c>
      <c r="CF84" s="196">
        <v>9.0388057500000001E-4</v>
      </c>
      <c r="CG84" s="196">
        <v>9.0388057500000001E-4</v>
      </c>
      <c r="CH84" s="196">
        <v>9.0388057500000001E-4</v>
      </c>
      <c r="CI84" s="196">
        <v>6.3763436749999993E-4</v>
      </c>
      <c r="CJ84" s="196">
        <v>6.3763436749999993E-4</v>
      </c>
      <c r="CK84" s="196">
        <v>6.3763436749999993E-4</v>
      </c>
      <c r="CL84" s="196">
        <v>9.0388057500000001E-4</v>
      </c>
      <c r="CM84" s="196">
        <v>1.4949763400000002E-3</v>
      </c>
      <c r="CN84" s="196">
        <v>5.5995551949999999E-4</v>
      </c>
      <c r="CO84" s="196">
        <v>5.5995551949999999E-4</v>
      </c>
      <c r="CP84" s="196">
        <v>5.5995551949999999E-4</v>
      </c>
      <c r="CQ84" s="196">
        <v>5.5995551949999999E-4</v>
      </c>
      <c r="CR84" s="196">
        <v>5.5995551949999999E-4</v>
      </c>
      <c r="CS84" s="196">
        <v>5.5995551949999999E-4</v>
      </c>
      <c r="CT84" s="196">
        <v>5.5995551949999999E-4</v>
      </c>
      <c r="CU84" s="196">
        <v>5.5995551949999999E-4</v>
      </c>
      <c r="CV84" s="196">
        <v>5.5995551949999999E-4</v>
      </c>
      <c r="CW84" s="196">
        <v>5.5995551949999999E-4</v>
      </c>
      <c r="CX84" s="196">
        <v>5.5995551949999999E-4</v>
      </c>
      <c r="CY84" s="197">
        <v>5.5995551949999999E-4</v>
      </c>
    </row>
    <row r="85" spans="1:103" ht="15" customHeight="1" x14ac:dyDescent="0.25">
      <c r="A85" s="394"/>
      <c r="B85" s="394"/>
      <c r="C85" s="400" t="s">
        <v>234</v>
      </c>
      <c r="D85" s="401"/>
      <c r="E85" s="402" t="s">
        <v>396</v>
      </c>
      <c r="F85" s="171">
        <v>2.9052567700000001E-3</v>
      </c>
      <c r="G85" s="196">
        <v>2.9052567700000001E-3</v>
      </c>
      <c r="H85" s="196">
        <v>2.9052567700000001E-3</v>
      </c>
      <c r="I85" s="196">
        <v>3.9174898099999999E-3</v>
      </c>
      <c r="J85" s="196">
        <v>3.9174898099999999E-3</v>
      </c>
      <c r="K85" s="196">
        <v>3.9174898099999999E-3</v>
      </c>
      <c r="L85" s="196">
        <v>4.2965343199999999E-3</v>
      </c>
      <c r="M85" s="196">
        <v>4.2965343199999999E-3</v>
      </c>
      <c r="N85" s="196">
        <v>4.2965343199999999E-3</v>
      </c>
      <c r="O85" s="196">
        <v>3.31291142E-3</v>
      </c>
      <c r="P85" s="196">
        <v>3.88121422E-3</v>
      </c>
      <c r="Q85" s="196">
        <v>3.88121422E-3</v>
      </c>
      <c r="R85" s="196">
        <v>3.88121422E-3</v>
      </c>
      <c r="S85" s="196">
        <v>3.88121422E-3</v>
      </c>
      <c r="T85" s="196">
        <v>3.88121422E-3</v>
      </c>
      <c r="U85" s="196">
        <v>3.88121422E-3</v>
      </c>
      <c r="V85" s="196">
        <v>3.88121422E-3</v>
      </c>
      <c r="W85" s="196">
        <v>3.88121422E-3</v>
      </c>
      <c r="X85" s="196">
        <v>3.88121422E-3</v>
      </c>
      <c r="Y85" s="196">
        <v>3.88121422E-3</v>
      </c>
      <c r="Z85" s="196">
        <v>3.88121422E-3</v>
      </c>
      <c r="AA85" s="196">
        <v>3.88121422E-3</v>
      </c>
      <c r="AB85" s="196">
        <v>3.88121422E-3</v>
      </c>
      <c r="AC85" s="196">
        <v>3.88121422E-3</v>
      </c>
      <c r="AD85" s="196">
        <v>3.88121422E-3</v>
      </c>
      <c r="AE85" s="196">
        <v>3.88121422E-3</v>
      </c>
      <c r="AF85" s="196">
        <v>5.0402898650000003E-3</v>
      </c>
      <c r="AG85" s="196">
        <v>4.2965343199999999E-3</v>
      </c>
      <c r="AH85" s="196">
        <v>2.42276476E-3</v>
      </c>
      <c r="AI85" s="196">
        <v>2.42276476E-3</v>
      </c>
      <c r="AJ85" s="196">
        <v>2.42276476E-3</v>
      </c>
      <c r="AK85" s="196">
        <v>2.42276476E-3</v>
      </c>
      <c r="AL85" s="196">
        <v>3.1911553050000003E-3</v>
      </c>
      <c r="AM85" s="196">
        <v>3.1911553050000003E-3</v>
      </c>
      <c r="AN85" s="196">
        <v>3.1911553050000003E-3</v>
      </c>
      <c r="AO85" s="196">
        <v>3.1911553050000003E-3</v>
      </c>
      <c r="AP85" s="196">
        <v>3.1911553050000003E-3</v>
      </c>
      <c r="AQ85" s="196">
        <v>3.1911553050000003E-3</v>
      </c>
      <c r="AR85" s="196">
        <v>3.1911553050000003E-3</v>
      </c>
      <c r="AS85" s="196">
        <v>1.6362147749999999E-3</v>
      </c>
      <c r="AT85" s="196">
        <v>1.6362147749999999E-3</v>
      </c>
      <c r="AU85" s="196">
        <v>4.2862261000000002E-3</v>
      </c>
      <c r="AV85" s="196">
        <v>4.2862261000000002E-3</v>
      </c>
      <c r="AW85" s="196">
        <v>4.2862261000000002E-3</v>
      </c>
      <c r="AX85" s="196">
        <v>4.2862261000000002E-3</v>
      </c>
      <c r="AY85" s="196">
        <v>4.2862261000000002E-3</v>
      </c>
      <c r="AZ85" s="196">
        <v>4.2862261000000002E-3</v>
      </c>
      <c r="BA85" s="196">
        <v>4.2862261000000002E-3</v>
      </c>
      <c r="BB85" s="196">
        <v>4.2862261000000002E-3</v>
      </c>
      <c r="BC85" s="196">
        <v>4.2862261000000002E-3</v>
      </c>
      <c r="BD85" s="196">
        <v>4.2965343199999999E-3</v>
      </c>
      <c r="BE85" s="196">
        <v>2.4494833350000001E-3</v>
      </c>
      <c r="BF85" s="196">
        <v>2.4494833350000001E-3</v>
      </c>
      <c r="BG85" s="196">
        <v>2.4494833350000001E-3</v>
      </c>
      <c r="BH85" s="196">
        <v>8.4473207000000002E-3</v>
      </c>
      <c r="BI85" s="196">
        <v>2.56303814E-3</v>
      </c>
      <c r="BJ85" s="196">
        <v>2.56303814E-3</v>
      </c>
      <c r="BK85" s="196">
        <v>2.56303814E-3</v>
      </c>
      <c r="BL85" s="196">
        <v>2.56303814E-3</v>
      </c>
      <c r="BM85" s="196">
        <v>2.56303814E-3</v>
      </c>
      <c r="BN85" s="196">
        <v>4.2965343199999999E-3</v>
      </c>
      <c r="BO85" s="196">
        <v>4.2965343199999999E-3</v>
      </c>
      <c r="BP85" s="196">
        <v>4.2965343199999999E-3</v>
      </c>
      <c r="BQ85" s="196">
        <v>4.2965343199999999E-3</v>
      </c>
      <c r="BR85" s="196">
        <v>4.640024415E-3</v>
      </c>
      <c r="BS85" s="196">
        <v>4.640024415E-3</v>
      </c>
      <c r="BT85" s="196">
        <v>4.640024415E-3</v>
      </c>
      <c r="BU85" s="196">
        <v>4.640024415E-3</v>
      </c>
      <c r="BV85" s="196">
        <v>2.1440202549999998E-3</v>
      </c>
      <c r="BW85" s="196">
        <v>2.1440202549999998E-3</v>
      </c>
      <c r="BX85" s="196">
        <v>2.1440202549999998E-3</v>
      </c>
      <c r="BY85" s="196">
        <v>2.1440202549999998E-3</v>
      </c>
      <c r="BZ85" s="196">
        <v>2.1440202549999998E-3</v>
      </c>
      <c r="CA85" s="196">
        <v>2.1440202549999998E-3</v>
      </c>
      <c r="CB85" s="196">
        <v>4.2965343199999999E-3</v>
      </c>
      <c r="CC85" s="196">
        <v>4.2965343199999999E-3</v>
      </c>
      <c r="CD85" s="196">
        <v>4.2965343199999999E-3</v>
      </c>
      <c r="CE85" s="196">
        <v>4.2965343199999999E-3</v>
      </c>
      <c r="CF85" s="196">
        <v>4.2965343199999999E-3</v>
      </c>
      <c r="CG85" s="196">
        <v>4.2965343199999999E-3</v>
      </c>
      <c r="CH85" s="196">
        <v>4.2965343199999999E-3</v>
      </c>
      <c r="CI85" s="196">
        <v>5.292917825E-3</v>
      </c>
      <c r="CJ85" s="196">
        <v>5.292917825E-3</v>
      </c>
      <c r="CK85" s="196">
        <v>5.292917825E-3</v>
      </c>
      <c r="CL85" s="196">
        <v>4.2965343199999999E-3</v>
      </c>
      <c r="CM85" s="196">
        <v>2.1291615799999999E-3</v>
      </c>
      <c r="CN85" s="196">
        <v>5.9722311349999996E-3</v>
      </c>
      <c r="CO85" s="196">
        <v>5.9722311349999996E-3</v>
      </c>
      <c r="CP85" s="196">
        <v>5.9722311349999996E-3</v>
      </c>
      <c r="CQ85" s="196">
        <v>5.9722311349999996E-3</v>
      </c>
      <c r="CR85" s="196">
        <v>5.9722311349999996E-3</v>
      </c>
      <c r="CS85" s="196">
        <v>5.9722311349999996E-3</v>
      </c>
      <c r="CT85" s="196">
        <v>5.9722311349999996E-3</v>
      </c>
      <c r="CU85" s="196">
        <v>5.9722311349999996E-3</v>
      </c>
      <c r="CV85" s="196">
        <v>5.9722311349999996E-3</v>
      </c>
      <c r="CW85" s="196">
        <v>5.9722311349999996E-3</v>
      </c>
      <c r="CX85" s="196">
        <v>5.9722311349999996E-3</v>
      </c>
      <c r="CY85" s="197">
        <v>5.9722311349999996E-3</v>
      </c>
    </row>
    <row r="86" spans="1:103" ht="15" customHeight="1" x14ac:dyDescent="0.25">
      <c r="A86" s="394"/>
      <c r="B86" s="394"/>
      <c r="C86" s="400" t="s">
        <v>235</v>
      </c>
      <c r="D86" s="401"/>
      <c r="E86" s="402" t="s">
        <v>396</v>
      </c>
      <c r="F86" s="171">
        <v>6.2543555750000004E-3</v>
      </c>
      <c r="G86" s="196">
        <v>6.2543555750000004E-3</v>
      </c>
      <c r="H86" s="196">
        <v>6.2543555750000004E-3</v>
      </c>
      <c r="I86" s="196">
        <v>4.2707238599999997E-3</v>
      </c>
      <c r="J86" s="196">
        <v>4.2707238599999997E-3</v>
      </c>
      <c r="K86" s="196">
        <v>4.2707238599999997E-3</v>
      </c>
      <c r="L86" s="196">
        <v>4.1512784300000004E-3</v>
      </c>
      <c r="M86" s="196">
        <v>4.1512784300000004E-3</v>
      </c>
      <c r="N86" s="196">
        <v>4.1512784300000004E-3</v>
      </c>
      <c r="O86" s="196">
        <v>5.775931265E-3</v>
      </c>
      <c r="P86" s="196">
        <v>5.0260722200000003E-3</v>
      </c>
      <c r="Q86" s="196">
        <v>5.0260722200000003E-3</v>
      </c>
      <c r="R86" s="196">
        <v>5.0260722200000003E-3</v>
      </c>
      <c r="S86" s="196">
        <v>5.0260722200000003E-3</v>
      </c>
      <c r="T86" s="196">
        <v>5.0260722200000003E-3</v>
      </c>
      <c r="U86" s="196">
        <v>5.0260722200000003E-3</v>
      </c>
      <c r="V86" s="196">
        <v>5.0260722200000003E-3</v>
      </c>
      <c r="W86" s="196">
        <v>5.0260722200000003E-3</v>
      </c>
      <c r="X86" s="196">
        <v>5.0260722200000003E-3</v>
      </c>
      <c r="Y86" s="196">
        <v>5.0260722200000003E-3</v>
      </c>
      <c r="Z86" s="196">
        <v>5.0260722200000003E-3</v>
      </c>
      <c r="AA86" s="196">
        <v>5.0260722200000003E-3</v>
      </c>
      <c r="AB86" s="196">
        <v>5.0260722200000003E-3</v>
      </c>
      <c r="AC86" s="196">
        <v>5.0260722200000003E-3</v>
      </c>
      <c r="AD86" s="196">
        <v>5.0260722200000003E-3</v>
      </c>
      <c r="AE86" s="196">
        <v>5.0260722200000003E-3</v>
      </c>
      <c r="AF86" s="196">
        <v>2.7385521800000006E-3</v>
      </c>
      <c r="AG86" s="196">
        <v>4.1512784300000004E-3</v>
      </c>
      <c r="AH86" s="196">
        <v>7.4569566499999998E-3</v>
      </c>
      <c r="AI86" s="196">
        <v>7.4569566499999998E-3</v>
      </c>
      <c r="AJ86" s="196">
        <v>7.4569566499999998E-3</v>
      </c>
      <c r="AK86" s="196">
        <v>7.4569566499999998E-3</v>
      </c>
      <c r="AL86" s="196">
        <v>6.9595441500000009E-3</v>
      </c>
      <c r="AM86" s="196">
        <v>6.9595441500000009E-3</v>
      </c>
      <c r="AN86" s="196">
        <v>6.9595441500000009E-3</v>
      </c>
      <c r="AO86" s="196">
        <v>6.9595441500000009E-3</v>
      </c>
      <c r="AP86" s="196">
        <v>6.9595441500000009E-3</v>
      </c>
      <c r="AQ86" s="196">
        <v>6.9595441500000009E-3</v>
      </c>
      <c r="AR86" s="196">
        <v>6.9595441500000009E-3</v>
      </c>
      <c r="AS86" s="196">
        <v>4.8410147499999999E-3</v>
      </c>
      <c r="AT86" s="196">
        <v>4.8410147499999999E-3</v>
      </c>
      <c r="AU86" s="196">
        <v>4.6895611099999996E-3</v>
      </c>
      <c r="AV86" s="196">
        <v>4.6895611099999996E-3</v>
      </c>
      <c r="AW86" s="196">
        <v>4.6895611099999996E-3</v>
      </c>
      <c r="AX86" s="196">
        <v>4.6895611099999996E-3</v>
      </c>
      <c r="AY86" s="196">
        <v>4.6895611099999996E-3</v>
      </c>
      <c r="AZ86" s="196">
        <v>4.6895611099999996E-3</v>
      </c>
      <c r="BA86" s="196">
        <v>4.6895611099999996E-3</v>
      </c>
      <c r="BB86" s="196">
        <v>4.6895611099999996E-3</v>
      </c>
      <c r="BC86" s="196">
        <v>4.6895611099999996E-3</v>
      </c>
      <c r="BD86" s="196">
        <v>4.1512784300000004E-3</v>
      </c>
      <c r="BE86" s="196">
        <v>7.5527211500000004E-3</v>
      </c>
      <c r="BF86" s="196">
        <v>7.5527211500000004E-3</v>
      </c>
      <c r="BG86" s="196">
        <v>7.5527211500000004E-3</v>
      </c>
      <c r="BH86" s="196">
        <v>2.7369412849999998E-3</v>
      </c>
      <c r="BI86" s="196">
        <v>5.6185699699999999E-3</v>
      </c>
      <c r="BJ86" s="196">
        <v>5.6185699699999999E-3</v>
      </c>
      <c r="BK86" s="196">
        <v>5.6185699699999999E-3</v>
      </c>
      <c r="BL86" s="196">
        <v>5.6185699699999999E-3</v>
      </c>
      <c r="BM86" s="196">
        <v>5.6185699699999999E-3</v>
      </c>
      <c r="BN86" s="196">
        <v>4.1512784300000004E-3</v>
      </c>
      <c r="BO86" s="196">
        <v>4.1512784300000004E-3</v>
      </c>
      <c r="BP86" s="196">
        <v>4.1512784300000004E-3</v>
      </c>
      <c r="BQ86" s="196">
        <v>4.1512784300000004E-3</v>
      </c>
      <c r="BR86" s="196">
        <v>3.4817138200000002E-3</v>
      </c>
      <c r="BS86" s="196">
        <v>3.4817138200000002E-3</v>
      </c>
      <c r="BT86" s="196">
        <v>3.4817138200000002E-3</v>
      </c>
      <c r="BU86" s="196">
        <v>3.4817138200000002E-3</v>
      </c>
      <c r="BV86" s="196">
        <v>5.60340404E-3</v>
      </c>
      <c r="BW86" s="196">
        <v>5.60340404E-3</v>
      </c>
      <c r="BX86" s="196">
        <v>5.60340404E-3</v>
      </c>
      <c r="BY86" s="196">
        <v>5.60340404E-3</v>
      </c>
      <c r="BZ86" s="196">
        <v>5.60340404E-3</v>
      </c>
      <c r="CA86" s="196">
        <v>5.60340404E-3</v>
      </c>
      <c r="CB86" s="196">
        <v>4.1512784300000004E-3</v>
      </c>
      <c r="CC86" s="196">
        <v>4.1512784300000004E-3</v>
      </c>
      <c r="CD86" s="196">
        <v>4.1512784300000004E-3</v>
      </c>
      <c r="CE86" s="196">
        <v>4.1512784300000004E-3</v>
      </c>
      <c r="CF86" s="196">
        <v>4.1512784300000004E-3</v>
      </c>
      <c r="CG86" s="196">
        <v>4.1512784300000004E-3</v>
      </c>
      <c r="CH86" s="196">
        <v>4.1512784300000004E-3</v>
      </c>
      <c r="CI86" s="196">
        <v>3.4085437749999999E-3</v>
      </c>
      <c r="CJ86" s="196">
        <v>3.4085437749999999E-3</v>
      </c>
      <c r="CK86" s="196">
        <v>3.4085437749999999E-3</v>
      </c>
      <c r="CL86" s="196">
        <v>4.1512784300000004E-3</v>
      </c>
      <c r="CM86" s="196">
        <v>6.6175830499999996E-3</v>
      </c>
      <c r="CN86" s="196">
        <v>2.7945630700000001E-3</v>
      </c>
      <c r="CO86" s="196">
        <v>2.7945630700000001E-3</v>
      </c>
      <c r="CP86" s="196">
        <v>2.7945630700000001E-3</v>
      </c>
      <c r="CQ86" s="196">
        <v>2.7945630700000001E-3</v>
      </c>
      <c r="CR86" s="196">
        <v>2.7945630700000001E-3</v>
      </c>
      <c r="CS86" s="196">
        <v>2.7945630700000001E-3</v>
      </c>
      <c r="CT86" s="196">
        <v>2.7945630700000001E-3</v>
      </c>
      <c r="CU86" s="196">
        <v>2.7945630700000001E-3</v>
      </c>
      <c r="CV86" s="196">
        <v>2.7945630700000001E-3</v>
      </c>
      <c r="CW86" s="196">
        <v>2.7945630700000001E-3</v>
      </c>
      <c r="CX86" s="196">
        <v>2.7945630700000001E-3</v>
      </c>
      <c r="CY86" s="197">
        <v>2.7945630700000001E-3</v>
      </c>
    </row>
    <row r="87" spans="1:103" ht="15" customHeight="1" x14ac:dyDescent="0.25">
      <c r="A87" s="394"/>
      <c r="B87" s="394"/>
      <c r="C87" s="400" t="s">
        <v>236</v>
      </c>
      <c r="D87" s="401"/>
      <c r="E87" s="402" t="s">
        <v>396</v>
      </c>
      <c r="F87" s="171">
        <v>3.8254820500000002E-2</v>
      </c>
      <c r="G87" s="196">
        <v>3.8254820500000002E-2</v>
      </c>
      <c r="H87" s="196">
        <v>3.8254820500000002E-2</v>
      </c>
      <c r="I87" s="196">
        <v>2.75658864E-2</v>
      </c>
      <c r="J87" s="196">
        <v>2.75658864E-2</v>
      </c>
      <c r="K87" s="196">
        <v>2.75658864E-2</v>
      </c>
      <c r="L87" s="196">
        <v>2.7469695499999999E-2</v>
      </c>
      <c r="M87" s="196">
        <v>2.7469695499999999E-2</v>
      </c>
      <c r="N87" s="196">
        <v>2.7469695499999999E-2</v>
      </c>
      <c r="O87" s="196">
        <v>3.6669147450000002E-2</v>
      </c>
      <c r="P87" s="196">
        <v>3.320056415E-2</v>
      </c>
      <c r="Q87" s="196">
        <v>3.320056415E-2</v>
      </c>
      <c r="R87" s="196">
        <v>3.320056415E-2</v>
      </c>
      <c r="S87" s="196">
        <v>3.320056415E-2</v>
      </c>
      <c r="T87" s="196">
        <v>3.320056415E-2</v>
      </c>
      <c r="U87" s="196">
        <v>3.320056415E-2</v>
      </c>
      <c r="V87" s="196">
        <v>3.320056415E-2</v>
      </c>
      <c r="W87" s="196">
        <v>3.320056415E-2</v>
      </c>
      <c r="X87" s="196">
        <v>3.320056415E-2</v>
      </c>
      <c r="Y87" s="196">
        <v>3.320056415E-2</v>
      </c>
      <c r="Z87" s="196">
        <v>3.320056415E-2</v>
      </c>
      <c r="AA87" s="196">
        <v>3.320056415E-2</v>
      </c>
      <c r="AB87" s="196">
        <v>3.320056415E-2</v>
      </c>
      <c r="AC87" s="196">
        <v>3.320056415E-2</v>
      </c>
      <c r="AD87" s="196">
        <v>3.320056415E-2</v>
      </c>
      <c r="AE87" s="196">
        <v>3.320056415E-2</v>
      </c>
      <c r="AF87" s="196">
        <v>1.9925285899999999E-2</v>
      </c>
      <c r="AG87" s="196">
        <v>2.7469695499999999E-2</v>
      </c>
      <c r="AH87" s="196">
        <v>4.4824971749999998E-2</v>
      </c>
      <c r="AI87" s="196">
        <v>4.4824971749999998E-2</v>
      </c>
      <c r="AJ87" s="196">
        <v>4.4824971749999998E-2</v>
      </c>
      <c r="AK87" s="196">
        <v>4.4824971749999998E-2</v>
      </c>
      <c r="AL87" s="196">
        <v>4.2354324999999998E-2</v>
      </c>
      <c r="AM87" s="196">
        <v>4.2354324999999998E-2</v>
      </c>
      <c r="AN87" s="196">
        <v>4.2354324999999998E-2</v>
      </c>
      <c r="AO87" s="196">
        <v>4.2354324999999998E-2</v>
      </c>
      <c r="AP87" s="196">
        <v>4.2354324999999998E-2</v>
      </c>
      <c r="AQ87" s="196">
        <v>4.2354324999999998E-2</v>
      </c>
      <c r="AR87" s="196">
        <v>4.2354324999999998E-2</v>
      </c>
      <c r="AS87" s="196">
        <v>3.0213933100000003E-2</v>
      </c>
      <c r="AT87" s="196">
        <v>3.0213933100000003E-2</v>
      </c>
      <c r="AU87" s="196">
        <v>3.0574243050000002E-2</v>
      </c>
      <c r="AV87" s="196">
        <v>3.0574243050000002E-2</v>
      </c>
      <c r="AW87" s="196">
        <v>3.0574243050000002E-2</v>
      </c>
      <c r="AX87" s="196">
        <v>3.0574243050000002E-2</v>
      </c>
      <c r="AY87" s="196">
        <v>3.0574243050000002E-2</v>
      </c>
      <c r="AZ87" s="196">
        <v>3.0574243050000002E-2</v>
      </c>
      <c r="BA87" s="196">
        <v>3.0574243050000002E-2</v>
      </c>
      <c r="BB87" s="196">
        <v>3.0574243050000002E-2</v>
      </c>
      <c r="BC87" s="196">
        <v>3.0574243050000002E-2</v>
      </c>
      <c r="BD87" s="196">
        <v>2.7469695499999999E-2</v>
      </c>
      <c r="BE87" s="196">
        <v>4.619148495E-2</v>
      </c>
      <c r="BF87" s="196">
        <v>4.619148495E-2</v>
      </c>
      <c r="BG87" s="196">
        <v>4.619148495E-2</v>
      </c>
      <c r="BH87" s="196">
        <v>2.1644208299999999E-2</v>
      </c>
      <c r="BI87" s="196">
        <v>3.4281087100000003E-2</v>
      </c>
      <c r="BJ87" s="196">
        <v>3.4281087100000003E-2</v>
      </c>
      <c r="BK87" s="196">
        <v>3.4281087100000003E-2</v>
      </c>
      <c r="BL87" s="196">
        <v>3.4281087100000003E-2</v>
      </c>
      <c r="BM87" s="196">
        <v>3.4281087100000003E-2</v>
      </c>
      <c r="BN87" s="196">
        <v>2.7469695499999999E-2</v>
      </c>
      <c r="BO87" s="196">
        <v>2.7469695499999999E-2</v>
      </c>
      <c r="BP87" s="196">
        <v>2.7469695499999999E-2</v>
      </c>
      <c r="BQ87" s="196">
        <v>2.7469695499999999E-2</v>
      </c>
      <c r="BR87" s="196">
        <v>2.489893705E-2</v>
      </c>
      <c r="BS87" s="196">
        <v>2.489893705E-2</v>
      </c>
      <c r="BT87" s="196">
        <v>2.489893705E-2</v>
      </c>
      <c r="BU87" s="196">
        <v>2.489893705E-2</v>
      </c>
      <c r="BV87" s="196">
        <v>3.6150855000000003E-2</v>
      </c>
      <c r="BW87" s="196">
        <v>3.6150855000000003E-2</v>
      </c>
      <c r="BX87" s="196">
        <v>3.6150855000000003E-2</v>
      </c>
      <c r="BY87" s="196">
        <v>3.6150855000000003E-2</v>
      </c>
      <c r="BZ87" s="196">
        <v>3.6150855000000003E-2</v>
      </c>
      <c r="CA87" s="196">
        <v>3.6150855000000003E-2</v>
      </c>
      <c r="CB87" s="196">
        <v>2.7469695499999999E-2</v>
      </c>
      <c r="CC87" s="196">
        <v>2.7469695499999999E-2</v>
      </c>
      <c r="CD87" s="196">
        <v>2.7469695499999999E-2</v>
      </c>
      <c r="CE87" s="196">
        <v>2.7469695499999999E-2</v>
      </c>
      <c r="CF87" s="196">
        <v>2.7469695499999999E-2</v>
      </c>
      <c r="CG87" s="196">
        <v>2.7469695499999999E-2</v>
      </c>
      <c r="CH87" s="196">
        <v>2.7469695499999999E-2</v>
      </c>
      <c r="CI87" s="196">
        <v>2.1554594749999999E-2</v>
      </c>
      <c r="CJ87" s="196">
        <v>2.1554594749999999E-2</v>
      </c>
      <c r="CK87" s="196">
        <v>2.1554594749999999E-2</v>
      </c>
      <c r="CL87" s="196">
        <v>2.7469695499999999E-2</v>
      </c>
      <c r="CM87" s="196">
        <v>3.9870675000000001E-2</v>
      </c>
      <c r="CN87" s="196">
        <v>2.0401243199999999E-2</v>
      </c>
      <c r="CO87" s="196">
        <v>2.0401243199999999E-2</v>
      </c>
      <c r="CP87" s="196">
        <v>2.0401243199999999E-2</v>
      </c>
      <c r="CQ87" s="196">
        <v>2.0401243199999999E-2</v>
      </c>
      <c r="CR87" s="196">
        <v>2.0401243199999999E-2</v>
      </c>
      <c r="CS87" s="196">
        <v>2.0401243199999999E-2</v>
      </c>
      <c r="CT87" s="196">
        <v>2.0401243199999999E-2</v>
      </c>
      <c r="CU87" s="196">
        <v>2.0401243199999999E-2</v>
      </c>
      <c r="CV87" s="196">
        <v>2.0401243199999999E-2</v>
      </c>
      <c r="CW87" s="196">
        <v>2.0401243199999999E-2</v>
      </c>
      <c r="CX87" s="196">
        <v>2.0401243199999999E-2</v>
      </c>
      <c r="CY87" s="197">
        <v>2.0401243199999999E-2</v>
      </c>
    </row>
    <row r="88" spans="1:103" ht="15" customHeight="1" x14ac:dyDescent="0.25">
      <c r="A88" s="394"/>
      <c r="B88" s="394"/>
      <c r="C88" s="400" t="s">
        <v>237</v>
      </c>
      <c r="D88" s="401"/>
      <c r="E88" s="402" t="s">
        <v>397</v>
      </c>
      <c r="F88" s="171">
        <v>7.2820462E-4</v>
      </c>
      <c r="G88" s="196">
        <v>7.2820462E-4</v>
      </c>
      <c r="H88" s="196">
        <v>7.2820462E-4</v>
      </c>
      <c r="I88" s="196">
        <v>5.3658347600000003E-4</v>
      </c>
      <c r="J88" s="196">
        <v>5.3658347600000003E-4</v>
      </c>
      <c r="K88" s="196">
        <v>5.3658347600000003E-4</v>
      </c>
      <c r="L88" s="196">
        <v>5.3608460100000002E-4</v>
      </c>
      <c r="M88" s="196">
        <v>5.3608460100000002E-4</v>
      </c>
      <c r="N88" s="196">
        <v>5.3608460100000002E-4</v>
      </c>
      <c r="O88" s="196">
        <v>6.9159102999999996E-4</v>
      </c>
      <c r="P88" s="196">
        <v>6.8423953000000006E-4</v>
      </c>
      <c r="Q88" s="196">
        <v>6.8423953000000006E-4</v>
      </c>
      <c r="R88" s="196">
        <v>6.8423953000000006E-4</v>
      </c>
      <c r="S88" s="196">
        <v>6.8423953000000006E-4</v>
      </c>
      <c r="T88" s="196">
        <v>6.8423953000000006E-4</v>
      </c>
      <c r="U88" s="196">
        <v>6.8423953000000006E-4</v>
      </c>
      <c r="V88" s="196">
        <v>6.8423953000000006E-4</v>
      </c>
      <c r="W88" s="196">
        <v>6.8423953000000006E-4</v>
      </c>
      <c r="X88" s="196">
        <v>6.8423953000000006E-4</v>
      </c>
      <c r="Y88" s="196">
        <v>6.8423953000000006E-4</v>
      </c>
      <c r="Z88" s="196">
        <v>6.8423953000000006E-4</v>
      </c>
      <c r="AA88" s="196">
        <v>6.8423953000000006E-4</v>
      </c>
      <c r="AB88" s="196">
        <v>6.8423953000000006E-4</v>
      </c>
      <c r="AC88" s="196">
        <v>6.8423953000000006E-4</v>
      </c>
      <c r="AD88" s="196">
        <v>6.8423953000000006E-4</v>
      </c>
      <c r="AE88" s="196">
        <v>6.8423953000000006E-4</v>
      </c>
      <c r="AF88" s="196">
        <v>4.2199299349999998E-4</v>
      </c>
      <c r="AG88" s="196">
        <v>5.3608460100000002E-4</v>
      </c>
      <c r="AH88" s="196">
        <v>7.1032962000000001E-4</v>
      </c>
      <c r="AI88" s="196">
        <v>7.1032962000000001E-4</v>
      </c>
      <c r="AJ88" s="196">
        <v>7.1032962000000001E-4</v>
      </c>
      <c r="AK88" s="196">
        <v>7.1032962000000001E-4</v>
      </c>
      <c r="AL88" s="196">
        <v>1.0105002050000002E-3</v>
      </c>
      <c r="AM88" s="196">
        <v>1.0105002050000002E-3</v>
      </c>
      <c r="AN88" s="196">
        <v>1.0105002050000002E-3</v>
      </c>
      <c r="AO88" s="196">
        <v>1.0105002050000002E-3</v>
      </c>
      <c r="AP88" s="196">
        <v>1.0105002050000002E-3</v>
      </c>
      <c r="AQ88" s="196">
        <v>1.0105002050000002E-3</v>
      </c>
      <c r="AR88" s="196">
        <v>1.0105002050000002E-3</v>
      </c>
      <c r="AS88" s="196">
        <v>5.9879712100000004E-4</v>
      </c>
      <c r="AT88" s="196">
        <v>5.9879712100000004E-4</v>
      </c>
      <c r="AU88" s="196">
        <v>6.3860039750000006E-4</v>
      </c>
      <c r="AV88" s="196">
        <v>6.3860039750000006E-4</v>
      </c>
      <c r="AW88" s="196">
        <v>6.3860039750000006E-4</v>
      </c>
      <c r="AX88" s="196">
        <v>6.3860039750000006E-4</v>
      </c>
      <c r="AY88" s="196">
        <v>6.3860039750000006E-4</v>
      </c>
      <c r="AZ88" s="196">
        <v>6.3860039750000006E-4</v>
      </c>
      <c r="BA88" s="196">
        <v>6.3860039750000006E-4</v>
      </c>
      <c r="BB88" s="196">
        <v>6.3860039750000006E-4</v>
      </c>
      <c r="BC88" s="196">
        <v>6.3860039750000006E-4</v>
      </c>
      <c r="BD88" s="196">
        <v>5.3608460100000002E-4</v>
      </c>
      <c r="BE88" s="196">
        <v>9.3255610500000009E-4</v>
      </c>
      <c r="BF88" s="196">
        <v>9.3255610500000009E-4</v>
      </c>
      <c r="BG88" s="196">
        <v>9.3255610500000009E-4</v>
      </c>
      <c r="BH88" s="196">
        <v>3.0180592650000003E-4</v>
      </c>
      <c r="BI88" s="196">
        <v>7.2741207500000001E-4</v>
      </c>
      <c r="BJ88" s="196">
        <v>7.2741207500000001E-4</v>
      </c>
      <c r="BK88" s="196">
        <v>7.2741207500000001E-4</v>
      </c>
      <c r="BL88" s="196">
        <v>7.2741207500000001E-4</v>
      </c>
      <c r="BM88" s="196">
        <v>7.2741207500000001E-4</v>
      </c>
      <c r="BN88" s="196">
        <v>5.3608460100000002E-4</v>
      </c>
      <c r="BO88" s="196">
        <v>5.3608460100000002E-4</v>
      </c>
      <c r="BP88" s="196">
        <v>5.3608460100000002E-4</v>
      </c>
      <c r="BQ88" s="196">
        <v>5.3608460100000002E-4</v>
      </c>
      <c r="BR88" s="196">
        <v>5.2898494350000005E-4</v>
      </c>
      <c r="BS88" s="196">
        <v>5.2898494350000005E-4</v>
      </c>
      <c r="BT88" s="196">
        <v>5.2898494350000005E-4</v>
      </c>
      <c r="BU88" s="196">
        <v>5.2898494350000005E-4</v>
      </c>
      <c r="BV88" s="196">
        <v>7.5341500000000001E-4</v>
      </c>
      <c r="BW88" s="196">
        <v>7.5341500000000001E-4</v>
      </c>
      <c r="BX88" s="196">
        <v>7.5341500000000001E-4</v>
      </c>
      <c r="BY88" s="196">
        <v>7.5341500000000001E-4</v>
      </c>
      <c r="BZ88" s="196">
        <v>7.5341500000000001E-4</v>
      </c>
      <c r="CA88" s="196">
        <v>7.5341500000000001E-4</v>
      </c>
      <c r="CB88" s="196">
        <v>5.3608460100000002E-4</v>
      </c>
      <c r="CC88" s="196">
        <v>5.3608460100000002E-4</v>
      </c>
      <c r="CD88" s="196">
        <v>5.3608460100000002E-4</v>
      </c>
      <c r="CE88" s="196">
        <v>5.3608460100000002E-4</v>
      </c>
      <c r="CF88" s="196">
        <v>5.3608460100000002E-4</v>
      </c>
      <c r="CG88" s="196">
        <v>5.3608460100000002E-4</v>
      </c>
      <c r="CH88" s="196">
        <v>5.3608460100000002E-4</v>
      </c>
      <c r="CI88" s="196">
        <v>3.6413726049999999E-4</v>
      </c>
      <c r="CJ88" s="196">
        <v>3.6413726049999999E-4</v>
      </c>
      <c r="CK88" s="196">
        <v>3.6413726049999999E-4</v>
      </c>
      <c r="CL88" s="196">
        <v>5.3608460100000002E-4</v>
      </c>
      <c r="CM88" s="196">
        <v>7.2379131500000004E-4</v>
      </c>
      <c r="CN88" s="196">
        <v>3.81894604E-4</v>
      </c>
      <c r="CO88" s="196">
        <v>3.81894604E-4</v>
      </c>
      <c r="CP88" s="196">
        <v>3.81894604E-4</v>
      </c>
      <c r="CQ88" s="196">
        <v>3.81894604E-4</v>
      </c>
      <c r="CR88" s="196">
        <v>3.81894604E-4</v>
      </c>
      <c r="CS88" s="196">
        <v>3.81894604E-4</v>
      </c>
      <c r="CT88" s="196">
        <v>3.81894604E-4</v>
      </c>
      <c r="CU88" s="196">
        <v>3.81894604E-4</v>
      </c>
      <c r="CV88" s="196">
        <v>3.81894604E-4</v>
      </c>
      <c r="CW88" s="196">
        <v>3.81894604E-4</v>
      </c>
      <c r="CX88" s="196">
        <v>3.81894604E-4</v>
      </c>
      <c r="CY88" s="197">
        <v>3.81894604E-4</v>
      </c>
    </row>
    <row r="89" spans="1:103" ht="15" customHeight="1" x14ac:dyDescent="0.25">
      <c r="A89" s="394"/>
      <c r="B89" s="394"/>
      <c r="C89" s="400" t="s">
        <v>238</v>
      </c>
      <c r="D89" s="401"/>
      <c r="E89" s="402" t="s">
        <v>398</v>
      </c>
      <c r="F89" s="171">
        <v>5.2676941850000002E-4</v>
      </c>
      <c r="G89" s="196">
        <v>5.2676941850000002E-4</v>
      </c>
      <c r="H89" s="196">
        <v>5.2676941850000002E-4</v>
      </c>
      <c r="I89" s="196">
        <v>3.7462545249999999E-4</v>
      </c>
      <c r="J89" s="196">
        <v>3.7462545249999999E-4</v>
      </c>
      <c r="K89" s="196">
        <v>3.7462545249999999E-4</v>
      </c>
      <c r="L89" s="196">
        <v>3.6572929250000005E-4</v>
      </c>
      <c r="M89" s="196">
        <v>3.6572929250000005E-4</v>
      </c>
      <c r="N89" s="196">
        <v>3.6572929250000005E-4</v>
      </c>
      <c r="O89" s="196">
        <v>4.8513381150000002E-4</v>
      </c>
      <c r="P89" s="196">
        <v>4.3074711550000001E-4</v>
      </c>
      <c r="Q89" s="196">
        <v>4.3074711550000001E-4</v>
      </c>
      <c r="R89" s="196">
        <v>4.3074711550000001E-4</v>
      </c>
      <c r="S89" s="196">
        <v>4.3074711550000001E-4</v>
      </c>
      <c r="T89" s="196">
        <v>4.3074711550000001E-4</v>
      </c>
      <c r="U89" s="196">
        <v>4.3074711550000001E-4</v>
      </c>
      <c r="V89" s="196">
        <v>4.3074711550000001E-4</v>
      </c>
      <c r="W89" s="196">
        <v>4.3074711550000001E-4</v>
      </c>
      <c r="X89" s="196">
        <v>4.3074711550000001E-4</v>
      </c>
      <c r="Y89" s="196">
        <v>4.3074711550000001E-4</v>
      </c>
      <c r="Z89" s="196">
        <v>4.3074711550000001E-4</v>
      </c>
      <c r="AA89" s="196">
        <v>4.3074711550000001E-4</v>
      </c>
      <c r="AB89" s="196">
        <v>4.3074711550000001E-4</v>
      </c>
      <c r="AC89" s="196">
        <v>4.3074711550000001E-4</v>
      </c>
      <c r="AD89" s="196">
        <v>4.3074711550000001E-4</v>
      </c>
      <c r="AE89" s="196">
        <v>4.3074711550000001E-4</v>
      </c>
      <c r="AF89" s="196">
        <v>2.5530408800000001E-4</v>
      </c>
      <c r="AG89" s="196">
        <v>3.6572929250000005E-4</v>
      </c>
      <c r="AH89" s="196">
        <v>6.0134638199999999E-4</v>
      </c>
      <c r="AI89" s="196">
        <v>6.0134638199999999E-4</v>
      </c>
      <c r="AJ89" s="196">
        <v>6.0134638199999999E-4</v>
      </c>
      <c r="AK89" s="196">
        <v>6.0134638199999999E-4</v>
      </c>
      <c r="AL89" s="196">
        <v>6.1984996450000006E-4</v>
      </c>
      <c r="AM89" s="196">
        <v>6.1984996450000006E-4</v>
      </c>
      <c r="AN89" s="196">
        <v>6.1984996450000006E-4</v>
      </c>
      <c r="AO89" s="196">
        <v>6.1984996450000006E-4</v>
      </c>
      <c r="AP89" s="196">
        <v>6.1984996450000006E-4</v>
      </c>
      <c r="AQ89" s="196">
        <v>6.1984996450000006E-4</v>
      </c>
      <c r="AR89" s="196">
        <v>6.1984996450000006E-4</v>
      </c>
      <c r="AS89" s="196">
        <v>4.0734306600000001E-4</v>
      </c>
      <c r="AT89" s="196">
        <v>4.0734306600000001E-4</v>
      </c>
      <c r="AU89" s="196">
        <v>4.1303159300000003E-4</v>
      </c>
      <c r="AV89" s="196">
        <v>4.1303159300000003E-4</v>
      </c>
      <c r="AW89" s="196">
        <v>4.1303159300000003E-4</v>
      </c>
      <c r="AX89" s="196">
        <v>4.1303159300000003E-4</v>
      </c>
      <c r="AY89" s="196">
        <v>4.1303159300000003E-4</v>
      </c>
      <c r="AZ89" s="196">
        <v>4.1303159300000003E-4</v>
      </c>
      <c r="BA89" s="196">
        <v>4.1303159300000003E-4</v>
      </c>
      <c r="BB89" s="196">
        <v>4.1303159300000003E-4</v>
      </c>
      <c r="BC89" s="196">
        <v>4.1303159300000003E-4</v>
      </c>
      <c r="BD89" s="196">
        <v>3.6572929250000005E-4</v>
      </c>
      <c r="BE89" s="196">
        <v>6.2767267550000003E-4</v>
      </c>
      <c r="BF89" s="196">
        <v>6.2767267550000003E-4</v>
      </c>
      <c r="BG89" s="196">
        <v>6.2767267550000003E-4</v>
      </c>
      <c r="BH89" s="196">
        <v>2.5961141050000002E-4</v>
      </c>
      <c r="BI89" s="196">
        <v>4.8341612800000005E-4</v>
      </c>
      <c r="BJ89" s="196">
        <v>4.8341612800000005E-4</v>
      </c>
      <c r="BK89" s="196">
        <v>4.8341612800000005E-4</v>
      </c>
      <c r="BL89" s="196">
        <v>4.8341612800000005E-4</v>
      </c>
      <c r="BM89" s="196">
        <v>4.8341612800000005E-4</v>
      </c>
      <c r="BN89" s="196">
        <v>3.6572929250000005E-4</v>
      </c>
      <c r="BO89" s="196">
        <v>3.6572929250000005E-4</v>
      </c>
      <c r="BP89" s="196">
        <v>3.6572929250000005E-4</v>
      </c>
      <c r="BQ89" s="196">
        <v>3.6572929250000005E-4</v>
      </c>
      <c r="BR89" s="196">
        <v>3.133476125E-4</v>
      </c>
      <c r="BS89" s="196">
        <v>3.133476125E-4</v>
      </c>
      <c r="BT89" s="196">
        <v>3.133476125E-4</v>
      </c>
      <c r="BU89" s="196">
        <v>3.133476125E-4</v>
      </c>
      <c r="BV89" s="196">
        <v>4.6241723450000005E-4</v>
      </c>
      <c r="BW89" s="196">
        <v>4.6241723450000005E-4</v>
      </c>
      <c r="BX89" s="196">
        <v>4.6241723450000005E-4</v>
      </c>
      <c r="BY89" s="196">
        <v>4.6241723450000005E-4</v>
      </c>
      <c r="BZ89" s="196">
        <v>4.6241723450000005E-4</v>
      </c>
      <c r="CA89" s="196">
        <v>4.6241723450000005E-4</v>
      </c>
      <c r="CB89" s="196">
        <v>3.6572929250000005E-4</v>
      </c>
      <c r="CC89" s="196">
        <v>3.6572929250000005E-4</v>
      </c>
      <c r="CD89" s="196">
        <v>3.6572929250000005E-4</v>
      </c>
      <c r="CE89" s="196">
        <v>3.6572929250000005E-4</v>
      </c>
      <c r="CF89" s="196">
        <v>3.6572929250000005E-4</v>
      </c>
      <c r="CG89" s="196">
        <v>3.6572929250000005E-4</v>
      </c>
      <c r="CH89" s="196">
        <v>3.6572929250000005E-4</v>
      </c>
      <c r="CI89" s="196">
        <v>3.1146109800000001E-4</v>
      </c>
      <c r="CJ89" s="196">
        <v>3.1146109800000001E-4</v>
      </c>
      <c r="CK89" s="196">
        <v>3.1146109800000001E-4</v>
      </c>
      <c r="CL89" s="196">
        <v>3.6572929250000005E-4</v>
      </c>
      <c r="CM89" s="196">
        <v>5.4926145300000003E-4</v>
      </c>
      <c r="CN89" s="196">
        <v>2.5895556049999999E-4</v>
      </c>
      <c r="CO89" s="196">
        <v>2.5895556049999999E-4</v>
      </c>
      <c r="CP89" s="196">
        <v>2.5895556049999999E-4</v>
      </c>
      <c r="CQ89" s="196">
        <v>2.5895556049999999E-4</v>
      </c>
      <c r="CR89" s="196">
        <v>2.5895556049999999E-4</v>
      </c>
      <c r="CS89" s="196">
        <v>2.5895556049999999E-4</v>
      </c>
      <c r="CT89" s="196">
        <v>2.5895556049999999E-4</v>
      </c>
      <c r="CU89" s="196">
        <v>2.5895556049999999E-4</v>
      </c>
      <c r="CV89" s="196">
        <v>2.5895556049999999E-4</v>
      </c>
      <c r="CW89" s="196">
        <v>2.5895556049999999E-4</v>
      </c>
      <c r="CX89" s="196">
        <v>2.5895556049999999E-4</v>
      </c>
      <c r="CY89" s="197">
        <v>2.5895556049999999E-4</v>
      </c>
    </row>
    <row r="90" spans="1:103" ht="15" customHeight="1" x14ac:dyDescent="0.25">
      <c r="A90" s="394"/>
      <c r="B90" s="394"/>
      <c r="C90" s="400" t="s">
        <v>239</v>
      </c>
      <c r="D90" s="401"/>
      <c r="E90" s="402" t="s">
        <v>399</v>
      </c>
      <c r="F90" s="171">
        <v>0.73675634500000009</v>
      </c>
      <c r="G90" s="196">
        <v>0.73675634500000009</v>
      </c>
      <c r="H90" s="196">
        <v>0.73675634500000009</v>
      </c>
      <c r="I90" s="196">
        <v>0.646764534</v>
      </c>
      <c r="J90" s="196">
        <v>0.646764534</v>
      </c>
      <c r="K90" s="196">
        <v>0.646764534</v>
      </c>
      <c r="L90" s="196">
        <v>0.65561574</v>
      </c>
      <c r="M90" s="196">
        <v>0.65561574</v>
      </c>
      <c r="N90" s="196">
        <v>0.65561574</v>
      </c>
      <c r="O90" s="196">
        <v>0.67697304999999997</v>
      </c>
      <c r="P90" s="196">
        <v>0.69086082000000004</v>
      </c>
      <c r="Q90" s="196">
        <v>0.69086082000000004</v>
      </c>
      <c r="R90" s="196">
        <v>0.69086082000000004</v>
      </c>
      <c r="S90" s="196">
        <v>0.69086082000000004</v>
      </c>
      <c r="T90" s="196">
        <v>0.69086082000000004</v>
      </c>
      <c r="U90" s="196">
        <v>0.69086082000000004</v>
      </c>
      <c r="V90" s="196">
        <v>0.69086082000000004</v>
      </c>
      <c r="W90" s="196">
        <v>0.69086082000000004</v>
      </c>
      <c r="X90" s="196">
        <v>0.69086082000000004</v>
      </c>
      <c r="Y90" s="196">
        <v>0.69086082000000004</v>
      </c>
      <c r="Z90" s="196">
        <v>0.69086082000000004</v>
      </c>
      <c r="AA90" s="196">
        <v>0.69086082000000004</v>
      </c>
      <c r="AB90" s="196">
        <v>0.69086082000000004</v>
      </c>
      <c r="AC90" s="196">
        <v>0.69086082000000004</v>
      </c>
      <c r="AD90" s="196">
        <v>0.69086082000000004</v>
      </c>
      <c r="AE90" s="196">
        <v>0.69086082000000004</v>
      </c>
      <c r="AF90" s="196">
        <v>0.637629785</v>
      </c>
      <c r="AG90" s="196">
        <v>0.65561574</v>
      </c>
      <c r="AH90" s="196">
        <v>0.73326376500000012</v>
      </c>
      <c r="AI90" s="196">
        <v>0.73326376500000012</v>
      </c>
      <c r="AJ90" s="196">
        <v>0.73326376500000012</v>
      </c>
      <c r="AK90" s="196">
        <v>0.73326376500000012</v>
      </c>
      <c r="AL90" s="196">
        <v>0.71074601000000004</v>
      </c>
      <c r="AM90" s="196">
        <v>0.71074601000000004</v>
      </c>
      <c r="AN90" s="196">
        <v>0.71074601000000004</v>
      </c>
      <c r="AO90" s="196">
        <v>0.71074601000000004</v>
      </c>
      <c r="AP90" s="196">
        <v>0.71074601000000004</v>
      </c>
      <c r="AQ90" s="196">
        <v>0.71074601000000004</v>
      </c>
      <c r="AR90" s="196">
        <v>0.71074601000000004</v>
      </c>
      <c r="AS90" s="196">
        <v>0.68006068000000008</v>
      </c>
      <c r="AT90" s="196">
        <v>0.68006068000000008</v>
      </c>
      <c r="AU90" s="196">
        <v>0.62629922550000006</v>
      </c>
      <c r="AV90" s="196">
        <v>0.62629922550000006</v>
      </c>
      <c r="AW90" s="196">
        <v>0.62629922550000006</v>
      </c>
      <c r="AX90" s="196">
        <v>0.62629922550000006</v>
      </c>
      <c r="AY90" s="196">
        <v>0.62629922550000006</v>
      </c>
      <c r="AZ90" s="196">
        <v>0.62629922550000006</v>
      </c>
      <c r="BA90" s="196">
        <v>0.62629922550000006</v>
      </c>
      <c r="BB90" s="196">
        <v>0.62629922550000006</v>
      </c>
      <c r="BC90" s="196">
        <v>0.62629922550000006</v>
      </c>
      <c r="BD90" s="196">
        <v>0.65561574</v>
      </c>
      <c r="BE90" s="196">
        <v>0.76123807500000007</v>
      </c>
      <c r="BF90" s="196">
        <v>0.76123807500000007</v>
      </c>
      <c r="BG90" s="196">
        <v>0.76123807500000007</v>
      </c>
      <c r="BH90" s="196">
        <v>0.65516905999999997</v>
      </c>
      <c r="BI90" s="196">
        <v>0.65281216000000009</v>
      </c>
      <c r="BJ90" s="196">
        <v>0.65281216000000009</v>
      </c>
      <c r="BK90" s="196">
        <v>0.65281216000000009</v>
      </c>
      <c r="BL90" s="196">
        <v>0.65281216000000009</v>
      </c>
      <c r="BM90" s="196">
        <v>0.65281216000000009</v>
      </c>
      <c r="BN90" s="196">
        <v>0.65561574</v>
      </c>
      <c r="BO90" s="196">
        <v>0.65561574</v>
      </c>
      <c r="BP90" s="196">
        <v>0.65561574</v>
      </c>
      <c r="BQ90" s="196">
        <v>0.65561574</v>
      </c>
      <c r="BR90" s="196">
        <v>0.66747908499999997</v>
      </c>
      <c r="BS90" s="196">
        <v>0.66747908499999997</v>
      </c>
      <c r="BT90" s="196">
        <v>0.66747908499999997</v>
      </c>
      <c r="BU90" s="196">
        <v>0.66747908499999997</v>
      </c>
      <c r="BV90" s="196">
        <v>0.64067811600000002</v>
      </c>
      <c r="BW90" s="196">
        <v>0.64067811600000002</v>
      </c>
      <c r="BX90" s="196">
        <v>0.64067811600000002</v>
      </c>
      <c r="BY90" s="196">
        <v>0.64067811600000002</v>
      </c>
      <c r="BZ90" s="196">
        <v>0.64067811600000002</v>
      </c>
      <c r="CA90" s="196">
        <v>0.64067811600000002</v>
      </c>
      <c r="CB90" s="196">
        <v>0.65561574</v>
      </c>
      <c r="CC90" s="196">
        <v>0.65561574</v>
      </c>
      <c r="CD90" s="196">
        <v>0.65561574</v>
      </c>
      <c r="CE90" s="196">
        <v>0.65561574</v>
      </c>
      <c r="CF90" s="196">
        <v>0.65561574</v>
      </c>
      <c r="CG90" s="196">
        <v>0.65561574</v>
      </c>
      <c r="CH90" s="196">
        <v>0.65561574</v>
      </c>
      <c r="CI90" s="196">
        <v>0.65448656000000005</v>
      </c>
      <c r="CJ90" s="196">
        <v>0.65448656000000005</v>
      </c>
      <c r="CK90" s="196">
        <v>0.65448656000000005</v>
      </c>
      <c r="CL90" s="196">
        <v>0.65561574</v>
      </c>
      <c r="CM90" s="196">
        <v>0.71609622500000003</v>
      </c>
      <c r="CN90" s="196">
        <v>0.61125843999999996</v>
      </c>
      <c r="CO90" s="196">
        <v>0.61125843999999996</v>
      </c>
      <c r="CP90" s="196">
        <v>0.61125843999999996</v>
      </c>
      <c r="CQ90" s="196">
        <v>0.61125843999999996</v>
      </c>
      <c r="CR90" s="196">
        <v>0.61125843999999996</v>
      </c>
      <c r="CS90" s="196">
        <v>0.61125843999999996</v>
      </c>
      <c r="CT90" s="196">
        <v>0.61125843999999996</v>
      </c>
      <c r="CU90" s="196">
        <v>0.61125843999999996</v>
      </c>
      <c r="CV90" s="196">
        <v>0.61125843999999996</v>
      </c>
      <c r="CW90" s="196">
        <v>0.61125843999999996</v>
      </c>
      <c r="CX90" s="196">
        <v>0.61125843999999996</v>
      </c>
      <c r="CY90" s="197">
        <v>0.61125843999999996</v>
      </c>
    </row>
    <row r="91" spans="1:103" ht="15" customHeight="1" x14ac:dyDescent="0.25">
      <c r="A91" s="394"/>
      <c r="B91" s="406"/>
      <c r="C91" s="407" t="s">
        <v>240</v>
      </c>
      <c r="D91" s="408"/>
      <c r="E91" s="409" t="s">
        <v>400</v>
      </c>
      <c r="F91" s="172">
        <v>4.245500805E-4</v>
      </c>
      <c r="G91" s="198">
        <v>4.245500805E-4</v>
      </c>
      <c r="H91" s="198">
        <v>4.245500805E-4</v>
      </c>
      <c r="I91" s="198">
        <v>3.3219597449999998E-4</v>
      </c>
      <c r="J91" s="198">
        <v>3.3219597449999998E-4</v>
      </c>
      <c r="K91" s="198">
        <v>3.3219597449999998E-4</v>
      </c>
      <c r="L91" s="198">
        <v>1.7474182700000002E-4</v>
      </c>
      <c r="M91" s="198">
        <v>1.7474182700000002E-4</v>
      </c>
      <c r="N91" s="198">
        <v>1.7474182700000002E-4</v>
      </c>
      <c r="O91" s="198">
        <v>4.3832344400000003E-4</v>
      </c>
      <c r="P91" s="198">
        <v>3.8744571450000001E-4</v>
      </c>
      <c r="Q91" s="198">
        <v>3.8744571450000001E-4</v>
      </c>
      <c r="R91" s="198">
        <v>3.8744571450000001E-4</v>
      </c>
      <c r="S91" s="198">
        <v>3.8744571450000001E-4</v>
      </c>
      <c r="T91" s="198">
        <v>3.8744571450000001E-4</v>
      </c>
      <c r="U91" s="198">
        <v>3.8744571450000001E-4</v>
      </c>
      <c r="V91" s="198">
        <v>3.8744571450000001E-4</v>
      </c>
      <c r="W91" s="198">
        <v>3.8744571450000001E-4</v>
      </c>
      <c r="X91" s="198">
        <v>3.8744571450000001E-4</v>
      </c>
      <c r="Y91" s="198">
        <v>3.8744571450000001E-4</v>
      </c>
      <c r="Z91" s="198">
        <v>3.8744571450000001E-4</v>
      </c>
      <c r="AA91" s="198">
        <v>3.8744571450000001E-4</v>
      </c>
      <c r="AB91" s="198">
        <v>3.8744571450000001E-4</v>
      </c>
      <c r="AC91" s="198">
        <v>3.8744571450000001E-4</v>
      </c>
      <c r="AD91" s="198">
        <v>3.8744571450000001E-4</v>
      </c>
      <c r="AE91" s="198">
        <v>3.8744571450000001E-4</v>
      </c>
      <c r="AF91" s="198">
        <v>4.1489750900000003E-4</v>
      </c>
      <c r="AG91" s="198">
        <v>1.7474182700000002E-4</v>
      </c>
      <c r="AH91" s="198">
        <v>4.0428823499999997E-4</v>
      </c>
      <c r="AI91" s="198">
        <v>4.0428823499999997E-4</v>
      </c>
      <c r="AJ91" s="198">
        <v>4.0428823499999997E-4</v>
      </c>
      <c r="AK91" s="198">
        <v>4.0428823499999997E-4</v>
      </c>
      <c r="AL91" s="198">
        <v>-3.3252193E-3</v>
      </c>
      <c r="AM91" s="198">
        <v>-3.3252193E-3</v>
      </c>
      <c r="AN91" s="198">
        <v>-3.3252193E-3</v>
      </c>
      <c r="AO91" s="198">
        <v>-3.3252193E-3</v>
      </c>
      <c r="AP91" s="198">
        <v>-3.3252193E-3</v>
      </c>
      <c r="AQ91" s="198">
        <v>-3.3252193E-3</v>
      </c>
      <c r="AR91" s="198">
        <v>-3.3252193E-3</v>
      </c>
      <c r="AS91" s="198">
        <v>2.9177272149999997E-4</v>
      </c>
      <c r="AT91" s="198">
        <v>2.9177272149999997E-4</v>
      </c>
      <c r="AU91" s="198">
        <v>3.9931621600000004E-4</v>
      </c>
      <c r="AV91" s="198">
        <v>3.9931621600000004E-4</v>
      </c>
      <c r="AW91" s="198">
        <v>3.9931621600000004E-4</v>
      </c>
      <c r="AX91" s="198">
        <v>3.9931621600000004E-4</v>
      </c>
      <c r="AY91" s="198">
        <v>3.9931621600000004E-4</v>
      </c>
      <c r="AZ91" s="198">
        <v>3.9931621600000004E-4</v>
      </c>
      <c r="BA91" s="198">
        <v>3.9931621600000004E-4</v>
      </c>
      <c r="BB91" s="198">
        <v>3.9931621600000004E-4</v>
      </c>
      <c r="BC91" s="198">
        <v>3.9931621600000004E-4</v>
      </c>
      <c r="BD91" s="198">
        <v>1.7474182700000002E-4</v>
      </c>
      <c r="BE91" s="198">
        <v>4.4781527700000004E-4</v>
      </c>
      <c r="BF91" s="198">
        <v>4.4781527700000004E-4</v>
      </c>
      <c r="BG91" s="198">
        <v>4.4781527700000004E-4</v>
      </c>
      <c r="BH91" s="198">
        <v>2.1206946800000001E-4</v>
      </c>
      <c r="BI91" s="198">
        <v>-3.7907847250000004E-4</v>
      </c>
      <c r="BJ91" s="198">
        <v>-3.7907847250000004E-4</v>
      </c>
      <c r="BK91" s="198">
        <v>-3.7907847250000004E-4</v>
      </c>
      <c r="BL91" s="198">
        <v>-3.7907847250000004E-4</v>
      </c>
      <c r="BM91" s="198">
        <v>-3.7907847250000004E-4</v>
      </c>
      <c r="BN91" s="198">
        <v>1.7474182700000002E-4</v>
      </c>
      <c r="BO91" s="198">
        <v>1.7474182700000002E-4</v>
      </c>
      <c r="BP91" s="198">
        <v>1.7474182700000002E-4</v>
      </c>
      <c r="BQ91" s="198">
        <v>1.7474182700000002E-4</v>
      </c>
      <c r="BR91" s="198">
        <v>2.9812053050000002E-4</v>
      </c>
      <c r="BS91" s="198">
        <v>2.9812053050000002E-4</v>
      </c>
      <c r="BT91" s="198">
        <v>2.9812053050000002E-4</v>
      </c>
      <c r="BU91" s="198">
        <v>2.9812053050000002E-4</v>
      </c>
      <c r="BV91" s="198">
        <v>4.0180444850000001E-4</v>
      </c>
      <c r="BW91" s="198">
        <v>4.0180444850000001E-4</v>
      </c>
      <c r="BX91" s="198">
        <v>4.0180444850000001E-4</v>
      </c>
      <c r="BY91" s="198">
        <v>4.0180444850000001E-4</v>
      </c>
      <c r="BZ91" s="198">
        <v>4.0180444850000001E-4</v>
      </c>
      <c r="CA91" s="198">
        <v>4.0180444850000001E-4</v>
      </c>
      <c r="CB91" s="198">
        <v>1.7474182700000002E-4</v>
      </c>
      <c r="CC91" s="198">
        <v>1.7474182700000002E-4</v>
      </c>
      <c r="CD91" s="198">
        <v>1.7474182700000002E-4</v>
      </c>
      <c r="CE91" s="198">
        <v>1.7474182700000002E-4</v>
      </c>
      <c r="CF91" s="198">
        <v>1.7474182700000002E-4</v>
      </c>
      <c r="CG91" s="198">
        <v>1.7474182700000002E-4</v>
      </c>
      <c r="CH91" s="198">
        <v>1.7474182700000002E-4</v>
      </c>
      <c r="CI91" s="198">
        <v>4.32607162E-4</v>
      </c>
      <c r="CJ91" s="198">
        <v>4.32607162E-4</v>
      </c>
      <c r="CK91" s="198">
        <v>4.32607162E-4</v>
      </c>
      <c r="CL91" s="198">
        <v>1.7474182700000002E-4</v>
      </c>
      <c r="CM91" s="198">
        <v>3.9411977150000002E-4</v>
      </c>
      <c r="CN91" s="198">
        <v>2.3151064299999999E-4</v>
      </c>
      <c r="CO91" s="198">
        <v>2.3151064299999999E-4</v>
      </c>
      <c r="CP91" s="198">
        <v>2.3151064299999999E-4</v>
      </c>
      <c r="CQ91" s="198">
        <v>2.3151064299999999E-4</v>
      </c>
      <c r="CR91" s="198">
        <v>2.3151064299999999E-4</v>
      </c>
      <c r="CS91" s="198">
        <v>2.3151064299999999E-4</v>
      </c>
      <c r="CT91" s="198">
        <v>2.3151064299999999E-4</v>
      </c>
      <c r="CU91" s="198">
        <v>2.3151064299999999E-4</v>
      </c>
      <c r="CV91" s="198">
        <v>2.3151064299999999E-4</v>
      </c>
      <c r="CW91" s="198">
        <v>2.3151064299999999E-4</v>
      </c>
      <c r="CX91" s="198">
        <v>2.3151064299999999E-4</v>
      </c>
      <c r="CY91" s="199">
        <v>2.3151064299999999E-4</v>
      </c>
    </row>
    <row r="92" spans="1:103" ht="15" customHeight="1" x14ac:dyDescent="0.25">
      <c r="A92" s="394"/>
      <c r="B92" s="19"/>
      <c r="C92" s="19"/>
      <c r="D92" s="19"/>
      <c r="E92" s="19"/>
      <c r="F92" s="76"/>
      <c r="G92" s="76"/>
      <c r="H92" s="76"/>
      <c r="I92" s="61"/>
      <c r="J92" s="61"/>
      <c r="K92" s="61"/>
      <c r="L92" s="61"/>
      <c r="M92" s="61"/>
      <c r="N92" s="61"/>
      <c r="O92" s="61"/>
      <c r="P92" s="61"/>
      <c r="Q92" s="19"/>
      <c r="R92" s="19"/>
      <c r="S92" s="61"/>
      <c r="T92" s="61"/>
      <c r="U92" s="61"/>
      <c r="V92" s="61"/>
      <c r="W92" s="61"/>
      <c r="X92" s="61"/>
      <c r="Y92" s="61"/>
      <c r="Z92" s="61"/>
      <c r="AA92" s="61"/>
      <c r="AB92" s="61"/>
      <c r="AC92" s="61"/>
      <c r="AD92" s="61"/>
      <c r="AE92" s="61"/>
      <c r="AF92" s="61"/>
      <c r="AG92" s="61"/>
      <c r="AH92" s="61"/>
      <c r="AI92" s="61"/>
      <c r="AJ92" s="61"/>
    </row>
    <row r="93" spans="1:103" ht="15" customHeight="1" x14ac:dyDescent="0.25">
      <c r="A93" s="394"/>
      <c r="B93" s="395"/>
      <c r="C93" s="396" t="s">
        <v>220</v>
      </c>
      <c r="D93" s="397"/>
      <c r="E93" s="398" t="s">
        <v>248</v>
      </c>
      <c r="F93" s="399">
        <v>1.7730496626323789E-3</v>
      </c>
      <c r="G93" s="418"/>
      <c r="H93" s="418"/>
    </row>
    <row r="94" spans="1:103" ht="15" customHeight="1" x14ac:dyDescent="0.25">
      <c r="A94" s="394"/>
      <c r="B94" s="394"/>
      <c r="C94" s="400" t="s">
        <v>221</v>
      </c>
      <c r="D94" s="401"/>
      <c r="E94" s="402" t="s">
        <v>249</v>
      </c>
      <c r="F94" s="403">
        <v>5.3498649716269953E-6</v>
      </c>
      <c r="G94" s="418"/>
      <c r="H94" s="418"/>
    </row>
    <row r="95" spans="1:103" ht="15" customHeight="1" x14ac:dyDescent="0.25">
      <c r="A95" s="394"/>
      <c r="B95" s="394"/>
      <c r="C95" s="400" t="s">
        <v>222</v>
      </c>
      <c r="D95" s="401"/>
      <c r="E95" s="402" t="s">
        <v>250</v>
      </c>
      <c r="F95" s="403">
        <v>0</v>
      </c>
      <c r="G95" s="418"/>
      <c r="H95" s="418"/>
    </row>
    <row r="96" spans="1:103" ht="15" customHeight="1" x14ac:dyDescent="0.25">
      <c r="A96" s="394"/>
      <c r="B96" s="394"/>
      <c r="C96" s="400" t="s">
        <v>223</v>
      </c>
      <c r="D96" s="401"/>
      <c r="E96" s="402" t="s">
        <v>251</v>
      </c>
      <c r="F96" s="403">
        <v>1910.6138605952356</v>
      </c>
      <c r="G96" s="418"/>
      <c r="H96" s="418"/>
    </row>
    <row r="97" spans="1:8" ht="15" customHeight="1" x14ac:dyDescent="0.25">
      <c r="A97" s="394"/>
      <c r="B97" s="394"/>
      <c r="C97" s="404" t="s">
        <v>224</v>
      </c>
      <c r="D97" s="405"/>
      <c r="E97" s="402" t="s">
        <v>252</v>
      </c>
      <c r="F97" s="403">
        <v>0</v>
      </c>
      <c r="G97" s="418"/>
      <c r="H97" s="418"/>
    </row>
    <row r="98" spans="1:8" ht="15" customHeight="1" x14ac:dyDescent="0.25">
      <c r="A98" s="394"/>
      <c r="B98" s="394"/>
      <c r="C98" s="400" t="s">
        <v>225</v>
      </c>
      <c r="D98" s="401"/>
      <c r="E98" s="402" t="s">
        <v>253</v>
      </c>
      <c r="F98" s="403">
        <v>0</v>
      </c>
      <c r="G98" s="418"/>
      <c r="H98" s="418"/>
    </row>
    <row r="99" spans="1:8" ht="15" customHeight="1" x14ac:dyDescent="0.25">
      <c r="A99" s="394"/>
      <c r="B99" s="394"/>
      <c r="C99" s="400" t="s">
        <v>226</v>
      </c>
      <c r="D99" s="401"/>
      <c r="E99" s="402" t="s">
        <v>254</v>
      </c>
      <c r="F99" s="403">
        <v>0</v>
      </c>
      <c r="G99" s="418"/>
      <c r="H99" s="418"/>
    </row>
    <row r="100" spans="1:8" ht="15" customHeight="1" x14ac:dyDescent="0.25">
      <c r="A100" s="394"/>
      <c r="B100" s="394"/>
      <c r="C100" s="400" t="s">
        <v>227</v>
      </c>
      <c r="D100" s="401"/>
      <c r="E100" s="402" t="s">
        <v>255</v>
      </c>
      <c r="F100" s="403">
        <v>0</v>
      </c>
      <c r="G100" s="418"/>
      <c r="H100" s="418"/>
    </row>
    <row r="101" spans="1:8" ht="15" customHeight="1" x14ac:dyDescent="0.25">
      <c r="A101" s="394"/>
      <c r="B101" s="394"/>
      <c r="C101" s="400" t="s">
        <v>228</v>
      </c>
      <c r="D101" s="401"/>
      <c r="E101" s="402" t="s">
        <v>254</v>
      </c>
      <c r="F101" s="403">
        <v>0</v>
      </c>
      <c r="G101" s="418"/>
      <c r="H101" s="418"/>
    </row>
    <row r="102" spans="1:8" ht="15" customHeight="1" x14ac:dyDescent="0.25">
      <c r="A102" s="394"/>
      <c r="B102" s="394"/>
      <c r="C102" s="400" t="s">
        <v>229</v>
      </c>
      <c r="D102" s="401"/>
      <c r="E102" s="402" t="s">
        <v>256</v>
      </c>
      <c r="F102" s="403">
        <v>0</v>
      </c>
      <c r="G102" s="418"/>
      <c r="H102" s="418"/>
    </row>
    <row r="103" spans="1:8" ht="15" customHeight="1" x14ac:dyDescent="0.25">
      <c r="A103" s="394"/>
      <c r="B103" s="394"/>
      <c r="C103" s="400" t="s">
        <v>230</v>
      </c>
      <c r="D103" s="401"/>
      <c r="E103" s="402" t="s">
        <v>257</v>
      </c>
      <c r="F103" s="403">
        <v>0</v>
      </c>
      <c r="G103" s="418"/>
      <c r="H103" s="418"/>
    </row>
    <row r="104" spans="1:8" ht="15" customHeight="1" x14ac:dyDescent="0.25">
      <c r="A104" s="394"/>
      <c r="B104" s="394"/>
      <c r="C104" s="400" t="s">
        <v>231</v>
      </c>
      <c r="D104" s="401"/>
      <c r="E104" s="402" t="s">
        <v>258</v>
      </c>
      <c r="F104" s="403">
        <v>0</v>
      </c>
      <c r="G104" s="418"/>
      <c r="H104" s="418"/>
    </row>
    <row r="105" spans="1:8" ht="15" customHeight="1" x14ac:dyDescent="0.25">
      <c r="A105" s="394"/>
      <c r="B105" s="394"/>
      <c r="C105" s="400" t="s">
        <v>232</v>
      </c>
      <c r="D105" s="401"/>
      <c r="E105" s="402" t="s">
        <v>259</v>
      </c>
      <c r="F105" s="403">
        <v>0</v>
      </c>
      <c r="G105" s="418"/>
      <c r="H105" s="418"/>
    </row>
    <row r="106" spans="1:8" ht="15" customHeight="1" x14ac:dyDescent="0.25">
      <c r="A106" s="394"/>
      <c r="B106" s="394"/>
      <c r="C106" s="400" t="s">
        <v>233</v>
      </c>
      <c r="D106" s="401"/>
      <c r="E106" s="402" t="s">
        <v>259</v>
      </c>
      <c r="F106" s="403">
        <v>0</v>
      </c>
      <c r="G106" s="418"/>
      <c r="H106" s="418"/>
    </row>
    <row r="107" spans="1:8" ht="15" customHeight="1" x14ac:dyDescent="0.25">
      <c r="A107" s="394"/>
      <c r="B107" s="394"/>
      <c r="C107" s="400" t="s">
        <v>234</v>
      </c>
      <c r="D107" s="401"/>
      <c r="E107" s="402" t="s">
        <v>259</v>
      </c>
      <c r="F107" s="403">
        <v>0</v>
      </c>
      <c r="G107" s="418"/>
      <c r="H107" s="418"/>
    </row>
    <row r="108" spans="1:8" ht="15" customHeight="1" x14ac:dyDescent="0.25">
      <c r="A108" s="394"/>
      <c r="B108" s="394"/>
      <c r="C108" s="400" t="s">
        <v>235</v>
      </c>
      <c r="D108" s="401"/>
      <c r="E108" s="402" t="s">
        <v>259</v>
      </c>
      <c r="F108" s="403">
        <v>0</v>
      </c>
      <c r="G108" s="418"/>
      <c r="H108" s="418"/>
    </row>
    <row r="109" spans="1:8" ht="15" customHeight="1" x14ac:dyDescent="0.25">
      <c r="A109" s="394"/>
      <c r="B109" s="394"/>
      <c r="C109" s="400" t="s">
        <v>236</v>
      </c>
      <c r="D109" s="401"/>
      <c r="E109" s="402" t="s">
        <v>259</v>
      </c>
      <c r="F109" s="403">
        <v>0</v>
      </c>
      <c r="G109" s="418"/>
      <c r="H109" s="418"/>
    </row>
    <row r="110" spans="1:8" ht="15" customHeight="1" x14ac:dyDescent="0.25">
      <c r="A110" s="394"/>
      <c r="B110" s="394"/>
      <c r="C110" s="400" t="s">
        <v>237</v>
      </c>
      <c r="D110" s="401"/>
      <c r="E110" s="402" t="s">
        <v>260</v>
      </c>
      <c r="F110" s="403">
        <v>0</v>
      </c>
      <c r="G110" s="418"/>
      <c r="H110" s="418"/>
    </row>
    <row r="111" spans="1:8" ht="15" customHeight="1" x14ac:dyDescent="0.25">
      <c r="A111" s="394"/>
      <c r="B111" s="394"/>
      <c r="C111" s="400" t="s">
        <v>238</v>
      </c>
      <c r="D111" s="401"/>
      <c r="E111" s="402" t="s">
        <v>261</v>
      </c>
      <c r="F111" s="403">
        <v>0</v>
      </c>
      <c r="G111" s="418"/>
      <c r="H111" s="418"/>
    </row>
    <row r="112" spans="1:8" ht="15" customHeight="1" x14ac:dyDescent="0.25">
      <c r="A112" s="394"/>
      <c r="B112" s="394"/>
      <c r="C112" s="400" t="s">
        <v>239</v>
      </c>
      <c r="D112" s="401"/>
      <c r="E112" s="402" t="s">
        <v>262</v>
      </c>
      <c r="F112" s="403">
        <v>0</v>
      </c>
      <c r="G112" s="418"/>
      <c r="H112" s="419"/>
    </row>
    <row r="113" spans="1:8" ht="15" customHeight="1" x14ac:dyDescent="0.25">
      <c r="A113" s="394"/>
      <c r="B113" s="406"/>
      <c r="C113" s="407" t="s">
        <v>240</v>
      </c>
      <c r="D113" s="408"/>
      <c r="E113" s="409" t="s">
        <v>263</v>
      </c>
      <c r="F113" s="410">
        <v>0</v>
      </c>
      <c r="G113" s="418"/>
      <c r="H113" s="418"/>
    </row>
    <row r="114" spans="1:8" ht="15" customHeight="1" x14ac:dyDescent="0.25">
      <c r="A114" s="394"/>
      <c r="B114" s="19"/>
      <c r="C114" s="19"/>
      <c r="D114" s="19"/>
      <c r="E114" s="19"/>
      <c r="F114" s="76"/>
      <c r="G114" s="418"/>
      <c r="H114" s="418"/>
    </row>
    <row r="115" spans="1:8" ht="15" customHeight="1" x14ac:dyDescent="0.25">
      <c r="A115" s="394"/>
      <c r="B115" s="395"/>
      <c r="C115" s="396" t="s">
        <v>220</v>
      </c>
      <c r="D115" s="397"/>
      <c r="E115" s="398" t="s">
        <v>248</v>
      </c>
      <c r="F115" s="399">
        <v>1.6861787637265845E-4</v>
      </c>
      <c r="G115" s="418"/>
      <c r="H115" s="418"/>
    </row>
    <row r="116" spans="1:8" ht="15" customHeight="1" x14ac:dyDescent="0.25">
      <c r="A116" s="394"/>
      <c r="B116" s="394"/>
      <c r="C116" s="400" t="s">
        <v>221</v>
      </c>
      <c r="D116" s="401"/>
      <c r="E116" s="402" t="s">
        <v>249</v>
      </c>
      <c r="F116" s="403">
        <v>5.0877473395580398E-7</v>
      </c>
      <c r="G116" s="418"/>
      <c r="H116" s="418"/>
    </row>
    <row r="117" spans="1:8" ht="15" customHeight="1" x14ac:dyDescent="0.25">
      <c r="A117" s="394"/>
      <c r="B117" s="394"/>
      <c r="C117" s="400" t="s">
        <v>222</v>
      </c>
      <c r="D117" s="401"/>
      <c r="E117" s="402" t="s">
        <v>250</v>
      </c>
      <c r="F117" s="403">
        <v>0</v>
      </c>
      <c r="G117" s="418"/>
      <c r="H117" s="418"/>
    </row>
    <row r="118" spans="1:8" ht="15" customHeight="1" x14ac:dyDescent="0.25">
      <c r="A118" s="394"/>
      <c r="B118" s="394"/>
      <c r="C118" s="400" t="s">
        <v>223</v>
      </c>
      <c r="D118" s="401"/>
      <c r="E118" s="402" t="s">
        <v>251</v>
      </c>
      <c r="F118" s="403">
        <v>181.70029781536471</v>
      </c>
      <c r="G118" s="418"/>
      <c r="H118" s="418"/>
    </row>
    <row r="119" spans="1:8" ht="15" customHeight="1" x14ac:dyDescent="0.25">
      <c r="A119" s="394"/>
      <c r="B119" s="394"/>
      <c r="C119" s="404" t="s">
        <v>224</v>
      </c>
      <c r="D119" s="405"/>
      <c r="E119" s="402" t="s">
        <v>252</v>
      </c>
      <c r="F119" s="403">
        <v>0</v>
      </c>
      <c r="G119" s="418"/>
      <c r="H119" s="418"/>
    </row>
    <row r="120" spans="1:8" ht="15" customHeight="1" x14ac:dyDescent="0.25">
      <c r="A120" s="394"/>
      <c r="B120" s="394"/>
      <c r="C120" s="400" t="s">
        <v>225</v>
      </c>
      <c r="D120" s="401"/>
      <c r="E120" s="402" t="s">
        <v>253</v>
      </c>
      <c r="F120" s="403">
        <v>0</v>
      </c>
      <c r="G120" s="418"/>
      <c r="H120" s="418"/>
    </row>
    <row r="121" spans="1:8" ht="15" customHeight="1" x14ac:dyDescent="0.25">
      <c r="A121" s="394"/>
      <c r="B121" s="394"/>
      <c r="C121" s="400" t="s">
        <v>226</v>
      </c>
      <c r="D121" s="401"/>
      <c r="E121" s="402" t="s">
        <v>254</v>
      </c>
      <c r="F121" s="403">
        <v>0</v>
      </c>
      <c r="G121" s="418"/>
      <c r="H121" s="418"/>
    </row>
    <row r="122" spans="1:8" ht="15" customHeight="1" x14ac:dyDescent="0.25">
      <c r="A122" s="394"/>
      <c r="B122" s="394"/>
      <c r="C122" s="400" t="s">
        <v>227</v>
      </c>
      <c r="D122" s="401"/>
      <c r="E122" s="402" t="s">
        <v>255</v>
      </c>
      <c r="F122" s="403">
        <v>0</v>
      </c>
      <c r="G122" s="418"/>
      <c r="H122" s="418"/>
    </row>
    <row r="123" spans="1:8" ht="15" customHeight="1" x14ac:dyDescent="0.25">
      <c r="A123" s="394"/>
      <c r="B123" s="394"/>
      <c r="C123" s="400" t="s">
        <v>228</v>
      </c>
      <c r="D123" s="401"/>
      <c r="E123" s="402" t="s">
        <v>254</v>
      </c>
      <c r="F123" s="403">
        <v>0</v>
      </c>
      <c r="G123" s="418"/>
      <c r="H123" s="418"/>
    </row>
    <row r="124" spans="1:8" ht="15" customHeight="1" x14ac:dyDescent="0.25">
      <c r="A124" s="394"/>
      <c r="B124" s="394"/>
      <c r="C124" s="400" t="s">
        <v>229</v>
      </c>
      <c r="D124" s="401"/>
      <c r="E124" s="402" t="s">
        <v>256</v>
      </c>
      <c r="F124" s="403">
        <v>0</v>
      </c>
      <c r="G124" s="418"/>
      <c r="H124" s="418"/>
    </row>
    <row r="125" spans="1:8" ht="15" customHeight="1" x14ac:dyDescent="0.25">
      <c r="A125" s="394"/>
      <c r="B125" s="394"/>
      <c r="C125" s="400" t="s">
        <v>230</v>
      </c>
      <c r="D125" s="401"/>
      <c r="E125" s="402" t="s">
        <v>257</v>
      </c>
      <c r="F125" s="403">
        <v>0</v>
      </c>
      <c r="G125" s="418"/>
      <c r="H125" s="418"/>
    </row>
    <row r="126" spans="1:8" ht="15" customHeight="1" x14ac:dyDescent="0.25">
      <c r="A126" s="394"/>
      <c r="B126" s="394"/>
      <c r="C126" s="400" t="s">
        <v>231</v>
      </c>
      <c r="D126" s="401"/>
      <c r="E126" s="402" t="s">
        <v>258</v>
      </c>
      <c r="F126" s="403">
        <v>0</v>
      </c>
      <c r="G126" s="418"/>
      <c r="H126" s="418"/>
    </row>
    <row r="127" spans="1:8" ht="15" customHeight="1" x14ac:dyDescent="0.25">
      <c r="A127" s="394"/>
      <c r="B127" s="394"/>
      <c r="C127" s="400" t="s">
        <v>232</v>
      </c>
      <c r="D127" s="401"/>
      <c r="E127" s="402" t="s">
        <v>259</v>
      </c>
      <c r="F127" s="403">
        <v>0</v>
      </c>
      <c r="G127" s="418"/>
      <c r="H127" s="418"/>
    </row>
    <row r="128" spans="1:8" ht="15" customHeight="1" x14ac:dyDescent="0.25">
      <c r="A128" s="394"/>
      <c r="B128" s="394"/>
      <c r="C128" s="400" t="s">
        <v>233</v>
      </c>
      <c r="D128" s="401"/>
      <c r="E128" s="402" t="s">
        <v>259</v>
      </c>
      <c r="F128" s="403">
        <v>0</v>
      </c>
      <c r="G128" s="418"/>
      <c r="H128" s="418"/>
    </row>
    <row r="129" spans="1:42" ht="15" customHeight="1" x14ac:dyDescent="0.25">
      <c r="A129" s="394"/>
      <c r="B129" s="394"/>
      <c r="C129" s="400" t="s">
        <v>234</v>
      </c>
      <c r="D129" s="401"/>
      <c r="E129" s="402" t="s">
        <v>259</v>
      </c>
      <c r="F129" s="403">
        <v>0</v>
      </c>
      <c r="G129" s="418"/>
      <c r="H129" s="418"/>
    </row>
    <row r="130" spans="1:42" ht="15" customHeight="1" x14ac:dyDescent="0.25">
      <c r="A130" s="394"/>
      <c r="B130" s="394"/>
      <c r="C130" s="400" t="s">
        <v>235</v>
      </c>
      <c r="D130" s="401"/>
      <c r="E130" s="402" t="s">
        <v>259</v>
      </c>
      <c r="F130" s="403">
        <v>0</v>
      </c>
      <c r="G130" s="418"/>
      <c r="H130" s="418"/>
    </row>
    <row r="131" spans="1:42" ht="15" customHeight="1" x14ac:dyDescent="0.25">
      <c r="A131" s="394"/>
      <c r="B131" s="394"/>
      <c r="C131" s="400" t="s">
        <v>236</v>
      </c>
      <c r="D131" s="401"/>
      <c r="E131" s="402" t="s">
        <v>259</v>
      </c>
      <c r="F131" s="403">
        <v>0</v>
      </c>
      <c r="G131" s="418"/>
      <c r="H131" s="418"/>
    </row>
    <row r="132" spans="1:42" ht="15" customHeight="1" x14ac:dyDescent="0.25">
      <c r="A132" s="394"/>
      <c r="B132" s="394"/>
      <c r="C132" s="400" t="s">
        <v>237</v>
      </c>
      <c r="D132" s="401"/>
      <c r="E132" s="402" t="s">
        <v>260</v>
      </c>
      <c r="F132" s="403">
        <v>0</v>
      </c>
      <c r="G132" s="418"/>
      <c r="H132" s="418"/>
    </row>
    <row r="133" spans="1:42" ht="15" customHeight="1" x14ac:dyDescent="0.25">
      <c r="A133" s="394"/>
      <c r="B133" s="394"/>
      <c r="C133" s="400" t="s">
        <v>238</v>
      </c>
      <c r="D133" s="401"/>
      <c r="E133" s="402" t="s">
        <v>261</v>
      </c>
      <c r="F133" s="403">
        <v>0</v>
      </c>
      <c r="G133" s="418"/>
      <c r="H133" s="418"/>
    </row>
    <row r="134" spans="1:42" ht="15" customHeight="1" x14ac:dyDescent="0.25">
      <c r="A134" s="394"/>
      <c r="B134" s="394"/>
      <c r="C134" s="400" t="s">
        <v>239</v>
      </c>
      <c r="D134" s="401"/>
      <c r="E134" s="402" t="s">
        <v>262</v>
      </c>
      <c r="F134" s="403">
        <v>0</v>
      </c>
      <c r="G134" s="418"/>
      <c r="H134" s="418"/>
    </row>
    <row r="135" spans="1:42" ht="15" customHeight="1" x14ac:dyDescent="0.25">
      <c r="A135" s="394"/>
      <c r="B135" s="406"/>
      <c r="C135" s="407" t="s">
        <v>240</v>
      </c>
      <c r="D135" s="408"/>
      <c r="E135" s="409" t="s">
        <v>263</v>
      </c>
      <c r="F135" s="410">
        <v>0</v>
      </c>
      <c r="G135" s="418"/>
      <c r="H135" s="418"/>
    </row>
    <row r="136" spans="1:42" ht="15" customHeight="1" x14ac:dyDescent="0.25">
      <c r="A136" s="394"/>
      <c r="B136" s="19"/>
      <c r="C136" s="19"/>
      <c r="D136" s="19"/>
      <c r="E136" s="19"/>
      <c r="F136" s="19"/>
      <c r="H136" s="63"/>
    </row>
    <row r="137" spans="1:42" ht="15" customHeight="1" x14ac:dyDescent="0.25">
      <c r="A137" s="394"/>
      <c r="F137" s="420" t="s">
        <v>138</v>
      </c>
      <c r="G137" s="421" t="s">
        <v>139</v>
      </c>
      <c r="H137" s="421" t="s">
        <v>140</v>
      </c>
      <c r="I137" s="421" t="s">
        <v>141</v>
      </c>
      <c r="J137" s="421" t="s">
        <v>142</v>
      </c>
      <c r="K137" s="421" t="s">
        <v>143</v>
      </c>
      <c r="L137" s="421" t="s">
        <v>144</v>
      </c>
      <c r="M137" s="421" t="s">
        <v>145</v>
      </c>
      <c r="N137" s="421" t="s">
        <v>146</v>
      </c>
      <c r="O137" s="421" t="s">
        <v>147</v>
      </c>
      <c r="P137" s="421" t="s">
        <v>148</v>
      </c>
      <c r="Q137" s="421" t="s">
        <v>149</v>
      </c>
      <c r="R137" s="421" t="s">
        <v>150</v>
      </c>
      <c r="S137" s="421" t="s">
        <v>151</v>
      </c>
      <c r="T137" s="421" t="s">
        <v>152</v>
      </c>
      <c r="U137" s="421" t="s">
        <v>153</v>
      </c>
      <c r="V137" s="421" t="s">
        <v>154</v>
      </c>
      <c r="W137" s="421" t="s">
        <v>155</v>
      </c>
      <c r="X137" s="421" t="s">
        <v>156</v>
      </c>
      <c r="Y137" s="421" t="s">
        <v>157</v>
      </c>
      <c r="Z137" s="421" t="s">
        <v>158</v>
      </c>
      <c r="AA137" s="421" t="s">
        <v>159</v>
      </c>
      <c r="AB137" s="421" t="s">
        <v>160</v>
      </c>
      <c r="AC137" s="421" t="s">
        <v>161</v>
      </c>
      <c r="AD137" s="421" t="s">
        <v>162</v>
      </c>
      <c r="AE137" s="421" t="s">
        <v>163</v>
      </c>
      <c r="AF137" s="421" t="s">
        <v>164</v>
      </c>
      <c r="AG137" s="421" t="s">
        <v>165</v>
      </c>
      <c r="AH137" s="421" t="s">
        <v>166</v>
      </c>
      <c r="AI137" s="421" t="s">
        <v>167</v>
      </c>
      <c r="AJ137" s="421" t="s">
        <v>168</v>
      </c>
      <c r="AK137" s="421" t="s">
        <v>169</v>
      </c>
      <c r="AL137" s="421" t="s">
        <v>170</v>
      </c>
      <c r="AM137" s="421" t="s">
        <v>171</v>
      </c>
      <c r="AN137" s="421" t="s">
        <v>172</v>
      </c>
      <c r="AO137" s="421" t="s">
        <v>173</v>
      </c>
      <c r="AP137" s="422" t="s">
        <v>174</v>
      </c>
    </row>
    <row r="138" spans="1:42" ht="15" customHeight="1" x14ac:dyDescent="0.25">
      <c r="A138" s="394"/>
      <c r="B138" s="397"/>
      <c r="C138" s="396" t="s">
        <v>220</v>
      </c>
      <c r="D138" s="397"/>
      <c r="E138" s="396" t="s">
        <v>769</v>
      </c>
      <c r="F138" s="170">
        <v>0.97157725065730238</v>
      </c>
      <c r="G138" s="24">
        <v>1.6916142456908283</v>
      </c>
      <c r="H138" s="24">
        <v>2.3397763186900624</v>
      </c>
      <c r="I138" s="24">
        <v>2.9452714689317974</v>
      </c>
      <c r="J138" s="24">
        <v>3.5208971648414984</v>
      </c>
      <c r="K138" s="24">
        <v>4.0737871844451305</v>
      </c>
      <c r="L138" s="24">
        <v>4.6084594377991586</v>
      </c>
      <c r="M138" s="24">
        <v>5.1280154726771583</v>
      </c>
      <c r="N138" s="24">
        <v>5.6347070887045918</v>
      </c>
      <c r="O138" s="24">
        <v>6.1302380203209879</v>
      </c>
      <c r="P138" s="24">
        <v>6.6159388954354075</v>
      </c>
      <c r="Q138" s="24">
        <v>7.0928754563344798</v>
      </c>
      <c r="R138" s="24">
        <v>8.0237939190067937</v>
      </c>
      <c r="S138" s="24">
        <v>8.9283935166606803</v>
      </c>
      <c r="T138" s="24">
        <v>9.8105948601608901</v>
      </c>
      <c r="U138" s="24">
        <v>10.673364323459502</v>
      </c>
      <c r="V138" s="24">
        <v>11.519018664308065</v>
      </c>
      <c r="W138" s="24">
        <v>12.349413447802473</v>
      </c>
      <c r="X138" s="24">
        <v>13.166065631807083</v>
      </c>
      <c r="Y138" s="24">
        <v>13.97023663192676</v>
      </c>
      <c r="Z138" s="24">
        <v>14.76299052718324</v>
      </c>
      <c r="AA138" s="24">
        <v>15.545236010516845</v>
      </c>
      <c r="AB138" s="24">
        <v>16.317757357207313</v>
      </c>
      <c r="AC138" s="24">
        <v>17.08123776356625</v>
      </c>
      <c r="AD138" s="24">
        <v>17.836277255258175</v>
      </c>
      <c r="AE138" s="24">
        <v>18.583406648104848</v>
      </c>
      <c r="AF138" s="24">
        <v>20.0557763736639</v>
      </c>
      <c r="AG138" s="24">
        <v>21.501577666722351</v>
      </c>
      <c r="AH138" s="24">
        <v>22.923451704326794</v>
      </c>
      <c r="AI138" s="24">
        <v>24.323594738607994</v>
      </c>
      <c r="AJ138" s="24">
        <v>25.703859438749426</v>
      </c>
      <c r="AK138" s="24">
        <v>29.07741329018442</v>
      </c>
      <c r="AL138" s="24">
        <v>32.355590250937212</v>
      </c>
      <c r="AM138" s="24">
        <v>35.552598216127699</v>
      </c>
      <c r="AN138" s="24">
        <v>38.679187023332489</v>
      </c>
      <c r="AO138" s="24">
        <v>41.74375236707148</v>
      </c>
      <c r="AP138" s="195">
        <v>44.753018626575432</v>
      </c>
    </row>
    <row r="139" spans="1:42" ht="15" customHeight="1" x14ac:dyDescent="0.25">
      <c r="A139" s="394"/>
      <c r="B139" s="401"/>
      <c r="C139" s="400" t="s">
        <v>221</v>
      </c>
      <c r="D139" s="401"/>
      <c r="E139" s="400" t="s">
        <v>770</v>
      </c>
      <c r="F139" s="171">
        <v>1.9428864198910746E-3</v>
      </c>
      <c r="G139" s="196">
        <v>3.3827617345131298E-3</v>
      </c>
      <c r="H139" s="196">
        <v>4.6789070370783148E-3</v>
      </c>
      <c r="I139" s="196">
        <v>5.8897302669539582E-3</v>
      </c>
      <c r="J139" s="196">
        <v>7.0408228298630754E-3</v>
      </c>
      <c r="K139" s="196">
        <v>8.1464503134774519E-3</v>
      </c>
      <c r="L139" s="196">
        <v>9.2156472913104692E-3</v>
      </c>
      <c r="M139" s="196">
        <v>1.0254616003118E-2</v>
      </c>
      <c r="N139" s="196">
        <v>1.126785942682554E-2</v>
      </c>
      <c r="O139" s="196">
        <v>1.2258784561211026E-2</v>
      </c>
      <c r="P139" s="196">
        <v>1.3230052294940484E-2</v>
      </c>
      <c r="Q139" s="196">
        <v>1.4183793818523364E-2</v>
      </c>
      <c r="R139" s="196">
        <v>1.6045373881177463E-2</v>
      </c>
      <c r="S139" s="196">
        <v>1.7854323475799648E-2</v>
      </c>
      <c r="T139" s="196">
        <v>1.9618482742329031E-2</v>
      </c>
      <c r="U139" s="196">
        <v>2.1343783610176172E-2</v>
      </c>
      <c r="V139" s="196">
        <v>2.3034858955595244E-2</v>
      </c>
      <c r="W139" s="196">
        <v>2.4695419396783203E-2</v>
      </c>
      <c r="X139" s="196">
        <v>2.6328498430903773E-2</v>
      </c>
      <c r="Y139" s="196">
        <v>2.7936618541111912E-2</v>
      </c>
      <c r="Z139" s="196">
        <v>2.9521907591846218E-2</v>
      </c>
      <c r="AA139" s="196">
        <v>3.1086182718257208E-2</v>
      </c>
      <c r="AB139" s="196">
        <v>3.2631012254504023E-2</v>
      </c>
      <c r="AC139" s="196">
        <v>3.415776240469965E-2</v>
      </c>
      <c r="AD139" s="196">
        <v>3.5667633054611701E-2</v>
      </c>
      <c r="AE139" s="196">
        <v>3.716168568941889E-2</v>
      </c>
      <c r="AF139" s="196">
        <v>4.01060188784804E-2</v>
      </c>
      <c r="AG139" s="196">
        <v>4.2997222533407299E-2</v>
      </c>
      <c r="AH139" s="196">
        <v>4.5840578279528803E-2</v>
      </c>
      <c r="AI139" s="196">
        <v>4.8640478015107874E-2</v>
      </c>
      <c r="AJ139" s="196">
        <v>5.1400626567315706E-2</v>
      </c>
      <c r="AK139" s="196">
        <v>5.8146803425913413E-2</v>
      </c>
      <c r="AL139" s="196">
        <v>6.4702252819914235E-2</v>
      </c>
      <c r="AM139" s="196">
        <v>7.1095386619259557E-2</v>
      </c>
      <c r="AN139" s="196">
        <v>7.7347701532965038E-2</v>
      </c>
      <c r="AO139" s="196">
        <v>8.3475986633497354E-2</v>
      </c>
      <c r="AP139" s="197">
        <v>8.9493688823900824E-2</v>
      </c>
    </row>
    <row r="140" spans="1:42" ht="15" customHeight="1" x14ac:dyDescent="0.25">
      <c r="A140" s="394"/>
      <c r="B140" s="401"/>
      <c r="C140" s="400" t="s">
        <v>222</v>
      </c>
      <c r="D140" s="401"/>
      <c r="E140" s="400" t="s">
        <v>771</v>
      </c>
      <c r="F140" s="171">
        <v>13851.243667038802</v>
      </c>
      <c r="G140" s="196">
        <v>24116.415953385</v>
      </c>
      <c r="H140" s="196">
        <v>33356.906920800699</v>
      </c>
      <c r="I140" s="196">
        <v>41989.118985805893</v>
      </c>
      <c r="J140" s="196">
        <v>50195.498632570969</v>
      </c>
      <c r="K140" s="196">
        <v>58077.748219438865</v>
      </c>
      <c r="L140" s="196">
        <v>65700.277110683528</v>
      </c>
      <c r="M140" s="196">
        <v>73107.302370802601</v>
      </c>
      <c r="N140" s="196">
        <v>80330.926671282621</v>
      </c>
      <c r="O140" s="196">
        <v>87395.43921902898</v>
      </c>
      <c r="P140" s="196">
        <v>94319.810045900856</v>
      </c>
      <c r="Q140" s="196">
        <v>101119.23285480594</v>
      </c>
      <c r="R140" s="196">
        <v>114390.82649483399</v>
      </c>
      <c r="S140" s="196">
        <v>127287.20651992454</v>
      </c>
      <c r="T140" s="196">
        <v>139864.26692756941</v>
      </c>
      <c r="U140" s="196">
        <v>152164.29768327568</v>
      </c>
      <c r="V140" s="196">
        <v>164220.32753088488</v>
      </c>
      <c r="W140" s="196">
        <v>176058.81024364656</v>
      </c>
      <c r="X140" s="196">
        <v>187701.37225733572</v>
      </c>
      <c r="Y140" s="196">
        <v>199165.99688197387</v>
      </c>
      <c r="Z140" s="196">
        <v>210467.85410821388</v>
      </c>
      <c r="AA140" s="196">
        <v>221619.89867262091</v>
      </c>
      <c r="AB140" s="196">
        <v>232633.31155745278</v>
      </c>
      <c r="AC140" s="196">
        <v>243517.83271759003</v>
      </c>
      <c r="AD140" s="196">
        <v>254282.01638964153</v>
      </c>
      <c r="AE140" s="196">
        <v>264933.4301234695</v>
      </c>
      <c r="AF140" s="196">
        <v>285924.19727337157</v>
      </c>
      <c r="AG140" s="196">
        <v>306536.19286170392</v>
      </c>
      <c r="AH140" s="196">
        <v>326807.07070015825</v>
      </c>
      <c r="AI140" s="196">
        <v>346768.14155007311</v>
      </c>
      <c r="AJ140" s="196">
        <v>366445.81789926416</v>
      </c>
      <c r="AK140" s="196">
        <v>414540.7237736971</v>
      </c>
      <c r="AL140" s="196">
        <v>461275.8936599213</v>
      </c>
      <c r="AM140" s="196">
        <v>506853.88172145613</v>
      </c>
      <c r="AN140" s="196">
        <v>551427.94249318691</v>
      </c>
      <c r="AO140" s="196">
        <v>595117.76878437866</v>
      </c>
      <c r="AP140" s="197">
        <v>638019.22637942678</v>
      </c>
    </row>
    <row r="141" spans="1:42" ht="15" customHeight="1" x14ac:dyDescent="0.25">
      <c r="A141" s="394"/>
      <c r="B141" s="397"/>
      <c r="C141" s="396" t="s">
        <v>223</v>
      </c>
      <c r="D141" s="397"/>
      <c r="E141" s="396" t="s">
        <v>772</v>
      </c>
      <c r="F141" s="170">
        <v>259680.26546693128</v>
      </c>
      <c r="G141" s="24">
        <v>452129.60275824816</v>
      </c>
      <c r="H141" s="24">
        <v>625368.42557770724</v>
      </c>
      <c r="I141" s="24">
        <v>787203.36072809144</v>
      </c>
      <c r="J141" s="24">
        <v>941054.87734428572</v>
      </c>
      <c r="K141" s="24">
        <v>1088829.6703085667</v>
      </c>
      <c r="L141" s="24">
        <v>1231735.2731258867</v>
      </c>
      <c r="M141" s="24">
        <v>1370600.6582208842</v>
      </c>
      <c r="N141" s="24">
        <v>1506027.6798713561</v>
      </c>
      <c r="O141" s="24">
        <v>1638471.7071292663</v>
      </c>
      <c r="P141" s="24">
        <v>1768288.3862475809</v>
      </c>
      <c r="Q141" s="24">
        <v>1895762.5656413115</v>
      </c>
      <c r="R141" s="24">
        <v>2144575.6717028921</v>
      </c>
      <c r="S141" s="24">
        <v>2386354.3501364584</v>
      </c>
      <c r="T141" s="24">
        <v>2622146.490103127</v>
      </c>
      <c r="U141" s="24">
        <v>2852744.9351722891</v>
      </c>
      <c r="V141" s="24">
        <v>3078768.9014356527</v>
      </c>
      <c r="W141" s="24">
        <v>3300714.3387894994</v>
      </c>
      <c r="X141" s="24">
        <v>3518986.6952006808</v>
      </c>
      <c r="Y141" s="24">
        <v>3733923.1180642331</v>
      </c>
      <c r="Z141" s="24">
        <v>3945808.0112426947</v>
      </c>
      <c r="AA141" s="24">
        <v>4154884.2474709023</v>
      </c>
      <c r="AB141" s="24">
        <v>4361361.4455030039</v>
      </c>
      <c r="AC141" s="24">
        <v>4565422.2080084644</v>
      </c>
      <c r="AD141" s="24">
        <v>4767226.9080546312</v>
      </c>
      <c r="AE141" s="24">
        <v>4966917.4205088029</v>
      </c>
      <c r="AF141" s="24">
        <v>5360448.0028067911</v>
      </c>
      <c r="AG141" s="24">
        <v>5746877.4538255855</v>
      </c>
      <c r="AH141" s="24">
        <v>6126911.6994770383</v>
      </c>
      <c r="AI141" s="24">
        <v>6501137.7474704804</v>
      </c>
      <c r="AJ141" s="24">
        <v>6870050.7736913748</v>
      </c>
      <c r="AK141" s="24">
        <v>7771724.1703409525</v>
      </c>
      <c r="AL141" s="24">
        <v>8647905.5165385362</v>
      </c>
      <c r="AM141" s="24">
        <v>9502392.2560529746</v>
      </c>
      <c r="AN141" s="24">
        <v>10338057.573362114</v>
      </c>
      <c r="AO141" s="24">
        <v>11157145.4446194</v>
      </c>
      <c r="AP141" s="195">
        <v>11961453.14182</v>
      </c>
    </row>
    <row r="142" spans="1:42" ht="15" customHeight="1" x14ac:dyDescent="0.25">
      <c r="A142" s="394"/>
      <c r="B142" s="401"/>
      <c r="C142" s="404" t="s">
        <v>224</v>
      </c>
      <c r="D142" s="401"/>
      <c r="E142" s="400" t="s">
        <v>773</v>
      </c>
      <c r="F142" s="171">
        <v>7.798516852353736E-2</v>
      </c>
      <c r="G142" s="196">
        <v>0.13578006477381724</v>
      </c>
      <c r="H142" s="196">
        <v>0.18780580792415752</v>
      </c>
      <c r="I142" s="196">
        <v>0.23640682374646163</v>
      </c>
      <c r="J142" s="196">
        <v>0.2826103210716891</v>
      </c>
      <c r="K142" s="196">
        <v>0.32698890375731804</v>
      </c>
      <c r="L142" s="196">
        <v>0.3699052089244721</v>
      </c>
      <c r="M142" s="196">
        <v>0.41160818715905939</v>
      </c>
      <c r="N142" s="196">
        <v>0.45227858268204041</v>
      </c>
      <c r="O142" s="196">
        <v>0.49205314840451497</v>
      </c>
      <c r="P142" s="196">
        <v>0.53103868925801101</v>
      </c>
      <c r="Q142" s="196">
        <v>0.56932074871503069</v>
      </c>
      <c r="R142" s="196">
        <v>0.64404237599073944</v>
      </c>
      <c r="S142" s="196">
        <v>0.71665147837723131</v>
      </c>
      <c r="T142" s="196">
        <v>0.78746274984124565</v>
      </c>
      <c r="U142" s="196">
        <v>0.85671429103036356</v>
      </c>
      <c r="V142" s="196">
        <v>0.92459206013119399</v>
      </c>
      <c r="W142" s="196">
        <v>0.99124499698008239</v>
      </c>
      <c r="X142" s="196">
        <v>1.0567948625740209</v>
      </c>
      <c r="Y142" s="196">
        <v>1.1213429064106246</v>
      </c>
      <c r="Z142" s="196">
        <v>1.1849745384578365</v>
      </c>
      <c r="AA142" s="196">
        <v>1.2477626963765982</v>
      </c>
      <c r="AB142" s="196">
        <v>1.3097703312496138</v>
      </c>
      <c r="AC142" s="196">
        <v>1.3710522808980226</v>
      </c>
      <c r="AD142" s="196">
        <v>1.4316567073208166</v>
      </c>
      <c r="AE142" s="196">
        <v>1.4916262172806452</v>
      </c>
      <c r="AF142" s="196">
        <v>1.609808277532669</v>
      </c>
      <c r="AG142" s="196">
        <v>1.7258577809709514</v>
      </c>
      <c r="AH142" s="196">
        <v>1.8399867258045279</v>
      </c>
      <c r="AI142" s="196">
        <v>1.9523713976477659</v>
      </c>
      <c r="AJ142" s="196">
        <v>2.0631605038920688</v>
      </c>
      <c r="AK142" s="196">
        <v>2.3339440833237606</v>
      </c>
      <c r="AL142" s="196">
        <v>2.5970720873618642</v>
      </c>
      <c r="AM142" s="196">
        <v>2.8536849349432574</v>
      </c>
      <c r="AN142" s="196">
        <v>3.1046454786043136</v>
      </c>
      <c r="AO142" s="196">
        <v>3.3506276119047715</v>
      </c>
      <c r="AP142" s="197">
        <v>3.5921710776671119</v>
      </c>
    </row>
    <row r="143" spans="1:42" ht="15" customHeight="1" x14ac:dyDescent="0.25">
      <c r="A143" s="394"/>
      <c r="B143" s="401"/>
      <c r="C143" s="400" t="s">
        <v>225</v>
      </c>
      <c r="D143" s="401"/>
      <c r="E143" s="400" t="s">
        <v>774</v>
      </c>
      <c r="F143" s="171">
        <v>12040.644579644075</v>
      </c>
      <c r="G143" s="196">
        <v>20963.979842515146</v>
      </c>
      <c r="H143" s="196">
        <v>28996.577503390025</v>
      </c>
      <c r="I143" s="196">
        <v>36500.408921660302</v>
      </c>
      <c r="J143" s="196">
        <v>43634.071644485506</v>
      </c>
      <c r="K143" s="196">
        <v>50485.973758471817</v>
      </c>
      <c r="L143" s="196">
        <v>57112.105200802202</v>
      </c>
      <c r="M143" s="196">
        <v>63550.903094580499</v>
      </c>
      <c r="N143" s="196">
        <v>69830.273732318659</v>
      </c>
      <c r="O143" s="196">
        <v>75971.331298020596</v>
      </c>
      <c r="P143" s="196">
        <v>81990.566109579187</v>
      </c>
      <c r="Q143" s="196">
        <v>87901.185787981958</v>
      </c>
      <c r="R143" s="196">
        <v>99437.950707171723</v>
      </c>
      <c r="S143" s="196">
        <v>110648.5489739289</v>
      </c>
      <c r="T143" s="196">
        <v>121581.56826558505</v>
      </c>
      <c r="U143" s="196">
        <v>132273.77051169655</v>
      </c>
      <c r="V143" s="196">
        <v>142753.86702332456</v>
      </c>
      <c r="W143" s="196">
        <v>153044.85360424995</v>
      </c>
      <c r="X143" s="196">
        <v>163165.5297379668</v>
      </c>
      <c r="Y143" s="196">
        <v>173131.52800228112</v>
      </c>
      <c r="Z143" s="196">
        <v>182956.0354055308</v>
      </c>
      <c r="AA143" s="196">
        <v>192650.31327430528</v>
      </c>
      <c r="AB143" s="196">
        <v>202224.08104150553</v>
      </c>
      <c r="AC143" s="196">
        <v>211685.8054800625</v>
      </c>
      <c r="AD143" s="196">
        <v>221042.92263869001</v>
      </c>
      <c r="AE143" s="196">
        <v>230302.0108565194</v>
      </c>
      <c r="AF143" s="196">
        <v>248548.91869971031</v>
      </c>
      <c r="AG143" s="196">
        <v>266466.56702950533</v>
      </c>
      <c r="AH143" s="196">
        <v>284087.68764779501</v>
      </c>
      <c r="AI143" s="196">
        <v>301439.49845340924</v>
      </c>
      <c r="AJ143" s="196">
        <v>318544.959361421</v>
      </c>
      <c r="AK143" s="196">
        <v>360353.022351716</v>
      </c>
      <c r="AL143" s="196">
        <v>400979.09055874596</v>
      </c>
      <c r="AM143" s="196">
        <v>440599.24078468769</v>
      </c>
      <c r="AN143" s="196">
        <v>479346.69452424097</v>
      </c>
      <c r="AO143" s="196">
        <v>517325.49864927825</v>
      </c>
      <c r="AP143" s="197">
        <v>554618.98761445202</v>
      </c>
    </row>
    <row r="144" spans="1:42" ht="15" customHeight="1" x14ac:dyDescent="0.25">
      <c r="A144" s="394"/>
      <c r="B144" s="401"/>
      <c r="C144" s="404" t="s">
        <v>226</v>
      </c>
      <c r="D144" s="401"/>
      <c r="E144" s="400" t="s">
        <v>775</v>
      </c>
      <c r="F144" s="171">
        <v>665.68964100415758</v>
      </c>
      <c r="G144" s="196">
        <v>1159.032983913128</v>
      </c>
      <c r="H144" s="196">
        <v>1603.1302262018544</v>
      </c>
      <c r="I144" s="196">
        <v>2017.9936340487222</v>
      </c>
      <c r="J144" s="196">
        <v>2412.3915706035964</v>
      </c>
      <c r="K144" s="196">
        <v>2791.2118429141346</v>
      </c>
      <c r="L144" s="196">
        <v>3157.5499597744583</v>
      </c>
      <c r="M144" s="196">
        <v>3513.5309896982158</v>
      </c>
      <c r="N144" s="196">
        <v>3860.6977844589264</v>
      </c>
      <c r="O144" s="196">
        <v>4200.2176813595652</v>
      </c>
      <c r="P144" s="196">
        <v>4533.0023785841895</v>
      </c>
      <c r="Q144" s="196">
        <v>4859.7820842554247</v>
      </c>
      <c r="R144" s="196">
        <v>5497.6137922346179</v>
      </c>
      <c r="S144" s="196">
        <v>6117.4127644803402</v>
      </c>
      <c r="T144" s="196">
        <v>6721.8652619536315</v>
      </c>
      <c r="U144" s="196">
        <v>7313.0037369478187</v>
      </c>
      <c r="V144" s="196">
        <v>7892.4155481982762</v>
      </c>
      <c r="W144" s="196">
        <v>8461.3720618899479</v>
      </c>
      <c r="X144" s="196">
        <v>9020.9126427624451</v>
      </c>
      <c r="Y144" s="196">
        <v>9571.9015672287751</v>
      </c>
      <c r="Z144" s="196">
        <v>10115.067903802536</v>
      </c>
      <c r="AA144" s="196">
        <v>10651.034256066527</v>
      </c>
      <c r="AB144" s="196">
        <v>11180.337981116196</v>
      </c>
      <c r="AC144" s="196">
        <v>11703.447180388766</v>
      </c>
      <c r="AD144" s="196">
        <v>12220.772969798019</v>
      </c>
      <c r="AE144" s="196">
        <v>12732.679045173169</v>
      </c>
      <c r="AF144" s="196">
        <v>13741.493602502189</v>
      </c>
      <c r="AG144" s="196">
        <v>14732.104429472764</v>
      </c>
      <c r="AH144" s="196">
        <v>15706.321165203948</v>
      </c>
      <c r="AI144" s="196">
        <v>16665.648602332138</v>
      </c>
      <c r="AJ144" s="196">
        <v>17611.356122867688</v>
      </c>
      <c r="AK144" s="196">
        <v>19922.793376828336</v>
      </c>
      <c r="AL144" s="196">
        <v>22168.881830088507</v>
      </c>
      <c r="AM144" s="196">
        <v>24359.356219227695</v>
      </c>
      <c r="AN144" s="196">
        <v>26501.581944693873</v>
      </c>
      <c r="AO144" s="196">
        <v>28601.311433138802</v>
      </c>
      <c r="AP144" s="197">
        <v>30663.151986342222</v>
      </c>
    </row>
    <row r="145" spans="1:42" ht="15" customHeight="1" x14ac:dyDescent="0.25">
      <c r="A145" s="394"/>
      <c r="B145" s="401"/>
      <c r="C145" s="400" t="s">
        <v>227</v>
      </c>
      <c r="D145" s="401"/>
      <c r="E145" s="400" t="s">
        <v>776</v>
      </c>
      <c r="F145" s="171">
        <v>568.58413675350903</v>
      </c>
      <c r="G145" s="196">
        <v>989.96248106401549</v>
      </c>
      <c r="H145" s="196">
        <v>1369.2783537888133</v>
      </c>
      <c r="I145" s="196">
        <v>1723.6247910646146</v>
      </c>
      <c r="J145" s="196">
        <v>2060.4910970434057</v>
      </c>
      <c r="K145" s="196">
        <v>2384.0520844000821</v>
      </c>
      <c r="L145" s="196">
        <v>2696.9517137539847</v>
      </c>
      <c r="M145" s="196">
        <v>3001.005065544929</v>
      </c>
      <c r="N145" s="196">
        <v>3297.5299326147297</v>
      </c>
      <c r="O145" s="196">
        <v>3587.5233703955719</v>
      </c>
      <c r="P145" s="196">
        <v>3871.7640857998531</v>
      </c>
      <c r="Q145" s="196">
        <v>4150.8757700035803</v>
      </c>
      <c r="R145" s="196">
        <v>4695.6656671819574</v>
      </c>
      <c r="S145" s="196">
        <v>5225.0533005293191</v>
      </c>
      <c r="T145" s="196">
        <v>5741.3330806471649</v>
      </c>
      <c r="U145" s="196">
        <v>6246.2409818717488</v>
      </c>
      <c r="V145" s="196">
        <v>6741.132811685532</v>
      </c>
      <c r="W145" s="196">
        <v>7227.0944794977022</v>
      </c>
      <c r="X145" s="196">
        <v>7705.0137357956364</v>
      </c>
      <c r="Y145" s="196">
        <v>8175.6287832310472</v>
      </c>
      <c r="Z145" s="196">
        <v>8639.5623396080027</v>
      </c>
      <c r="AA145" s="196">
        <v>9097.3461880561481</v>
      </c>
      <c r="AB145" s="196">
        <v>9549.4393002965771</v>
      </c>
      <c r="AC145" s="196">
        <v>9996.2414948561236</v>
      </c>
      <c r="AD145" s="196">
        <v>10438.103917332592</v>
      </c>
      <c r="AE145" s="196">
        <v>10875.337210503572</v>
      </c>
      <c r="AF145" s="196">
        <v>11736.993932933645</v>
      </c>
      <c r="AG145" s="196">
        <v>12583.102340242069</v>
      </c>
      <c r="AH145" s="196">
        <v>13415.208095802531</v>
      </c>
      <c r="AI145" s="196">
        <v>14234.596485083597</v>
      </c>
      <c r="AJ145" s="196">
        <v>15042.351722755453</v>
      </c>
      <c r="AK145" s="196">
        <v>17016.614915015209</v>
      </c>
      <c r="AL145" s="196">
        <v>18935.061869278361</v>
      </c>
      <c r="AM145" s="196">
        <v>20806.007296265405</v>
      </c>
      <c r="AN145" s="196">
        <v>22635.742190454239</v>
      </c>
      <c r="AO145" s="196">
        <v>24429.179860300588</v>
      </c>
      <c r="AP145" s="197">
        <v>26190.255531086368</v>
      </c>
    </row>
    <row r="146" spans="1:42" ht="15" customHeight="1" x14ac:dyDescent="0.25">
      <c r="A146" s="394"/>
      <c r="B146" s="401"/>
      <c r="C146" s="404" t="s">
        <v>228</v>
      </c>
      <c r="D146" s="401"/>
      <c r="E146" s="400" t="s">
        <v>775</v>
      </c>
      <c r="F146" s="171">
        <v>682.40321615534208</v>
      </c>
      <c r="G146" s="196">
        <v>1188.1330084382396</v>
      </c>
      <c r="H146" s="196">
        <v>1643.380270460231</v>
      </c>
      <c r="I146" s="196">
        <v>2068.6597195332561</v>
      </c>
      <c r="J146" s="196">
        <v>2472.9598674882332</v>
      </c>
      <c r="K146" s="196">
        <v>2861.2912403177816</v>
      </c>
      <c r="L146" s="196">
        <v>3236.8270662451305</v>
      </c>
      <c r="M146" s="196">
        <v>3601.7457682153567</v>
      </c>
      <c r="N146" s="196">
        <v>3957.628934625589</v>
      </c>
      <c r="O146" s="196">
        <v>4305.6732113011803</v>
      </c>
      <c r="P146" s="196">
        <v>4646.8131865767564</v>
      </c>
      <c r="Q146" s="196">
        <v>4981.7974020258207</v>
      </c>
      <c r="R146" s="196">
        <v>5635.6432516236782</v>
      </c>
      <c r="S146" s="196">
        <v>6271.0036147386199</v>
      </c>
      <c r="T146" s="196">
        <v>6890.6321967106906</v>
      </c>
      <c r="U146" s="196">
        <v>7496.6124789345467</v>
      </c>
      <c r="V146" s="196">
        <v>8090.5716742125078</v>
      </c>
      <c r="W146" s="196">
        <v>8673.8130691214956</v>
      </c>
      <c r="X146" s="196">
        <v>9247.4021238960995</v>
      </c>
      <c r="Y146" s="196">
        <v>9812.2248144739879</v>
      </c>
      <c r="Z146" s="196">
        <v>10369.02851420729</v>
      </c>
      <c r="AA146" s="196">
        <v>10918.451458485479</v>
      </c>
      <c r="AB146" s="196">
        <v>11461.044495913624</v>
      </c>
      <c r="AC146" s="196">
        <v>11997.287480625802</v>
      </c>
      <c r="AD146" s="196">
        <v>12527.601850488094</v>
      </c>
      <c r="AE146" s="196">
        <v>13052.360432698446</v>
      </c>
      <c r="AF146" s="196">
        <v>14086.503456746725</v>
      </c>
      <c r="AG146" s="196">
        <v>15101.985706498002</v>
      </c>
      <c r="AH146" s="196">
        <v>16100.662255967049</v>
      </c>
      <c r="AI146" s="196">
        <v>17084.075678857083</v>
      </c>
      <c r="AJ146" s="196">
        <v>18053.52722775346</v>
      </c>
      <c r="AK146" s="196">
        <v>20422.998102596426</v>
      </c>
      <c r="AL146" s="196">
        <v>22725.479454059343</v>
      </c>
      <c r="AM146" s="196">
        <v>24970.950430293378</v>
      </c>
      <c r="AN146" s="196">
        <v>27166.961356021002</v>
      </c>
      <c r="AO146" s="196">
        <v>29319.409084980154</v>
      </c>
      <c r="AP146" s="197">
        <v>31433.016595205383</v>
      </c>
    </row>
    <row r="147" spans="1:42" ht="15" customHeight="1" x14ac:dyDescent="0.25">
      <c r="A147" s="394"/>
      <c r="B147" s="401"/>
      <c r="C147" s="400" t="s">
        <v>229</v>
      </c>
      <c r="D147" s="401"/>
      <c r="E147" s="400" t="s">
        <v>777</v>
      </c>
      <c r="F147" s="171">
        <v>1285.5101982901051</v>
      </c>
      <c r="G147" s="196">
        <v>2238.2032544887265</v>
      </c>
      <c r="H147" s="196">
        <v>3095.7973927023086</v>
      </c>
      <c r="I147" s="196">
        <v>3896.9382079327579</v>
      </c>
      <c r="J147" s="196">
        <v>4658.5582458547506</v>
      </c>
      <c r="K147" s="196">
        <v>5390.0963281353343</v>
      </c>
      <c r="L147" s="196">
        <v>6097.5301775429407</v>
      </c>
      <c r="M147" s="196">
        <v>6784.9635040921021</v>
      </c>
      <c r="N147" s="196">
        <v>7455.3757017333055</v>
      </c>
      <c r="O147" s="196">
        <v>8111.0210101533157</v>
      </c>
      <c r="P147" s="196">
        <v>8753.660005514319</v>
      </c>
      <c r="Q147" s="196">
        <v>9384.7027893571722</v>
      </c>
      <c r="R147" s="196">
        <v>10616.416661550245</v>
      </c>
      <c r="S147" s="196">
        <v>11813.307600862046</v>
      </c>
      <c r="T147" s="196">
        <v>12980.563033456328</v>
      </c>
      <c r="U147" s="196">
        <v>14122.10781859133</v>
      </c>
      <c r="V147" s="196">
        <v>15241.007297406493</v>
      </c>
      <c r="W147" s="196">
        <v>16339.716599283191</v>
      </c>
      <c r="X147" s="196">
        <v>17420.242836680765</v>
      </c>
      <c r="Y147" s="196">
        <v>18484.255009797849</v>
      </c>
      <c r="Z147" s="196">
        <v>19533.161019481544</v>
      </c>
      <c r="AA147" s="196">
        <v>20568.163172641693</v>
      </c>
      <c r="AB147" s="196">
        <v>21590.299157089197</v>
      </c>
      <c r="AC147" s="196">
        <v>22600.472921352506</v>
      </c>
      <c r="AD147" s="196">
        <v>23599.478369478325</v>
      </c>
      <c r="AE147" s="196">
        <v>24588.017832806563</v>
      </c>
      <c r="AF147" s="196">
        <v>26536.134975915113</v>
      </c>
      <c r="AG147" s="196">
        <v>28449.098979210026</v>
      </c>
      <c r="AH147" s="196">
        <v>30330.404428455426</v>
      </c>
      <c r="AI147" s="196">
        <v>32182.957221777462</v>
      </c>
      <c r="AJ147" s="196">
        <v>34009.208656927112</v>
      </c>
      <c r="AK147" s="196">
        <v>38472.814487103358</v>
      </c>
      <c r="AL147" s="196">
        <v>42810.225549369781</v>
      </c>
      <c r="AM147" s="196">
        <v>47040.240548678041</v>
      </c>
      <c r="AN147" s="196">
        <v>51177.082775893934</v>
      </c>
      <c r="AO147" s="196">
        <v>55231.860715617899</v>
      </c>
      <c r="AP147" s="197">
        <v>59213.471507086644</v>
      </c>
    </row>
    <row r="148" spans="1:42" ht="15" customHeight="1" x14ac:dyDescent="0.25">
      <c r="A148" s="394"/>
      <c r="B148" s="401"/>
      <c r="C148" s="404" t="s">
        <v>230</v>
      </c>
      <c r="D148" s="401"/>
      <c r="E148" s="400" t="s">
        <v>778</v>
      </c>
      <c r="F148" s="171">
        <v>175.02738418306635</v>
      </c>
      <c r="G148" s="196">
        <v>304.74037578563104</v>
      </c>
      <c r="H148" s="196">
        <v>421.50526718976778</v>
      </c>
      <c r="I148" s="196">
        <v>530.58381159850728</v>
      </c>
      <c r="J148" s="196">
        <v>634.28144321294815</v>
      </c>
      <c r="K148" s="196">
        <v>733.88329556867131</v>
      </c>
      <c r="L148" s="196">
        <v>830.20325966469136</v>
      </c>
      <c r="M148" s="196">
        <v>923.80007212577027</v>
      </c>
      <c r="N148" s="196">
        <v>1015.0793894222327</v>
      </c>
      <c r="O148" s="196">
        <v>1104.3481353546215</v>
      </c>
      <c r="P148" s="196">
        <v>1191.8460194489542</v>
      </c>
      <c r="Q148" s="196">
        <v>1277.7650327018455</v>
      </c>
      <c r="R148" s="196">
        <v>1445.4678307027509</v>
      </c>
      <c r="S148" s="196">
        <v>1608.4293463241788</v>
      </c>
      <c r="T148" s="196">
        <v>1767.3558685036203</v>
      </c>
      <c r="U148" s="196">
        <v>1922.7817826159796</v>
      </c>
      <c r="V148" s="196">
        <v>2075.1244471870614</v>
      </c>
      <c r="W148" s="196">
        <v>2224.7181379573649</v>
      </c>
      <c r="X148" s="196">
        <v>2371.8361313614037</v>
      </c>
      <c r="Y148" s="196">
        <v>2516.7056684894128</v>
      </c>
      <c r="Z148" s="196">
        <v>2659.5184407047018</v>
      </c>
      <c r="AA148" s="196">
        <v>2800.4381469290629</v>
      </c>
      <c r="AB148" s="196">
        <v>2939.6060725318262</v>
      </c>
      <c r="AC148" s="196">
        <v>3077.145293741075</v>
      </c>
      <c r="AD148" s="196">
        <v>3213.1639037860764</v>
      </c>
      <c r="AE148" s="196">
        <v>3347.7575279037337</v>
      </c>
      <c r="AF148" s="196">
        <v>3613.0015128165073</v>
      </c>
      <c r="AG148" s="196">
        <v>3873.4592563477768</v>
      </c>
      <c r="AH148" s="196">
        <v>4129.6065604055393</v>
      </c>
      <c r="AI148" s="196">
        <v>4381.8390747080166</v>
      </c>
      <c r="AJ148" s="196">
        <v>4630.4905533038163</v>
      </c>
      <c r="AK148" s="196">
        <v>5238.2284409683407</v>
      </c>
      <c r="AL148" s="196">
        <v>5828.7844033908686</v>
      </c>
      <c r="AM148" s="196">
        <v>6404.7179598642788</v>
      </c>
      <c r="AN148" s="196">
        <v>6967.965668650053</v>
      </c>
      <c r="AO148" s="196">
        <v>7520.0399946080097</v>
      </c>
      <c r="AP148" s="197">
        <v>8062.1523190320377</v>
      </c>
    </row>
    <row r="149" spans="1:42" ht="15" customHeight="1" x14ac:dyDescent="0.25">
      <c r="A149" s="394"/>
      <c r="B149" s="401"/>
      <c r="C149" s="400" t="s">
        <v>231</v>
      </c>
      <c r="D149" s="401"/>
      <c r="E149" s="400" t="s">
        <v>779</v>
      </c>
      <c r="F149" s="171">
        <v>9.7323351389258637</v>
      </c>
      <c r="G149" s="196">
        <v>16.944979674757146</v>
      </c>
      <c r="H149" s="196">
        <v>23.43764972698596</v>
      </c>
      <c r="I149" s="196">
        <v>29.502923201802417</v>
      </c>
      <c r="J149" s="196">
        <v>35.268992943946536</v>
      </c>
      <c r="K149" s="196">
        <v>40.807318344329758</v>
      </c>
      <c r="L149" s="196">
        <v>46.163155521050058</v>
      </c>
      <c r="M149" s="196">
        <v>51.367572824422766</v>
      </c>
      <c r="N149" s="196">
        <v>56.443126637489875</v>
      </c>
      <c r="O149" s="196">
        <v>61.406883348479383</v>
      </c>
      <c r="P149" s="196">
        <v>66.272171919908104</v>
      </c>
      <c r="Q149" s="196">
        <v>71.049667942521054</v>
      </c>
      <c r="R149" s="196">
        <v>80.374722084753429</v>
      </c>
      <c r="S149" s="196">
        <v>89.436138914911837</v>
      </c>
      <c r="T149" s="196">
        <v>98.27319137692254</v>
      </c>
      <c r="U149" s="196">
        <v>106.91559377855619</v>
      </c>
      <c r="V149" s="196">
        <v>115.38655319146717</v>
      </c>
      <c r="W149" s="196">
        <v>123.7046568987286</v>
      </c>
      <c r="X149" s="196">
        <v>131.88510033880669</v>
      </c>
      <c r="Y149" s="196">
        <v>139.94051917130304</v>
      </c>
      <c r="Z149" s="196">
        <v>147.88157232595989</v>
      </c>
      <c r="AA149" s="196">
        <v>155.71736222281388</v>
      </c>
      <c r="AB149" s="196">
        <v>163.45574498432825</v>
      </c>
      <c r="AC149" s="196">
        <v>171.10356422017543</v>
      </c>
      <c r="AD149" s="196">
        <v>178.66683041573398</v>
      </c>
      <c r="AE149" s="196">
        <v>186.15086077812333</v>
      </c>
      <c r="AF149" s="196">
        <v>200.8996577552598</v>
      </c>
      <c r="AG149" s="196">
        <v>215.38231749108394</v>
      </c>
      <c r="AH149" s="196">
        <v>229.62529678062805</v>
      </c>
      <c r="AI149" s="196">
        <v>243.65059558506002</v>
      </c>
      <c r="AJ149" s="196">
        <v>257.47677217896182</v>
      </c>
      <c r="AK149" s="196">
        <v>291.26982020387925</v>
      </c>
      <c r="AL149" s="196">
        <v>324.10747341690717</v>
      </c>
      <c r="AM149" s="196">
        <v>356.13205297349873</v>
      </c>
      <c r="AN149" s="196">
        <v>387.45124050361562</v>
      </c>
      <c r="AO149" s="196">
        <v>418.14913607520043</v>
      </c>
      <c r="AP149" s="197">
        <v>448.29309811212613</v>
      </c>
    </row>
    <row r="150" spans="1:42" ht="15" customHeight="1" x14ac:dyDescent="0.25">
      <c r="A150" s="394"/>
      <c r="B150" s="401"/>
      <c r="C150" s="404" t="s">
        <v>232</v>
      </c>
      <c r="D150" s="401"/>
      <c r="E150" s="400" t="s">
        <v>780</v>
      </c>
      <c r="F150" s="171">
        <v>3881325.7226681723</v>
      </c>
      <c r="G150" s="196">
        <v>6757780.5884090271</v>
      </c>
      <c r="H150" s="196">
        <v>9347104.4169444144</v>
      </c>
      <c r="I150" s="196">
        <v>11765979.395742184</v>
      </c>
      <c r="J150" s="196">
        <v>14065529.759495134</v>
      </c>
      <c r="K150" s="196">
        <v>16274254.0307173</v>
      </c>
      <c r="L150" s="196">
        <v>18410200.676993735</v>
      </c>
      <c r="M150" s="196">
        <v>20485759.981387895</v>
      </c>
      <c r="N150" s="196">
        <v>22509927.592781734</v>
      </c>
      <c r="O150" s="196">
        <v>24489509.710373778</v>
      </c>
      <c r="P150" s="196">
        <v>26429822.020927224</v>
      </c>
      <c r="Q150" s="196">
        <v>28335122.027330328</v>
      </c>
      <c r="R150" s="196">
        <v>32054021.139503166</v>
      </c>
      <c r="S150" s="196">
        <v>35667779.782692857</v>
      </c>
      <c r="T150" s="196">
        <v>39192060.291302204</v>
      </c>
      <c r="U150" s="196">
        <v>42638712.946423575</v>
      </c>
      <c r="V150" s="196">
        <v>46016992.896269016</v>
      </c>
      <c r="W150" s="196">
        <v>49334312.883913681</v>
      </c>
      <c r="X150" s="196">
        <v>52596732.960244037</v>
      </c>
      <c r="Y150" s="196">
        <v>55809292.317800701</v>
      </c>
      <c r="Z150" s="196">
        <v>58976241.814943328</v>
      </c>
      <c r="AA150" s="196">
        <v>62101211.562690787</v>
      </c>
      <c r="AB150" s="196">
        <v>65187334.639565483</v>
      </c>
      <c r="AC150" s="196">
        <v>68237340.326657578</v>
      </c>
      <c r="AD150" s="196">
        <v>71253625.64905636</v>
      </c>
      <c r="AE150" s="196">
        <v>74238311.147461563</v>
      </c>
      <c r="AF150" s="196">
        <v>80120238.174081445</v>
      </c>
      <c r="AG150" s="196">
        <v>85896027.741836578</v>
      </c>
      <c r="AH150" s="196">
        <v>91576231.012152538</v>
      </c>
      <c r="AI150" s="196">
        <v>97169621.728838965</v>
      </c>
      <c r="AJ150" s="196">
        <v>102683601.0661747</v>
      </c>
      <c r="AK150" s="196">
        <v>116160513.30503425</v>
      </c>
      <c r="AL150" s="196">
        <v>129256407.17515115</v>
      </c>
      <c r="AM150" s="196">
        <v>142028041.38382992</v>
      </c>
      <c r="AN150" s="196">
        <v>154518360.14479351</v>
      </c>
      <c r="AO150" s="196">
        <v>166760903.1740838</v>
      </c>
      <c r="AP150" s="197">
        <v>178782533.49886575</v>
      </c>
    </row>
    <row r="151" spans="1:42" ht="15" customHeight="1" x14ac:dyDescent="0.25">
      <c r="A151" s="394"/>
      <c r="B151" s="401"/>
      <c r="C151" s="400" t="s">
        <v>233</v>
      </c>
      <c r="D151" s="401"/>
      <c r="E151" s="400" t="s">
        <v>780</v>
      </c>
      <c r="F151" s="171">
        <v>26302.095693056799</v>
      </c>
      <c r="G151" s="196">
        <v>45794.60844291831</v>
      </c>
      <c r="H151" s="196">
        <v>63341.356122634366</v>
      </c>
      <c r="I151" s="196">
        <v>79733.044351815959</v>
      </c>
      <c r="J151" s="196">
        <v>95316.120352161364</v>
      </c>
      <c r="K151" s="196">
        <v>110283.70650499949</v>
      </c>
      <c r="L151" s="196">
        <v>124758.10960843351</v>
      </c>
      <c r="M151" s="196">
        <v>138823.29334757646</v>
      </c>
      <c r="N151" s="196">
        <v>152540.21741368339</v>
      </c>
      <c r="O151" s="196">
        <v>165955.00452755051</v>
      </c>
      <c r="P151" s="196">
        <v>179103.6768403473</v>
      </c>
      <c r="Q151" s="196">
        <v>192015.08564062347</v>
      </c>
      <c r="R151" s="196">
        <v>217216.48519076279</v>
      </c>
      <c r="S151" s="196">
        <v>241705.39244471153</v>
      </c>
      <c r="T151" s="196">
        <v>265587.94438959059</v>
      </c>
      <c r="U151" s="196">
        <v>288944.44534653978</v>
      </c>
      <c r="V151" s="196">
        <v>311837.61352354271</v>
      </c>
      <c r="W151" s="196">
        <v>334317.68193159666</v>
      </c>
      <c r="X151" s="196">
        <v>356425.7169613397</v>
      </c>
      <c r="Y151" s="196">
        <v>378195.86708004551</v>
      </c>
      <c r="Z151" s="196">
        <v>399656.93854911602</v>
      </c>
      <c r="AA151" s="196">
        <v>420833.53108890896</v>
      </c>
      <c r="AB151" s="196">
        <v>441746.87624168547</v>
      </c>
      <c r="AC151" s="196">
        <v>462415.46918603557</v>
      </c>
      <c r="AD151" s="196">
        <v>482855.55354276864</v>
      </c>
      <c r="AE151" s="196">
        <v>503081.49931543268</v>
      </c>
      <c r="AF151" s="196">
        <v>542940.82021967811</v>
      </c>
      <c r="AG151" s="196">
        <v>582080.89265081193</v>
      </c>
      <c r="AH151" s="196">
        <v>620573.21734783845</v>
      </c>
      <c r="AI151" s="196">
        <v>658477.25024559989</v>
      </c>
      <c r="AJ151" s="196">
        <v>695843.14595827495</v>
      </c>
      <c r="AK151" s="196">
        <v>787170.45540906116</v>
      </c>
      <c r="AL151" s="196">
        <v>875915.76522581687</v>
      </c>
      <c r="AM151" s="196">
        <v>962463.70505769015</v>
      </c>
      <c r="AN151" s="196">
        <v>1047105.2895990177</v>
      </c>
      <c r="AO151" s="196">
        <v>1130067.8032582423</v>
      </c>
      <c r="AP151" s="197">
        <v>1211533.2853594469</v>
      </c>
    </row>
    <row r="152" spans="1:42" ht="15" customHeight="1" x14ac:dyDescent="0.25">
      <c r="A152" s="394"/>
      <c r="B152" s="401"/>
      <c r="C152" s="404" t="s">
        <v>234</v>
      </c>
      <c r="D152" s="401"/>
      <c r="E152" s="400" t="s">
        <v>780</v>
      </c>
      <c r="F152" s="171">
        <v>38308.628499138584</v>
      </c>
      <c r="G152" s="196">
        <v>66699.196238054094</v>
      </c>
      <c r="H152" s="196">
        <v>92255.784810872981</v>
      </c>
      <c r="I152" s="196">
        <v>116130.04571287343</v>
      </c>
      <c r="J152" s="196">
        <v>138826.57439779723</v>
      </c>
      <c r="K152" s="196">
        <v>160626.65086886295</v>
      </c>
      <c r="L152" s="196">
        <v>181708.41323894693</v>
      </c>
      <c r="M152" s="196">
        <v>202194.15342189322</v>
      </c>
      <c r="N152" s="196">
        <v>222172.65834148787</v>
      </c>
      <c r="O152" s="196">
        <v>241711.1050849474</v>
      </c>
      <c r="P152" s="196">
        <v>260861.95940340421</v>
      </c>
      <c r="Q152" s="196">
        <v>279667.24278851703</v>
      </c>
      <c r="R152" s="196">
        <v>316372.72300162032</v>
      </c>
      <c r="S152" s="196">
        <v>352040.46831322415</v>
      </c>
      <c r="T152" s="196">
        <v>386825.0657363591</v>
      </c>
      <c r="U152" s="196">
        <v>420843.47737325908</v>
      </c>
      <c r="V152" s="196">
        <v>454187.05140232854</v>
      </c>
      <c r="W152" s="196">
        <v>486928.95149003499</v>
      </c>
      <c r="X152" s="196">
        <v>519128.99025059427</v>
      </c>
      <c r="Y152" s="196">
        <v>550836.90444117843</v>
      </c>
      <c r="Z152" s="196">
        <v>582094.64997204556</v>
      </c>
      <c r="AA152" s="196">
        <v>612938.05598621757</v>
      </c>
      <c r="AB152" s="196">
        <v>643398.04592319694</v>
      </c>
      <c r="AC152" s="196">
        <v>673501.55774769525</v>
      </c>
      <c r="AD152" s="196">
        <v>703272.25006252271</v>
      </c>
      <c r="AE152" s="196">
        <v>732731.05257358076</v>
      </c>
      <c r="AF152" s="196">
        <v>790785.5868802052</v>
      </c>
      <c r="AG152" s="196">
        <v>847792.54600968212</v>
      </c>
      <c r="AH152" s="196">
        <v>903856.06977200601</v>
      </c>
      <c r="AI152" s="196">
        <v>959062.75489112304</v>
      </c>
      <c r="AJ152" s="196">
        <v>1013485.650849649</v>
      </c>
      <c r="AK152" s="196">
        <v>1146502.5788695558</v>
      </c>
      <c r="AL152" s="196">
        <v>1275758.8611249849</v>
      </c>
      <c r="AM152" s="196">
        <v>1401814.7052325043</v>
      </c>
      <c r="AN152" s="196">
        <v>1525093.9699577142</v>
      </c>
      <c r="AO152" s="196">
        <v>1645927.6918107192</v>
      </c>
      <c r="AP152" s="197">
        <v>1764581.0084794022</v>
      </c>
    </row>
    <row r="153" spans="1:42" ht="15" customHeight="1" x14ac:dyDescent="0.25">
      <c r="A153" s="394"/>
      <c r="B153" s="401"/>
      <c r="C153" s="400" t="s">
        <v>235</v>
      </c>
      <c r="D153" s="401"/>
      <c r="E153" s="400" t="s">
        <v>780</v>
      </c>
      <c r="F153" s="171">
        <v>46626.360709002409</v>
      </c>
      <c r="G153" s="196">
        <v>81181.209159340637</v>
      </c>
      <c r="H153" s="196">
        <v>112286.75284422137</v>
      </c>
      <c r="I153" s="196">
        <v>141344.69472544891</v>
      </c>
      <c r="J153" s="196">
        <v>168969.19016592842</v>
      </c>
      <c r="K153" s="196">
        <v>195502.59187845915</v>
      </c>
      <c r="L153" s="196">
        <v>221161.71607997193</v>
      </c>
      <c r="M153" s="196">
        <v>246095.40722431653</v>
      </c>
      <c r="N153" s="196">
        <v>270411.73002946592</v>
      </c>
      <c r="O153" s="196">
        <v>294192.44735727791</v>
      </c>
      <c r="P153" s="196">
        <v>317501.41654572071</v>
      </c>
      <c r="Q153" s="196">
        <v>340389.78297128977</v>
      </c>
      <c r="R153" s="196">
        <v>385064.91302591411</v>
      </c>
      <c r="S153" s="196">
        <v>428476.99076743558</v>
      </c>
      <c r="T153" s="196">
        <v>470814.16779806186</v>
      </c>
      <c r="U153" s="196">
        <v>512218.80152868707</v>
      </c>
      <c r="V153" s="196">
        <v>552802.07404238917</v>
      </c>
      <c r="W153" s="196">
        <v>592653.0346118036</v>
      </c>
      <c r="X153" s="196">
        <v>631844.48262011481</v>
      </c>
      <c r="Y153" s="196">
        <v>670436.95388056512</v>
      </c>
      <c r="Z153" s="196">
        <v>708481.51394893695</v>
      </c>
      <c r="AA153" s="196">
        <v>746021.77134403889</v>
      </c>
      <c r="AB153" s="196">
        <v>783095.36373396521</v>
      </c>
      <c r="AC153" s="196">
        <v>819735.0779687973</v>
      </c>
      <c r="AD153" s="196">
        <v>855969.70950772287</v>
      </c>
      <c r="AE153" s="196">
        <v>891824.73240332829</v>
      </c>
      <c r="AF153" s="196">
        <v>962484.31389773486</v>
      </c>
      <c r="AG153" s="196">
        <v>1031868.8662409261</v>
      </c>
      <c r="AH153" s="196">
        <v>1100105.1405209783</v>
      </c>
      <c r="AI153" s="196">
        <v>1167298.5357105278</v>
      </c>
      <c r="AJ153" s="196">
        <v>1233537.9621062758</v>
      </c>
      <c r="AK153" s="196">
        <v>1395436.0907850158</v>
      </c>
      <c r="AL153" s="196">
        <v>1552757.0463102646</v>
      </c>
      <c r="AM153" s="196">
        <v>1706182.6709568673</v>
      </c>
      <c r="AN153" s="196">
        <v>1856228.8535067718</v>
      </c>
      <c r="AO153" s="196">
        <v>2003298.5065238765</v>
      </c>
      <c r="AP153" s="197">
        <v>2147714.3355175429</v>
      </c>
    </row>
    <row r="154" spans="1:42" ht="15" customHeight="1" x14ac:dyDescent="0.25">
      <c r="A154" s="394"/>
      <c r="B154" s="401"/>
      <c r="C154" s="404" t="s">
        <v>236</v>
      </c>
      <c r="D154" s="401"/>
      <c r="E154" s="400" t="s">
        <v>780</v>
      </c>
      <c r="F154" s="171">
        <v>930160.41452053783</v>
      </c>
      <c r="G154" s="196">
        <v>1619503.3456332211</v>
      </c>
      <c r="H154" s="196">
        <v>2240035.2715192805</v>
      </c>
      <c r="I154" s="196">
        <v>2819719.0996019165</v>
      </c>
      <c r="J154" s="196">
        <v>3370806.7620125064</v>
      </c>
      <c r="K154" s="196">
        <v>3900127.9348485922</v>
      </c>
      <c r="L154" s="196">
        <v>4412007.9366456214</v>
      </c>
      <c r="M154" s="196">
        <v>4909416.1009905767</v>
      </c>
      <c r="N154" s="196">
        <v>5394508.2367721703</v>
      </c>
      <c r="O154" s="196">
        <v>5868915.4508647453</v>
      </c>
      <c r="P154" s="196">
        <v>6333911.6485667527</v>
      </c>
      <c r="Q154" s="196">
        <v>6790517.1412187824</v>
      </c>
      <c r="R154" s="196">
        <v>7681751.9890276324</v>
      </c>
      <c r="S154" s="196">
        <v>8547789.9043448158</v>
      </c>
      <c r="T154" s="196">
        <v>9392384.3684551846</v>
      </c>
      <c r="U154" s="196">
        <v>10218375.303375257</v>
      </c>
      <c r="V154" s="196">
        <v>11027980.707055341</v>
      </c>
      <c r="W154" s="196">
        <v>11822977.044719998</v>
      </c>
      <c r="X154" s="196">
        <v>12604816.608665043</v>
      </c>
      <c r="Y154" s="196">
        <v>13374707.042298255</v>
      </c>
      <c r="Z154" s="196">
        <v>14133667.064597737</v>
      </c>
      <c r="AA154" s="196">
        <v>14882566.632328613</v>
      </c>
      <c r="AB154" s="196">
        <v>15622156.588327929</v>
      </c>
      <c r="AC154" s="196">
        <v>16353091.005304746</v>
      </c>
      <c r="AD154" s="196">
        <v>17075944.330757156</v>
      </c>
      <c r="AE154" s="196">
        <v>17791224.752649065</v>
      </c>
      <c r="AF154" s="196">
        <v>19200829.633091625</v>
      </c>
      <c r="AG154" s="196">
        <v>20584998.652236279</v>
      </c>
      <c r="AH154" s="196">
        <v>21946260.397835389</v>
      </c>
      <c r="AI154" s="196">
        <v>23286717.499186784</v>
      </c>
      <c r="AJ154" s="196">
        <v>24608143.649050876</v>
      </c>
      <c r="AK154" s="196">
        <v>27837888.115314584</v>
      </c>
      <c r="AL154" s="196">
        <v>30976321.460293174</v>
      </c>
      <c r="AM154" s="196">
        <v>34037045.918502979</v>
      </c>
      <c r="AN154" s="196">
        <v>37030353.078563973</v>
      </c>
      <c r="AO154" s="196">
        <v>39964280.739518419</v>
      </c>
      <c r="AP154" s="197">
        <v>42845266.63070637</v>
      </c>
    </row>
    <row r="155" spans="1:42" ht="15" customHeight="1" x14ac:dyDescent="0.25">
      <c r="A155" s="394"/>
      <c r="B155" s="401"/>
      <c r="C155" s="400" t="s">
        <v>237</v>
      </c>
      <c r="D155" s="401"/>
      <c r="E155" s="400" t="s">
        <v>781</v>
      </c>
      <c r="F155" s="171">
        <v>71817.177244797844</v>
      </c>
      <c r="G155" s="196">
        <v>125040.9682095927</v>
      </c>
      <c r="H155" s="196">
        <v>172951.89906810099</v>
      </c>
      <c r="I155" s="196">
        <v>217708.97061990734</v>
      </c>
      <c r="J155" s="196">
        <v>260258.14784883015</v>
      </c>
      <c r="K155" s="196">
        <v>301126.74631373945</v>
      </c>
      <c r="L155" s="196">
        <v>340648.72149484191</v>
      </c>
      <c r="M155" s="196">
        <v>379053.33401555935</v>
      </c>
      <c r="N155" s="196">
        <v>416507.03270197561</v>
      </c>
      <c r="O155" s="196">
        <v>453135.75442441023</v>
      </c>
      <c r="P155" s="196">
        <v>489037.85671472951</v>
      </c>
      <c r="Q155" s="196">
        <v>524292.11725390982</v>
      </c>
      <c r="R155" s="196">
        <v>593103.87276687834</v>
      </c>
      <c r="S155" s="196">
        <v>659970.1868930381</v>
      </c>
      <c r="T155" s="196">
        <v>725180.86387100385</v>
      </c>
      <c r="U155" s="196">
        <v>788955.17252756876</v>
      </c>
      <c r="V155" s="196">
        <v>851464.36327227438</v>
      </c>
      <c r="W155" s="196">
        <v>912845.59601421782</v>
      </c>
      <c r="X155" s="196">
        <v>973211.00144783838</v>
      </c>
      <c r="Y155" s="196">
        <v>1032653.8210606372</v>
      </c>
      <c r="Z155" s="196">
        <v>1091252.709588154</v>
      </c>
      <c r="AA155" s="196">
        <v>1149074.835916766</v>
      </c>
      <c r="AB155" s="196">
        <v>1206178.1722115641</v>
      </c>
      <c r="AC155" s="196">
        <v>1262613.2190689447</v>
      </c>
      <c r="AD155" s="196">
        <v>1318424.3292662825</v>
      </c>
      <c r="AE155" s="196">
        <v>1373650.7397185315</v>
      </c>
      <c r="AF155" s="196">
        <v>1482485.5621465077</v>
      </c>
      <c r="AG155" s="196">
        <v>1589356.4956251271</v>
      </c>
      <c r="AH155" s="196">
        <v>1694458.7710328016</v>
      </c>
      <c r="AI155" s="196">
        <v>1797954.7312284666</v>
      </c>
      <c r="AJ155" s="196">
        <v>1899981.3220607785</v>
      </c>
      <c r="AK155" s="196">
        <v>2149348.1271495842</v>
      </c>
      <c r="AL155" s="196">
        <v>2391664.8504682095</v>
      </c>
      <c r="AM155" s="196">
        <v>2627981.7131096353</v>
      </c>
      <c r="AN155" s="196">
        <v>2859093.3230065499</v>
      </c>
      <c r="AO155" s="196">
        <v>3085620.2742301105</v>
      </c>
      <c r="AP155" s="197">
        <v>3308059.6203442514</v>
      </c>
    </row>
    <row r="156" spans="1:42" ht="15" customHeight="1" x14ac:dyDescent="0.25">
      <c r="A156" s="394"/>
      <c r="B156" s="401"/>
      <c r="C156" s="404" t="s">
        <v>238</v>
      </c>
      <c r="D156" s="401"/>
      <c r="E156" s="400" t="s">
        <v>782</v>
      </c>
      <c r="F156" s="171">
        <v>6844.87847143612</v>
      </c>
      <c r="G156" s="196">
        <v>11917.625618004455</v>
      </c>
      <c r="H156" s="196">
        <v>16484.005302658836</v>
      </c>
      <c r="I156" s="196">
        <v>20749.791389812195</v>
      </c>
      <c r="J156" s="196">
        <v>24805.143582210851</v>
      </c>
      <c r="K156" s="196">
        <v>28700.320203211893</v>
      </c>
      <c r="L156" s="196">
        <v>32467.150472015819</v>
      </c>
      <c r="M156" s="196">
        <v>36127.485165356142</v>
      </c>
      <c r="N156" s="196">
        <v>39697.18848216084</v>
      </c>
      <c r="O156" s="196">
        <v>43188.263436269801</v>
      </c>
      <c r="P156" s="196">
        <v>46610.084461184902</v>
      </c>
      <c r="Q156" s="196">
        <v>49970.159839370492</v>
      </c>
      <c r="R156" s="196">
        <v>56528.592264066792</v>
      </c>
      <c r="S156" s="196">
        <v>62901.605122346315</v>
      </c>
      <c r="T156" s="196">
        <v>69116.819588835046</v>
      </c>
      <c r="U156" s="196">
        <v>75195.134124452132</v>
      </c>
      <c r="V156" s="196">
        <v>81152.870565928912</v>
      </c>
      <c r="W156" s="196">
        <v>87003.10159232271</v>
      </c>
      <c r="X156" s="196">
        <v>92756.514354059065</v>
      </c>
      <c r="Y156" s="196">
        <v>98421.995675640545</v>
      </c>
      <c r="Z156" s="196">
        <v>104007.04212163042</v>
      </c>
      <c r="AA156" s="196">
        <v>109518.05554297796</v>
      </c>
      <c r="AB156" s="196">
        <v>114960.56125326407</v>
      </c>
      <c r="AC156" s="196">
        <v>120339.37245259387</v>
      </c>
      <c r="AD156" s="196">
        <v>125658.71639387052</v>
      </c>
      <c r="AE156" s="196">
        <v>130922.33273833881</v>
      </c>
      <c r="AF156" s="196">
        <v>141295.35436853368</v>
      </c>
      <c r="AG156" s="196">
        <v>151481.1981994129</v>
      </c>
      <c r="AH156" s="196">
        <v>161498.4716406223</v>
      </c>
      <c r="AI156" s="196">
        <v>171362.64755231523</v>
      </c>
      <c r="AJ156" s="196">
        <v>181086.77821149817</v>
      </c>
      <c r="AK156" s="196">
        <v>204853.87044661961</v>
      </c>
      <c r="AL156" s="196">
        <v>227949.02102680679</v>
      </c>
      <c r="AM156" s="196">
        <v>250472.32628033918</v>
      </c>
      <c r="AN156" s="196">
        <v>272499.52010459831</v>
      </c>
      <c r="AO156" s="196">
        <v>294089.75117626751</v>
      </c>
      <c r="AP156" s="197">
        <v>315290.39355500008</v>
      </c>
    </row>
    <row r="157" spans="1:42" ht="15" customHeight="1" x14ac:dyDescent="0.25">
      <c r="A157" s="394"/>
      <c r="B157" s="401"/>
      <c r="C157" s="400" t="s">
        <v>239</v>
      </c>
      <c r="D157" s="401"/>
      <c r="E157" s="400" t="s">
        <v>783</v>
      </c>
      <c r="F157" s="171">
        <v>46636.014634393716</v>
      </c>
      <c r="G157" s="196">
        <v>81198.01761971548</v>
      </c>
      <c r="H157" s="196">
        <v>112310.00166565856</v>
      </c>
      <c r="I157" s="196">
        <v>141373.95995474383</v>
      </c>
      <c r="J157" s="196">
        <v>169004.17500991983</v>
      </c>
      <c r="K157" s="196">
        <v>195543.07042765542</v>
      </c>
      <c r="L157" s="196">
        <v>221207.50731638804</v>
      </c>
      <c r="M157" s="196">
        <v>246146.36094801189</v>
      </c>
      <c r="N157" s="196">
        <v>270467.71841515467</v>
      </c>
      <c r="O157" s="196">
        <v>294253.35950856499</v>
      </c>
      <c r="P157" s="196">
        <v>317567.15478778718</v>
      </c>
      <c r="Q157" s="196">
        <v>340460.26021889818</v>
      </c>
      <c r="R157" s="196">
        <v>385144.64019922627</v>
      </c>
      <c r="S157" s="196">
        <v>428565.70635316567</v>
      </c>
      <c r="T157" s="196">
        <v>470911.64923946059</v>
      </c>
      <c r="U157" s="196">
        <v>512324.85574391618</v>
      </c>
      <c r="V157" s="196">
        <v>552916.53096971125</v>
      </c>
      <c r="W157" s="196">
        <v>592775.74262701382</v>
      </c>
      <c r="X157" s="196">
        <v>631975.30517202255</v>
      </c>
      <c r="Y157" s="196">
        <v>670575.76695183897</v>
      </c>
      <c r="Z157" s="196">
        <v>708628.20409530005</v>
      </c>
      <c r="AA157" s="196">
        <v>746176.2341502998</v>
      </c>
      <c r="AB157" s="196">
        <v>783257.50257776107</v>
      </c>
      <c r="AC157" s="196">
        <v>819904.8030162385</v>
      </c>
      <c r="AD157" s="196">
        <v>856146.93688698113</v>
      </c>
      <c r="AE157" s="196">
        <v>892009.38351694355</v>
      </c>
      <c r="AF157" s="196">
        <v>962683.59498284163</v>
      </c>
      <c r="AG157" s="196">
        <v>1032082.5133044504</v>
      </c>
      <c r="AH157" s="196">
        <v>1100332.9158134884</v>
      </c>
      <c r="AI157" s="196">
        <v>1167540.2233053085</v>
      </c>
      <c r="AJ157" s="196">
        <v>1233793.3644853686</v>
      </c>
      <c r="AK157" s="196">
        <v>1395725.0139543116</v>
      </c>
      <c r="AL157" s="196">
        <v>1553078.5425722066</v>
      </c>
      <c r="AM157" s="196">
        <v>1706535.9337884265</v>
      </c>
      <c r="AN157" s="196">
        <v>1856613.1831989987</v>
      </c>
      <c r="AO157" s="196">
        <v>2003713.2867903272</v>
      </c>
      <c r="AP157" s="197">
        <v>2148159.0168875158</v>
      </c>
    </row>
    <row r="158" spans="1:42" ht="15" customHeight="1" x14ac:dyDescent="0.25">
      <c r="A158" s="394"/>
      <c r="B158" s="408"/>
      <c r="C158" s="407" t="s">
        <v>240</v>
      </c>
      <c r="D158" s="408"/>
      <c r="E158" s="407" t="s">
        <v>784</v>
      </c>
      <c r="F158" s="172">
        <v>2538.0542703466408</v>
      </c>
      <c r="G158" s="198">
        <v>4419.0091494528033</v>
      </c>
      <c r="H158" s="198">
        <v>6112.2049464308566</v>
      </c>
      <c r="I158" s="198">
        <v>7693.9418085337275</v>
      </c>
      <c r="J158" s="198">
        <v>9197.6506022878875</v>
      </c>
      <c r="K158" s="198">
        <v>10641.966918193477</v>
      </c>
      <c r="L158" s="198">
        <v>12038.692906727048</v>
      </c>
      <c r="M158" s="198">
        <v>13395.930750773274</v>
      </c>
      <c r="N158" s="198">
        <v>14719.562833489541</v>
      </c>
      <c r="O158" s="198">
        <v>16014.039825645314</v>
      </c>
      <c r="P158" s="198">
        <v>17282.83773066138</v>
      </c>
      <c r="Q158" s="198">
        <v>18528.740590424099</v>
      </c>
      <c r="R158" s="198">
        <v>20960.581782600573</v>
      </c>
      <c r="S158" s="198">
        <v>23323.670121923089</v>
      </c>
      <c r="T158" s="198">
        <v>25628.247432334018</v>
      </c>
      <c r="U158" s="198">
        <v>27882.06278172418</v>
      </c>
      <c r="V158" s="198">
        <v>30091.168243565549</v>
      </c>
      <c r="W158" s="198">
        <v>32260.411116322924</v>
      </c>
      <c r="X158" s="198">
        <v>34393.754153738184</v>
      </c>
      <c r="Y158" s="198">
        <v>36494.492555714816</v>
      </c>
      <c r="Z158" s="198">
        <v>38565.406019187147</v>
      </c>
      <c r="AA158" s="198">
        <v>40608.868325546267</v>
      </c>
      <c r="AB158" s="198">
        <v>42626.928239542001</v>
      </c>
      <c r="AC158" s="198">
        <v>44621.370477021657</v>
      </c>
      <c r="AD158" s="198">
        <v>46593.762486892818</v>
      </c>
      <c r="AE158" s="198">
        <v>48545.490920975761</v>
      </c>
      <c r="AF158" s="198">
        <v>52391.766929348843</v>
      </c>
      <c r="AG158" s="198">
        <v>56168.638138958937</v>
      </c>
      <c r="AH158" s="198">
        <v>59883.004104810367</v>
      </c>
      <c r="AI158" s="198">
        <v>63540.602103167526</v>
      </c>
      <c r="AJ158" s="198">
        <v>67146.271867494215</v>
      </c>
      <c r="AK158" s="198">
        <v>75959.017074410396</v>
      </c>
      <c r="AL158" s="198">
        <v>84522.608933484633</v>
      </c>
      <c r="AM158" s="198">
        <v>92874.162773279095</v>
      </c>
      <c r="AN158" s="198">
        <v>101041.7604278923</v>
      </c>
      <c r="AO158" s="198">
        <v>109047.33399620194</v>
      </c>
      <c r="AP158" s="199">
        <v>116908.44959496357</v>
      </c>
    </row>
    <row r="159" spans="1:42" ht="15" customHeight="1" x14ac:dyDescent="0.25">
      <c r="A159" s="394"/>
      <c r="B159" s="19"/>
      <c r="C159" s="19"/>
      <c r="D159" s="19"/>
      <c r="E159" s="19"/>
      <c r="F159" s="76"/>
      <c r="G159" s="418"/>
      <c r="H159" s="418"/>
    </row>
    <row r="160" spans="1:42" ht="15" customHeight="1" x14ac:dyDescent="0.25">
      <c r="A160" s="394"/>
      <c r="B160" s="395"/>
      <c r="C160" s="396" t="s">
        <v>220</v>
      </c>
      <c r="D160" s="397"/>
      <c r="E160" s="398" t="s">
        <v>248</v>
      </c>
      <c r="F160" s="399">
        <v>5.6686862397634802E-4</v>
      </c>
      <c r="G160" s="418"/>
      <c r="H160" s="418"/>
    </row>
    <row r="161" spans="1:8" ht="15" customHeight="1" x14ac:dyDescent="0.25">
      <c r="A161" s="394"/>
      <c r="B161" s="394"/>
      <c r="C161" s="400" t="s">
        <v>221</v>
      </c>
      <c r="D161" s="401"/>
      <c r="E161" s="402" t="s">
        <v>249</v>
      </c>
      <c r="F161" s="403">
        <v>1.5586898249349411E-6</v>
      </c>
      <c r="G161" s="418"/>
      <c r="H161" s="418"/>
    </row>
    <row r="162" spans="1:8" ht="15" customHeight="1" x14ac:dyDescent="0.25">
      <c r="A162" s="394"/>
      <c r="B162" s="394"/>
      <c r="C162" s="400" t="s">
        <v>222</v>
      </c>
      <c r="D162" s="401"/>
      <c r="E162" s="402" t="s">
        <v>250</v>
      </c>
      <c r="F162" s="403">
        <v>7.2695096529602008</v>
      </c>
      <c r="G162" s="418"/>
      <c r="H162" s="418"/>
    </row>
    <row r="163" spans="1:8" ht="15" customHeight="1" x14ac:dyDescent="0.25">
      <c r="A163" s="394"/>
      <c r="B163" s="394"/>
      <c r="C163" s="400" t="s">
        <v>223</v>
      </c>
      <c r="D163" s="401"/>
      <c r="E163" s="402" t="s">
        <v>251</v>
      </c>
      <c r="F163" s="403">
        <v>215.4828814274</v>
      </c>
      <c r="G163" s="418"/>
      <c r="H163" s="418"/>
    </row>
    <row r="164" spans="1:8" ht="15" customHeight="1" x14ac:dyDescent="0.25">
      <c r="A164" s="394"/>
      <c r="B164" s="394"/>
      <c r="C164" s="404" t="s">
        <v>224</v>
      </c>
      <c r="D164" s="405"/>
      <c r="E164" s="402" t="s">
        <v>252</v>
      </c>
      <c r="F164" s="403">
        <v>4.7880256566773301E-3</v>
      </c>
      <c r="G164" s="418"/>
      <c r="H164" s="418"/>
    </row>
    <row r="165" spans="1:8" ht="15" customHeight="1" x14ac:dyDescent="0.25">
      <c r="A165" s="394"/>
      <c r="B165" s="394"/>
      <c r="C165" s="400" t="s">
        <v>225</v>
      </c>
      <c r="D165" s="401"/>
      <c r="E165" s="402" t="s">
        <v>253</v>
      </c>
      <c r="F165" s="403">
        <v>7.7470331454699997</v>
      </c>
      <c r="G165" s="418"/>
      <c r="H165" s="418"/>
    </row>
    <row r="166" spans="1:8" ht="15" customHeight="1" x14ac:dyDescent="0.25">
      <c r="A166" s="394"/>
      <c r="B166" s="394"/>
      <c r="C166" s="400" t="s">
        <v>226</v>
      </c>
      <c r="D166" s="401"/>
      <c r="E166" s="402" t="s">
        <v>254</v>
      </c>
      <c r="F166" s="403">
        <v>0.9313164232853901</v>
      </c>
      <c r="G166" s="418"/>
      <c r="H166" s="418"/>
    </row>
    <row r="167" spans="1:8" ht="15" customHeight="1" x14ac:dyDescent="0.25">
      <c r="A167" s="394"/>
      <c r="B167" s="394"/>
      <c r="C167" s="400" t="s">
        <v>227</v>
      </c>
      <c r="D167" s="401"/>
      <c r="E167" s="402" t="s">
        <v>255</v>
      </c>
      <c r="F167" s="403">
        <v>0.36513800745003994</v>
      </c>
      <c r="G167" s="418"/>
      <c r="H167" s="418"/>
    </row>
    <row r="168" spans="1:8" ht="15" customHeight="1" x14ac:dyDescent="0.25">
      <c r="A168" s="394"/>
      <c r="B168" s="394"/>
      <c r="C168" s="400" t="s">
        <v>228</v>
      </c>
      <c r="D168" s="401"/>
      <c r="E168" s="402" t="s">
        <v>254</v>
      </c>
      <c r="F168" s="403">
        <v>0.93745071952757997</v>
      </c>
      <c r="G168" s="418"/>
      <c r="H168" s="418"/>
    </row>
    <row r="169" spans="1:8" ht="15" customHeight="1" x14ac:dyDescent="0.25">
      <c r="A169" s="394"/>
      <c r="B169" s="394"/>
      <c r="C169" s="400" t="s">
        <v>229</v>
      </c>
      <c r="D169" s="401"/>
      <c r="E169" s="402" t="s">
        <v>256</v>
      </c>
      <c r="F169" s="403">
        <v>1.2628470008465902</v>
      </c>
      <c r="G169" s="418"/>
      <c r="H169" s="418"/>
    </row>
    <row r="170" spans="1:8" ht="15" customHeight="1" x14ac:dyDescent="0.25">
      <c r="A170" s="394"/>
      <c r="B170" s="394"/>
      <c r="C170" s="400" t="s">
        <v>230</v>
      </c>
      <c r="D170" s="401"/>
      <c r="E170" s="402" t="s">
        <v>257</v>
      </c>
      <c r="F170" s="403">
        <v>2.6928612020729999E-2</v>
      </c>
      <c r="G170" s="418"/>
      <c r="H170" s="418"/>
    </row>
    <row r="171" spans="1:8" ht="15" customHeight="1" x14ac:dyDescent="0.25">
      <c r="A171" s="394"/>
      <c r="B171" s="394"/>
      <c r="C171" s="400" t="s">
        <v>231</v>
      </c>
      <c r="D171" s="401"/>
      <c r="E171" s="402" t="s">
        <v>258</v>
      </c>
      <c r="F171" s="403">
        <v>9.1745127647077013E-2</v>
      </c>
      <c r="G171" s="418"/>
      <c r="H171" s="418"/>
    </row>
    <row r="172" spans="1:8" ht="15" customHeight="1" x14ac:dyDescent="0.25">
      <c r="A172" s="394"/>
      <c r="B172" s="394"/>
      <c r="C172" s="400" t="s">
        <v>232</v>
      </c>
      <c r="D172" s="401"/>
      <c r="E172" s="402" t="s">
        <v>259</v>
      </c>
      <c r="F172" s="403">
        <v>1569.0958790012501</v>
      </c>
      <c r="G172" s="418"/>
      <c r="H172" s="418"/>
    </row>
    <row r="173" spans="1:8" ht="15" customHeight="1" x14ac:dyDescent="0.25">
      <c r="A173" s="394"/>
      <c r="B173" s="394"/>
      <c r="C173" s="400" t="s">
        <v>233</v>
      </c>
      <c r="D173" s="401"/>
      <c r="E173" s="402" t="s">
        <v>259</v>
      </c>
      <c r="F173" s="403">
        <v>3.8252385176099999</v>
      </c>
      <c r="G173" s="418"/>
      <c r="H173" s="418"/>
    </row>
    <row r="174" spans="1:8" ht="15" customHeight="1" x14ac:dyDescent="0.25">
      <c r="A174" s="394"/>
      <c r="B174" s="394"/>
      <c r="C174" s="400" t="s">
        <v>234</v>
      </c>
      <c r="D174" s="401"/>
      <c r="E174" s="402" t="s">
        <v>259</v>
      </c>
      <c r="F174" s="403">
        <v>6.227740494233001</v>
      </c>
      <c r="G174" s="418"/>
      <c r="H174" s="418"/>
    </row>
    <row r="175" spans="1:8" ht="15" customHeight="1" x14ac:dyDescent="0.25">
      <c r="A175" s="394"/>
      <c r="B175" s="394"/>
      <c r="C175" s="400" t="s">
        <v>235</v>
      </c>
      <c r="D175" s="401"/>
      <c r="E175" s="402" t="s">
        <v>259</v>
      </c>
      <c r="F175" s="403">
        <v>3.0959078156979998</v>
      </c>
      <c r="G175" s="418"/>
      <c r="H175" s="418"/>
    </row>
    <row r="176" spans="1:8" ht="15" customHeight="1" x14ac:dyDescent="0.25">
      <c r="A176" s="394"/>
      <c r="B176" s="394"/>
      <c r="C176" s="400" t="s">
        <v>236</v>
      </c>
      <c r="D176" s="401"/>
      <c r="E176" s="402" t="s">
        <v>259</v>
      </c>
      <c r="F176" s="403">
        <v>452.13361242059</v>
      </c>
      <c r="G176" s="418"/>
      <c r="H176" s="418"/>
    </row>
    <row r="177" spans="1:103" ht="15" customHeight="1" x14ac:dyDescent="0.25">
      <c r="A177" s="394"/>
      <c r="B177" s="394"/>
      <c r="C177" s="400" t="s">
        <v>237</v>
      </c>
      <c r="D177" s="401"/>
      <c r="E177" s="402" t="s">
        <v>260</v>
      </c>
      <c r="F177" s="403">
        <v>45.467094650815206</v>
      </c>
      <c r="G177" s="418"/>
      <c r="H177" s="418"/>
    </row>
    <row r="178" spans="1:103" ht="15" customHeight="1" x14ac:dyDescent="0.25">
      <c r="A178" s="394"/>
      <c r="B178" s="394"/>
      <c r="C178" s="400" t="s">
        <v>238</v>
      </c>
      <c r="D178" s="401"/>
      <c r="E178" s="402" t="s">
        <v>261</v>
      </c>
      <c r="F178" s="403">
        <v>0.25291216970583003</v>
      </c>
      <c r="G178" s="418"/>
      <c r="H178" s="418"/>
    </row>
    <row r="179" spans="1:103" ht="15" customHeight="1" x14ac:dyDescent="0.25">
      <c r="A179" s="394"/>
      <c r="B179" s="394"/>
      <c r="C179" s="400" t="s">
        <v>239</v>
      </c>
      <c r="D179" s="401"/>
      <c r="E179" s="402" t="s">
        <v>262</v>
      </c>
      <c r="F179" s="403">
        <v>20.619046722622002</v>
      </c>
      <c r="G179" s="418"/>
      <c r="H179" s="418"/>
    </row>
    <row r="180" spans="1:103" ht="15" customHeight="1" x14ac:dyDescent="0.25">
      <c r="A180" s="394"/>
      <c r="B180" s="406"/>
      <c r="C180" s="407" t="s">
        <v>240</v>
      </c>
      <c r="D180" s="408"/>
      <c r="E180" s="409" t="s">
        <v>263</v>
      </c>
      <c r="F180" s="410">
        <v>9.9489530735869991</v>
      </c>
      <c r="G180" s="418"/>
      <c r="H180" s="418"/>
    </row>
    <row r="181" spans="1:103" ht="15" customHeight="1" x14ac:dyDescent="0.25">
      <c r="A181" s="394"/>
      <c r="B181" s="19"/>
      <c r="C181" s="19"/>
      <c r="D181" s="19"/>
      <c r="E181" s="19"/>
      <c r="F181" s="19"/>
      <c r="G181" s="61"/>
      <c r="H181" s="61"/>
      <c r="I181" s="61"/>
      <c r="J181" s="61"/>
      <c r="K181" s="61"/>
      <c r="L181" s="61"/>
      <c r="M181" s="61"/>
      <c r="N181" s="61"/>
      <c r="O181" s="61"/>
      <c r="P181" s="61"/>
      <c r="Q181" s="19"/>
      <c r="R181" s="19"/>
      <c r="S181" s="61"/>
      <c r="T181" s="61"/>
      <c r="U181" s="61"/>
      <c r="V181" s="61"/>
      <c r="W181" s="61"/>
      <c r="X181" s="61"/>
      <c r="Y181" s="61"/>
      <c r="Z181" s="61"/>
      <c r="AA181" s="61"/>
      <c r="AB181" s="61"/>
      <c r="AC181" s="61"/>
      <c r="AD181" s="61"/>
      <c r="AE181" s="61"/>
      <c r="AF181" s="61"/>
      <c r="AG181" s="61"/>
      <c r="AH181" s="61"/>
      <c r="AI181" s="61"/>
      <c r="AJ181" s="61"/>
    </row>
    <row r="182" spans="1:103" ht="15" customHeight="1" x14ac:dyDescent="0.25">
      <c r="A182" s="394"/>
      <c r="B182" s="19"/>
      <c r="C182" s="19"/>
      <c r="D182" s="19"/>
      <c r="E182" s="19"/>
      <c r="F182" s="414" t="s">
        <v>112</v>
      </c>
      <c r="G182" s="415" t="s">
        <v>113</v>
      </c>
      <c r="H182" s="415" t="s">
        <v>114</v>
      </c>
      <c r="I182" s="416" t="s">
        <v>115</v>
      </c>
      <c r="J182" s="61"/>
      <c r="K182" s="61"/>
      <c r="L182" s="61"/>
      <c r="M182" s="61"/>
      <c r="N182" s="61"/>
      <c r="O182" s="61"/>
      <c r="P182" s="19"/>
      <c r="Q182" s="19"/>
      <c r="R182" s="61"/>
      <c r="S182" s="61"/>
      <c r="T182" s="61"/>
      <c r="U182" s="61"/>
      <c r="V182" s="61"/>
      <c r="W182" s="61"/>
      <c r="X182" s="61"/>
      <c r="Y182" s="61"/>
      <c r="Z182" s="61"/>
      <c r="AA182" s="61"/>
      <c r="AB182" s="61"/>
      <c r="AC182" s="61"/>
      <c r="AD182" s="61"/>
      <c r="AE182" s="61"/>
      <c r="AF182" s="61"/>
      <c r="AG182" s="61"/>
      <c r="AH182" s="61"/>
      <c r="AI182" s="61"/>
    </row>
    <row r="183" spans="1:103" ht="15" customHeight="1" x14ac:dyDescent="0.25">
      <c r="A183" s="394"/>
      <c r="B183" s="395"/>
      <c r="C183" s="396" t="s">
        <v>220</v>
      </c>
      <c r="D183" s="397"/>
      <c r="E183" s="398" t="s">
        <v>401</v>
      </c>
      <c r="F183" s="355">
        <v>7.0696840000000007E-5</v>
      </c>
      <c r="G183" s="356">
        <v>9.4516148000000006E-5</v>
      </c>
      <c r="H183" s="356">
        <v>7.3168003000000003E-5</v>
      </c>
      <c r="I183" s="357">
        <v>1.4673945E-4</v>
      </c>
      <c r="J183" s="417"/>
      <c r="K183" s="417"/>
      <c r="L183" s="417"/>
      <c r="M183" s="417"/>
      <c r="N183" s="417"/>
      <c r="O183" s="417"/>
      <c r="P183" s="417"/>
      <c r="Q183" s="417"/>
      <c r="R183" s="417"/>
      <c r="S183" s="417"/>
      <c r="T183" s="417"/>
      <c r="U183" s="417"/>
      <c r="V183" s="417"/>
      <c r="W183" s="417"/>
      <c r="X183" s="417"/>
      <c r="Y183" s="417"/>
      <c r="Z183" s="417"/>
      <c r="AA183" s="417"/>
      <c r="AB183" s="417"/>
      <c r="AC183" s="417"/>
      <c r="AD183" s="417"/>
      <c r="AE183" s="417"/>
      <c r="AF183" s="417"/>
      <c r="AG183" s="417"/>
      <c r="AH183" s="417"/>
      <c r="AI183" s="417"/>
      <c r="AJ183" s="417"/>
      <c r="AK183" s="417"/>
      <c r="AL183" s="417"/>
      <c r="AM183" s="417"/>
      <c r="AN183" s="417"/>
      <c r="AO183" s="417"/>
      <c r="AP183" s="417"/>
      <c r="AQ183" s="417"/>
      <c r="AR183" s="417"/>
      <c r="AS183" s="417"/>
      <c r="AT183" s="417"/>
      <c r="AU183" s="417"/>
      <c r="AV183" s="417"/>
      <c r="AW183" s="417"/>
      <c r="AX183" s="417"/>
      <c r="AY183" s="417"/>
      <c r="AZ183" s="417"/>
      <c r="BA183" s="417"/>
      <c r="BB183" s="417"/>
      <c r="BC183" s="417"/>
      <c r="BD183" s="417"/>
      <c r="BE183" s="417"/>
      <c r="BF183" s="417"/>
      <c r="BG183" s="417"/>
      <c r="BH183" s="417"/>
      <c r="BI183" s="417"/>
      <c r="BJ183" s="417"/>
      <c r="BK183" s="417"/>
      <c r="BL183" s="417"/>
      <c r="BM183" s="417"/>
      <c r="BN183" s="417"/>
      <c r="BO183" s="417"/>
      <c r="BP183" s="417"/>
      <c r="BQ183" s="417"/>
      <c r="BR183" s="417"/>
      <c r="BS183" s="417"/>
      <c r="BT183" s="417"/>
      <c r="BU183" s="417"/>
      <c r="BV183" s="417"/>
      <c r="BW183" s="417"/>
      <c r="BX183" s="417"/>
      <c r="BY183" s="417"/>
      <c r="BZ183" s="417"/>
      <c r="CA183" s="417"/>
      <c r="CB183" s="417"/>
      <c r="CC183" s="417"/>
      <c r="CD183" s="417"/>
      <c r="CE183" s="417"/>
      <c r="CF183" s="417"/>
      <c r="CG183" s="417"/>
      <c r="CH183" s="417"/>
      <c r="CI183" s="417"/>
      <c r="CJ183" s="417"/>
      <c r="CK183" s="417"/>
      <c r="CL183" s="417"/>
      <c r="CM183" s="417"/>
      <c r="CN183" s="417"/>
      <c r="CO183" s="417"/>
      <c r="CP183" s="417"/>
      <c r="CQ183" s="417"/>
      <c r="CR183" s="417"/>
      <c r="CS183" s="417"/>
      <c r="CT183" s="417"/>
      <c r="CU183" s="417"/>
      <c r="CV183" s="417"/>
      <c r="CW183" s="417"/>
      <c r="CX183" s="417"/>
      <c r="CY183" s="19"/>
    </row>
    <row r="184" spans="1:103" ht="15" customHeight="1" x14ac:dyDescent="0.25">
      <c r="A184" s="394"/>
      <c r="B184" s="394"/>
      <c r="C184" s="400" t="s">
        <v>221</v>
      </c>
      <c r="D184" s="401"/>
      <c r="E184" s="402" t="s">
        <v>402</v>
      </c>
      <c r="F184" s="361">
        <v>1.7078900999999999E-7</v>
      </c>
      <c r="G184" s="362">
        <v>2.4184765999999999E-7</v>
      </c>
      <c r="H184" s="362">
        <v>1.7576095000000001E-7</v>
      </c>
      <c r="I184" s="363">
        <v>3.5809549000000001E-7</v>
      </c>
      <c r="J184" s="417"/>
      <c r="K184" s="417"/>
      <c r="L184" s="417"/>
      <c r="M184" s="417"/>
      <c r="N184" s="417"/>
      <c r="O184" s="417"/>
      <c r="P184" s="417"/>
      <c r="Q184" s="417"/>
      <c r="R184" s="417"/>
      <c r="S184" s="417"/>
      <c r="T184" s="417"/>
      <c r="U184" s="417"/>
      <c r="V184" s="417"/>
      <c r="W184" s="417"/>
      <c r="X184" s="417"/>
      <c r="Y184" s="417"/>
      <c r="Z184" s="417"/>
      <c r="AA184" s="417"/>
      <c r="AB184" s="417"/>
      <c r="AC184" s="417"/>
      <c r="AD184" s="417"/>
      <c r="AE184" s="417"/>
      <c r="AF184" s="417"/>
      <c r="AG184" s="417"/>
      <c r="AH184" s="417"/>
      <c r="AI184" s="417"/>
      <c r="AJ184" s="417"/>
      <c r="AK184" s="417"/>
      <c r="AL184" s="417"/>
      <c r="AM184" s="417"/>
      <c r="AN184" s="417"/>
      <c r="AO184" s="417"/>
      <c r="AP184" s="417"/>
      <c r="AQ184" s="417"/>
      <c r="AR184" s="417"/>
      <c r="AS184" s="417"/>
      <c r="AT184" s="417"/>
      <c r="AU184" s="417"/>
      <c r="AV184" s="417"/>
      <c r="AW184" s="417"/>
      <c r="AX184" s="417"/>
      <c r="AY184" s="417"/>
      <c r="AZ184" s="417"/>
      <c r="BA184" s="417"/>
      <c r="BB184" s="417"/>
      <c r="BC184" s="417"/>
      <c r="BD184" s="417"/>
      <c r="BE184" s="417"/>
      <c r="BF184" s="417"/>
      <c r="BG184" s="417"/>
      <c r="BH184" s="417"/>
      <c r="BI184" s="417"/>
      <c r="BJ184" s="417"/>
      <c r="BK184" s="417"/>
      <c r="BL184" s="417"/>
      <c r="BM184" s="417"/>
      <c r="BN184" s="417"/>
      <c r="BO184" s="417"/>
      <c r="BP184" s="417"/>
      <c r="BQ184" s="417"/>
      <c r="BR184" s="417"/>
      <c r="BS184" s="417"/>
      <c r="BT184" s="417"/>
      <c r="BU184" s="417"/>
      <c r="BV184" s="417"/>
      <c r="BW184" s="417"/>
      <c r="BX184" s="417"/>
      <c r="BY184" s="417"/>
      <c r="BZ184" s="417"/>
      <c r="CA184" s="417"/>
      <c r="CB184" s="417"/>
      <c r="CC184" s="417"/>
      <c r="CD184" s="417"/>
      <c r="CE184" s="417"/>
      <c r="CF184" s="417"/>
      <c r="CG184" s="417"/>
      <c r="CH184" s="417"/>
      <c r="CI184" s="417"/>
      <c r="CJ184" s="417"/>
      <c r="CK184" s="417"/>
      <c r="CL184" s="417"/>
      <c r="CM184" s="417"/>
      <c r="CN184" s="417"/>
      <c r="CO184" s="417"/>
      <c r="CP184" s="417"/>
      <c r="CQ184" s="417"/>
      <c r="CR184" s="417"/>
      <c r="CS184" s="417"/>
      <c r="CT184" s="417"/>
      <c r="CU184" s="417"/>
      <c r="CV184" s="417"/>
      <c r="CW184" s="417"/>
      <c r="CX184" s="417"/>
      <c r="CY184" s="19"/>
    </row>
    <row r="185" spans="1:103" ht="15" customHeight="1" x14ac:dyDescent="0.25">
      <c r="A185" s="394"/>
      <c r="B185" s="394"/>
      <c r="C185" s="400" t="s">
        <v>222</v>
      </c>
      <c r="D185" s="401"/>
      <c r="E185" s="402" t="s">
        <v>403</v>
      </c>
      <c r="F185" s="361">
        <v>1.8995465</v>
      </c>
      <c r="G185" s="362">
        <v>2.5348134999999998</v>
      </c>
      <c r="H185" s="362">
        <v>2.0129964</v>
      </c>
      <c r="I185" s="363">
        <v>3.8844615</v>
      </c>
      <c r="J185" s="417"/>
      <c r="K185" s="417"/>
      <c r="L185" s="417"/>
      <c r="M185" s="417"/>
      <c r="N185" s="417"/>
      <c r="O185" s="417"/>
      <c r="P185" s="417"/>
      <c r="Q185" s="417"/>
      <c r="R185" s="417"/>
      <c r="S185" s="417"/>
      <c r="T185" s="417"/>
      <c r="U185" s="417"/>
      <c r="V185" s="417"/>
      <c r="W185" s="417"/>
      <c r="X185" s="417"/>
      <c r="Y185" s="417"/>
      <c r="Z185" s="417"/>
      <c r="AA185" s="417"/>
      <c r="AB185" s="417"/>
      <c r="AC185" s="417"/>
      <c r="AD185" s="417"/>
      <c r="AE185" s="417"/>
      <c r="AF185" s="417"/>
      <c r="AG185" s="417"/>
      <c r="AH185" s="417"/>
      <c r="AI185" s="417"/>
      <c r="AJ185" s="417"/>
      <c r="AK185" s="417"/>
      <c r="AL185" s="417"/>
      <c r="AM185" s="417"/>
      <c r="AN185" s="417"/>
      <c r="AO185" s="417"/>
      <c r="AP185" s="417"/>
      <c r="AQ185" s="417"/>
      <c r="AR185" s="417"/>
      <c r="AS185" s="417"/>
      <c r="AT185" s="417"/>
      <c r="AU185" s="417"/>
      <c r="AV185" s="417"/>
      <c r="AW185" s="417"/>
      <c r="AX185" s="417"/>
      <c r="AY185" s="417"/>
      <c r="AZ185" s="417"/>
      <c r="BA185" s="417"/>
      <c r="BB185" s="417"/>
      <c r="BC185" s="417"/>
      <c r="BD185" s="417"/>
      <c r="BE185" s="417"/>
      <c r="BF185" s="417"/>
      <c r="BG185" s="417"/>
      <c r="BH185" s="417"/>
      <c r="BI185" s="417"/>
      <c r="BJ185" s="417"/>
      <c r="BK185" s="417"/>
      <c r="BL185" s="417"/>
      <c r="BM185" s="417"/>
      <c r="BN185" s="417"/>
      <c r="BO185" s="417"/>
      <c r="BP185" s="417"/>
      <c r="BQ185" s="417"/>
      <c r="BR185" s="417"/>
      <c r="BS185" s="417"/>
      <c r="BT185" s="417"/>
      <c r="BU185" s="417"/>
      <c r="BV185" s="417"/>
      <c r="BW185" s="417"/>
      <c r="BX185" s="417"/>
      <c r="BY185" s="417"/>
      <c r="BZ185" s="417"/>
      <c r="CA185" s="417"/>
      <c r="CB185" s="417"/>
      <c r="CC185" s="417"/>
      <c r="CD185" s="417"/>
      <c r="CE185" s="417"/>
      <c r="CF185" s="417"/>
      <c r="CG185" s="417"/>
      <c r="CH185" s="417"/>
      <c r="CI185" s="417"/>
      <c r="CJ185" s="417"/>
      <c r="CK185" s="417"/>
      <c r="CL185" s="417"/>
      <c r="CM185" s="417"/>
      <c r="CN185" s="417"/>
      <c r="CO185" s="417"/>
      <c r="CP185" s="417"/>
      <c r="CQ185" s="417"/>
      <c r="CR185" s="417"/>
      <c r="CS185" s="417"/>
      <c r="CT185" s="417"/>
      <c r="CU185" s="417"/>
      <c r="CV185" s="417"/>
      <c r="CW185" s="417"/>
      <c r="CX185" s="417"/>
      <c r="CY185" s="19"/>
    </row>
    <row r="186" spans="1:103" ht="15" customHeight="1" x14ac:dyDescent="0.25">
      <c r="A186" s="394"/>
      <c r="B186" s="394"/>
      <c r="C186" s="400" t="s">
        <v>223</v>
      </c>
      <c r="D186" s="401"/>
      <c r="E186" s="402" t="s">
        <v>404</v>
      </c>
      <c r="F186" s="361">
        <v>28.034410999999999</v>
      </c>
      <c r="G186" s="362">
        <v>41.934247999999997</v>
      </c>
      <c r="H186" s="362">
        <v>28.973002999999999</v>
      </c>
      <c r="I186" s="363">
        <v>59.025182000000001</v>
      </c>
      <c r="J186" s="417"/>
      <c r="K186" s="417"/>
      <c r="L186" s="417"/>
      <c r="M186" s="417"/>
      <c r="N186" s="417"/>
      <c r="O186" s="417"/>
      <c r="P186" s="417"/>
      <c r="Q186" s="417"/>
      <c r="R186" s="417"/>
      <c r="S186" s="417"/>
      <c r="T186" s="417"/>
      <c r="U186" s="417"/>
      <c r="V186" s="417"/>
      <c r="W186" s="417"/>
      <c r="X186" s="417"/>
      <c r="Y186" s="417"/>
      <c r="Z186" s="417"/>
      <c r="AA186" s="417"/>
      <c r="AB186" s="417"/>
      <c r="AC186" s="417"/>
      <c r="AD186" s="417"/>
      <c r="AE186" s="417"/>
      <c r="AF186" s="417"/>
      <c r="AG186" s="417"/>
      <c r="AH186" s="417"/>
      <c r="AI186" s="417"/>
      <c r="AJ186" s="417"/>
      <c r="AK186" s="417"/>
      <c r="AL186" s="417"/>
      <c r="AM186" s="417"/>
      <c r="AN186" s="417"/>
      <c r="AO186" s="417"/>
      <c r="AP186" s="417"/>
      <c r="AQ186" s="417"/>
      <c r="AR186" s="417"/>
      <c r="AS186" s="417"/>
      <c r="AT186" s="417"/>
      <c r="AU186" s="417"/>
      <c r="AV186" s="417"/>
      <c r="AW186" s="417"/>
      <c r="AX186" s="417"/>
      <c r="AY186" s="417"/>
      <c r="AZ186" s="417"/>
      <c r="BA186" s="417"/>
      <c r="BB186" s="417"/>
      <c r="BC186" s="417"/>
      <c r="BD186" s="417"/>
      <c r="BE186" s="417"/>
      <c r="BF186" s="417"/>
      <c r="BG186" s="417"/>
      <c r="BH186" s="417"/>
      <c r="BI186" s="417"/>
      <c r="BJ186" s="417"/>
      <c r="BK186" s="417"/>
      <c r="BL186" s="417"/>
      <c r="BM186" s="417"/>
      <c r="BN186" s="417"/>
      <c r="BO186" s="417"/>
      <c r="BP186" s="417"/>
      <c r="BQ186" s="417"/>
      <c r="BR186" s="417"/>
      <c r="BS186" s="417"/>
      <c r="BT186" s="417"/>
      <c r="BU186" s="417"/>
      <c r="BV186" s="417"/>
      <c r="BW186" s="417"/>
      <c r="BX186" s="417"/>
      <c r="BY186" s="417"/>
      <c r="BZ186" s="417"/>
      <c r="CA186" s="417"/>
      <c r="CB186" s="417"/>
      <c r="CC186" s="417"/>
      <c r="CD186" s="417"/>
      <c r="CE186" s="417"/>
      <c r="CF186" s="417"/>
      <c r="CG186" s="417"/>
      <c r="CH186" s="417"/>
      <c r="CI186" s="417"/>
      <c r="CJ186" s="417"/>
      <c r="CK186" s="417"/>
      <c r="CL186" s="417"/>
      <c r="CM186" s="417"/>
      <c r="CN186" s="417"/>
      <c r="CO186" s="417"/>
      <c r="CP186" s="417"/>
      <c r="CQ186" s="417"/>
      <c r="CR186" s="417"/>
      <c r="CS186" s="417"/>
      <c r="CT186" s="417"/>
      <c r="CU186" s="417"/>
      <c r="CV186" s="417"/>
      <c r="CW186" s="417"/>
      <c r="CX186" s="417"/>
      <c r="CY186" s="19"/>
    </row>
    <row r="187" spans="1:103" ht="15" customHeight="1" x14ac:dyDescent="0.25">
      <c r="A187" s="394"/>
      <c r="B187" s="394"/>
      <c r="C187" s="404" t="s">
        <v>224</v>
      </c>
      <c r="D187" s="405"/>
      <c r="E187" s="402" t="s">
        <v>405</v>
      </c>
      <c r="F187" s="361">
        <v>3.6664217E-4</v>
      </c>
      <c r="G187" s="362">
        <v>6.4902842000000001E-4</v>
      </c>
      <c r="H187" s="362">
        <v>3.6732627000000002E-4</v>
      </c>
      <c r="I187" s="363">
        <v>8.0384938000000003E-4</v>
      </c>
      <c r="J187" s="417"/>
      <c r="K187" s="417"/>
      <c r="L187" s="417"/>
      <c r="M187" s="417"/>
      <c r="N187" s="417"/>
      <c r="O187" s="417"/>
      <c r="P187" s="417"/>
      <c r="Q187" s="417"/>
      <c r="R187" s="417"/>
      <c r="S187" s="417"/>
      <c r="T187" s="417"/>
      <c r="U187" s="417"/>
      <c r="V187" s="417"/>
      <c r="W187" s="417"/>
      <c r="X187" s="417"/>
      <c r="Y187" s="417"/>
      <c r="Z187" s="417"/>
      <c r="AA187" s="417"/>
      <c r="AB187" s="417"/>
      <c r="AC187" s="417"/>
      <c r="AD187" s="417"/>
      <c r="AE187" s="417"/>
      <c r="AF187" s="417"/>
      <c r="AG187" s="417"/>
      <c r="AH187" s="417"/>
      <c r="AI187" s="417"/>
      <c r="AJ187" s="417"/>
      <c r="AK187" s="417"/>
      <c r="AL187" s="417"/>
      <c r="AM187" s="417"/>
      <c r="AN187" s="417"/>
      <c r="AO187" s="417"/>
      <c r="AP187" s="417"/>
      <c r="AQ187" s="417"/>
      <c r="AR187" s="417"/>
      <c r="AS187" s="417"/>
      <c r="AT187" s="417"/>
      <c r="AU187" s="417"/>
      <c r="AV187" s="417"/>
      <c r="AW187" s="417"/>
      <c r="AX187" s="417"/>
      <c r="AY187" s="417"/>
      <c r="AZ187" s="417"/>
      <c r="BA187" s="417"/>
      <c r="BB187" s="417"/>
      <c r="BC187" s="417"/>
      <c r="BD187" s="417"/>
      <c r="BE187" s="417"/>
      <c r="BF187" s="417"/>
      <c r="BG187" s="417"/>
      <c r="BH187" s="417"/>
      <c r="BI187" s="417"/>
      <c r="BJ187" s="417"/>
      <c r="BK187" s="417"/>
      <c r="BL187" s="417"/>
      <c r="BM187" s="417"/>
      <c r="BN187" s="417"/>
      <c r="BO187" s="417"/>
      <c r="BP187" s="417"/>
      <c r="BQ187" s="417"/>
      <c r="BR187" s="417"/>
      <c r="BS187" s="417"/>
      <c r="BT187" s="417"/>
      <c r="BU187" s="417"/>
      <c r="BV187" s="417"/>
      <c r="BW187" s="417"/>
      <c r="BX187" s="417"/>
      <c r="BY187" s="417"/>
      <c r="BZ187" s="417"/>
      <c r="CA187" s="417"/>
      <c r="CB187" s="417"/>
      <c r="CC187" s="417"/>
      <c r="CD187" s="417"/>
      <c r="CE187" s="417"/>
      <c r="CF187" s="417"/>
      <c r="CG187" s="417"/>
      <c r="CH187" s="417"/>
      <c r="CI187" s="417"/>
      <c r="CJ187" s="417"/>
      <c r="CK187" s="417"/>
      <c r="CL187" s="417"/>
      <c r="CM187" s="417"/>
      <c r="CN187" s="417"/>
      <c r="CO187" s="417"/>
      <c r="CP187" s="417"/>
      <c r="CQ187" s="417"/>
      <c r="CR187" s="417"/>
      <c r="CS187" s="417"/>
      <c r="CT187" s="417"/>
      <c r="CU187" s="417"/>
      <c r="CV187" s="417"/>
      <c r="CW187" s="417"/>
      <c r="CX187" s="417"/>
      <c r="CY187" s="19"/>
    </row>
    <row r="188" spans="1:103" ht="15" customHeight="1" x14ac:dyDescent="0.25">
      <c r="A188" s="394"/>
      <c r="B188" s="394"/>
      <c r="C188" s="400" t="s">
        <v>225</v>
      </c>
      <c r="D188" s="401"/>
      <c r="E188" s="402" t="s">
        <v>406</v>
      </c>
      <c r="F188" s="361">
        <v>1.6074318000000001</v>
      </c>
      <c r="G188" s="362">
        <v>2.1375137</v>
      </c>
      <c r="H188" s="362">
        <v>1.6524756</v>
      </c>
      <c r="I188" s="363">
        <v>3.3479823</v>
      </c>
      <c r="J188" s="417"/>
      <c r="K188" s="417"/>
      <c r="L188" s="417"/>
      <c r="M188" s="417"/>
      <c r="N188" s="417"/>
      <c r="O188" s="417"/>
      <c r="P188" s="417"/>
      <c r="Q188" s="417"/>
      <c r="R188" s="417"/>
      <c r="S188" s="417"/>
      <c r="T188" s="417"/>
      <c r="U188" s="417"/>
      <c r="V188" s="417"/>
      <c r="W188" s="417"/>
      <c r="X188" s="417"/>
      <c r="Y188" s="417"/>
      <c r="Z188" s="417"/>
      <c r="AA188" s="417"/>
      <c r="AB188" s="417"/>
      <c r="AC188" s="417"/>
      <c r="AD188" s="417"/>
      <c r="AE188" s="417"/>
      <c r="AF188" s="417"/>
      <c r="AG188" s="417"/>
      <c r="AH188" s="417"/>
      <c r="AI188" s="417"/>
      <c r="AJ188" s="417"/>
      <c r="AK188" s="417"/>
      <c r="AL188" s="417"/>
      <c r="AM188" s="417"/>
      <c r="AN188" s="417"/>
      <c r="AO188" s="417"/>
      <c r="AP188" s="417"/>
      <c r="AQ188" s="417"/>
      <c r="AR188" s="417"/>
      <c r="AS188" s="417"/>
      <c r="AT188" s="417"/>
      <c r="AU188" s="417"/>
      <c r="AV188" s="417"/>
      <c r="AW188" s="417"/>
      <c r="AX188" s="417"/>
      <c r="AY188" s="417"/>
      <c r="AZ188" s="417"/>
      <c r="BA188" s="417"/>
      <c r="BB188" s="417"/>
      <c r="BC188" s="417"/>
      <c r="BD188" s="417"/>
      <c r="BE188" s="417"/>
      <c r="BF188" s="417"/>
      <c r="BG188" s="417"/>
      <c r="BH188" s="417"/>
      <c r="BI188" s="417"/>
      <c r="BJ188" s="417"/>
      <c r="BK188" s="417"/>
      <c r="BL188" s="417"/>
      <c r="BM188" s="417"/>
      <c r="BN188" s="417"/>
      <c r="BO188" s="417"/>
      <c r="BP188" s="417"/>
      <c r="BQ188" s="417"/>
      <c r="BR188" s="417"/>
      <c r="BS188" s="417"/>
      <c r="BT188" s="417"/>
      <c r="BU188" s="417"/>
      <c r="BV188" s="417"/>
      <c r="BW188" s="417"/>
      <c r="BX188" s="417"/>
      <c r="BY188" s="417"/>
      <c r="BZ188" s="417"/>
      <c r="CA188" s="417"/>
      <c r="CB188" s="417"/>
      <c r="CC188" s="417"/>
      <c r="CD188" s="417"/>
      <c r="CE188" s="417"/>
      <c r="CF188" s="417"/>
      <c r="CG188" s="417"/>
      <c r="CH188" s="417"/>
      <c r="CI188" s="417"/>
      <c r="CJ188" s="417"/>
      <c r="CK188" s="417"/>
      <c r="CL188" s="417"/>
      <c r="CM188" s="417"/>
      <c r="CN188" s="417"/>
      <c r="CO188" s="417"/>
      <c r="CP188" s="417"/>
      <c r="CQ188" s="417"/>
      <c r="CR188" s="417"/>
      <c r="CS188" s="417"/>
      <c r="CT188" s="417"/>
      <c r="CU188" s="417"/>
      <c r="CV188" s="417"/>
      <c r="CW188" s="417"/>
      <c r="CX188" s="417"/>
      <c r="CY188" s="19"/>
    </row>
    <row r="189" spans="1:103" ht="15" customHeight="1" x14ac:dyDescent="0.25">
      <c r="A189" s="394"/>
      <c r="B189" s="394"/>
      <c r="C189" s="400" t="s">
        <v>226</v>
      </c>
      <c r="D189" s="401"/>
      <c r="E189" s="402" t="s">
        <v>407</v>
      </c>
      <c r="F189" s="361">
        <v>6.3930956999999997E-2</v>
      </c>
      <c r="G189" s="362">
        <v>8.9047600000000005E-2</v>
      </c>
      <c r="H189" s="362">
        <v>6.6656705999999996E-2</v>
      </c>
      <c r="I189" s="363">
        <v>0.13272788999999999</v>
      </c>
      <c r="J189" s="417"/>
      <c r="K189" s="417"/>
      <c r="L189" s="417"/>
      <c r="M189" s="417"/>
      <c r="N189" s="417"/>
      <c r="O189" s="417"/>
      <c r="P189" s="417"/>
      <c r="Q189" s="417"/>
      <c r="R189" s="417"/>
      <c r="S189" s="417"/>
      <c r="T189" s="417"/>
      <c r="U189" s="417"/>
      <c r="V189" s="417"/>
      <c r="W189" s="417"/>
      <c r="X189" s="417"/>
      <c r="Y189" s="417"/>
      <c r="Z189" s="417"/>
      <c r="AA189" s="417"/>
      <c r="AB189" s="417"/>
      <c r="AC189" s="417"/>
      <c r="AD189" s="417"/>
      <c r="AE189" s="417"/>
      <c r="AF189" s="417"/>
      <c r="AG189" s="417"/>
      <c r="AH189" s="417"/>
      <c r="AI189" s="417"/>
      <c r="AJ189" s="417"/>
      <c r="AK189" s="417"/>
      <c r="AL189" s="417"/>
      <c r="AM189" s="417"/>
      <c r="AN189" s="417"/>
      <c r="AO189" s="417"/>
      <c r="AP189" s="417"/>
      <c r="AQ189" s="417"/>
      <c r="AR189" s="417"/>
      <c r="AS189" s="417"/>
      <c r="AT189" s="417"/>
      <c r="AU189" s="417"/>
      <c r="AV189" s="417"/>
      <c r="AW189" s="417"/>
      <c r="AX189" s="417"/>
      <c r="AY189" s="417"/>
      <c r="AZ189" s="417"/>
      <c r="BA189" s="417"/>
      <c r="BB189" s="417"/>
      <c r="BC189" s="417"/>
      <c r="BD189" s="417"/>
      <c r="BE189" s="417"/>
      <c r="BF189" s="417"/>
      <c r="BG189" s="417"/>
      <c r="BH189" s="417"/>
      <c r="BI189" s="417"/>
      <c r="BJ189" s="417"/>
      <c r="BK189" s="417"/>
      <c r="BL189" s="417"/>
      <c r="BM189" s="417"/>
      <c r="BN189" s="417"/>
      <c r="BO189" s="417"/>
      <c r="BP189" s="417"/>
      <c r="BQ189" s="417"/>
      <c r="BR189" s="417"/>
      <c r="BS189" s="417"/>
      <c r="BT189" s="417"/>
      <c r="BU189" s="417"/>
      <c r="BV189" s="417"/>
      <c r="BW189" s="417"/>
      <c r="BX189" s="417"/>
      <c r="BY189" s="417"/>
      <c r="BZ189" s="417"/>
      <c r="CA189" s="417"/>
      <c r="CB189" s="417"/>
      <c r="CC189" s="417"/>
      <c r="CD189" s="417"/>
      <c r="CE189" s="417"/>
      <c r="CF189" s="417"/>
      <c r="CG189" s="417"/>
      <c r="CH189" s="417"/>
      <c r="CI189" s="417"/>
      <c r="CJ189" s="417"/>
      <c r="CK189" s="417"/>
      <c r="CL189" s="417"/>
      <c r="CM189" s="417"/>
      <c r="CN189" s="417"/>
      <c r="CO189" s="417"/>
      <c r="CP189" s="417"/>
      <c r="CQ189" s="417"/>
      <c r="CR189" s="417"/>
      <c r="CS189" s="417"/>
      <c r="CT189" s="417"/>
      <c r="CU189" s="417"/>
      <c r="CV189" s="417"/>
      <c r="CW189" s="417"/>
      <c r="CX189" s="417"/>
      <c r="CY189" s="19"/>
    </row>
    <row r="190" spans="1:103" ht="15" customHeight="1" x14ac:dyDescent="0.25">
      <c r="A190" s="394"/>
      <c r="B190" s="394"/>
      <c r="C190" s="400" t="s">
        <v>227</v>
      </c>
      <c r="D190" s="401"/>
      <c r="E190" s="402" t="s">
        <v>408</v>
      </c>
      <c r="F190" s="361">
        <v>5.0853730999999999E-2</v>
      </c>
      <c r="G190" s="362">
        <v>6.2224544999999999E-2</v>
      </c>
      <c r="H190" s="362">
        <v>5.2282404999999997E-2</v>
      </c>
      <c r="I190" s="363">
        <v>0.10496165</v>
      </c>
      <c r="J190" s="417"/>
      <c r="K190" s="417"/>
      <c r="L190" s="417"/>
      <c r="M190" s="417"/>
      <c r="N190" s="417"/>
      <c r="O190" s="417"/>
      <c r="P190" s="417"/>
      <c r="Q190" s="417"/>
      <c r="R190" s="417"/>
      <c r="S190" s="417"/>
      <c r="T190" s="417"/>
      <c r="U190" s="417"/>
      <c r="V190" s="417"/>
      <c r="W190" s="417"/>
      <c r="X190" s="417"/>
      <c r="Y190" s="417"/>
      <c r="Z190" s="417"/>
      <c r="AA190" s="417"/>
      <c r="AB190" s="417"/>
      <c r="AC190" s="417"/>
      <c r="AD190" s="417"/>
      <c r="AE190" s="417"/>
      <c r="AF190" s="417"/>
      <c r="AG190" s="417"/>
      <c r="AH190" s="417"/>
      <c r="AI190" s="417"/>
      <c r="AJ190" s="417"/>
      <c r="AK190" s="417"/>
      <c r="AL190" s="417"/>
      <c r="AM190" s="417"/>
      <c r="AN190" s="417"/>
      <c r="AO190" s="417"/>
      <c r="AP190" s="417"/>
      <c r="AQ190" s="417"/>
      <c r="AR190" s="417"/>
      <c r="AS190" s="417"/>
      <c r="AT190" s="417"/>
      <c r="AU190" s="417"/>
      <c r="AV190" s="417"/>
      <c r="AW190" s="417"/>
      <c r="AX190" s="417"/>
      <c r="AY190" s="417"/>
      <c r="AZ190" s="417"/>
      <c r="BA190" s="417"/>
      <c r="BB190" s="417"/>
      <c r="BC190" s="417"/>
      <c r="BD190" s="417"/>
      <c r="BE190" s="417"/>
      <c r="BF190" s="417"/>
      <c r="BG190" s="417"/>
      <c r="BH190" s="417"/>
      <c r="BI190" s="417"/>
      <c r="BJ190" s="417"/>
      <c r="BK190" s="417"/>
      <c r="BL190" s="417"/>
      <c r="BM190" s="417"/>
      <c r="BN190" s="417"/>
      <c r="BO190" s="417"/>
      <c r="BP190" s="417"/>
      <c r="BQ190" s="417"/>
      <c r="BR190" s="417"/>
      <c r="BS190" s="417"/>
      <c r="BT190" s="417"/>
      <c r="BU190" s="417"/>
      <c r="BV190" s="417"/>
      <c r="BW190" s="417"/>
      <c r="BX190" s="417"/>
      <c r="BY190" s="417"/>
      <c r="BZ190" s="417"/>
      <c r="CA190" s="417"/>
      <c r="CB190" s="417"/>
      <c r="CC190" s="417"/>
      <c r="CD190" s="417"/>
      <c r="CE190" s="417"/>
      <c r="CF190" s="417"/>
      <c r="CG190" s="417"/>
      <c r="CH190" s="417"/>
      <c r="CI190" s="417"/>
      <c r="CJ190" s="417"/>
      <c r="CK190" s="417"/>
      <c r="CL190" s="417"/>
      <c r="CM190" s="417"/>
      <c r="CN190" s="417"/>
      <c r="CO190" s="417"/>
      <c r="CP190" s="417"/>
      <c r="CQ190" s="417"/>
      <c r="CR190" s="417"/>
      <c r="CS190" s="417"/>
      <c r="CT190" s="417"/>
      <c r="CU190" s="417"/>
      <c r="CV190" s="417"/>
      <c r="CW190" s="417"/>
      <c r="CX190" s="417"/>
      <c r="CY190" s="19"/>
    </row>
    <row r="191" spans="1:103" ht="15" customHeight="1" x14ac:dyDescent="0.25">
      <c r="A191" s="394"/>
      <c r="B191" s="394"/>
      <c r="C191" s="400" t="s">
        <v>228</v>
      </c>
      <c r="D191" s="401"/>
      <c r="E191" s="402" t="s">
        <v>407</v>
      </c>
      <c r="F191" s="361">
        <v>6.4887046000000004E-2</v>
      </c>
      <c r="G191" s="362">
        <v>9.0333578999999997E-2</v>
      </c>
      <c r="H191" s="362">
        <v>6.7672247000000005E-2</v>
      </c>
      <c r="I191" s="363">
        <v>0.13468195999999999</v>
      </c>
      <c r="J191" s="417"/>
      <c r="K191" s="417"/>
      <c r="L191" s="417"/>
      <c r="M191" s="417"/>
      <c r="N191" s="417"/>
      <c r="O191" s="417"/>
      <c r="P191" s="417"/>
      <c r="Q191" s="417"/>
      <c r="R191" s="417"/>
      <c r="S191" s="417"/>
      <c r="T191" s="417"/>
      <c r="U191" s="417"/>
      <c r="V191" s="417"/>
      <c r="W191" s="417"/>
      <c r="X191" s="417"/>
      <c r="Y191" s="417"/>
      <c r="Z191" s="417"/>
      <c r="AA191" s="417"/>
      <c r="AB191" s="417"/>
      <c r="AC191" s="417"/>
      <c r="AD191" s="417"/>
      <c r="AE191" s="417"/>
      <c r="AF191" s="417"/>
      <c r="AG191" s="417"/>
      <c r="AH191" s="417"/>
      <c r="AI191" s="417"/>
      <c r="AJ191" s="417"/>
      <c r="AK191" s="417"/>
      <c r="AL191" s="417"/>
      <c r="AM191" s="417"/>
      <c r="AN191" s="417"/>
      <c r="AO191" s="417"/>
      <c r="AP191" s="417"/>
      <c r="AQ191" s="417"/>
      <c r="AR191" s="417"/>
      <c r="AS191" s="417"/>
      <c r="AT191" s="417"/>
      <c r="AU191" s="417"/>
      <c r="AV191" s="417"/>
      <c r="AW191" s="417"/>
      <c r="AX191" s="417"/>
      <c r="AY191" s="417"/>
      <c r="AZ191" s="417"/>
      <c r="BA191" s="417"/>
      <c r="BB191" s="417"/>
      <c r="BC191" s="417"/>
      <c r="BD191" s="417"/>
      <c r="BE191" s="417"/>
      <c r="BF191" s="417"/>
      <c r="BG191" s="417"/>
      <c r="BH191" s="417"/>
      <c r="BI191" s="417"/>
      <c r="BJ191" s="417"/>
      <c r="BK191" s="417"/>
      <c r="BL191" s="417"/>
      <c r="BM191" s="417"/>
      <c r="BN191" s="417"/>
      <c r="BO191" s="417"/>
      <c r="BP191" s="417"/>
      <c r="BQ191" s="417"/>
      <c r="BR191" s="417"/>
      <c r="BS191" s="417"/>
      <c r="BT191" s="417"/>
      <c r="BU191" s="417"/>
      <c r="BV191" s="417"/>
      <c r="BW191" s="417"/>
      <c r="BX191" s="417"/>
      <c r="BY191" s="417"/>
      <c r="BZ191" s="417"/>
      <c r="CA191" s="417"/>
      <c r="CB191" s="417"/>
      <c r="CC191" s="417"/>
      <c r="CD191" s="417"/>
      <c r="CE191" s="417"/>
      <c r="CF191" s="417"/>
      <c r="CG191" s="417"/>
      <c r="CH191" s="417"/>
      <c r="CI191" s="417"/>
      <c r="CJ191" s="417"/>
      <c r="CK191" s="417"/>
      <c r="CL191" s="417"/>
      <c r="CM191" s="417"/>
      <c r="CN191" s="417"/>
      <c r="CO191" s="417"/>
      <c r="CP191" s="417"/>
      <c r="CQ191" s="417"/>
      <c r="CR191" s="417"/>
      <c r="CS191" s="417"/>
      <c r="CT191" s="417"/>
      <c r="CU191" s="417"/>
      <c r="CV191" s="417"/>
      <c r="CW191" s="417"/>
      <c r="CX191" s="417"/>
      <c r="CY191" s="19"/>
    </row>
    <row r="192" spans="1:103" ht="15" customHeight="1" x14ac:dyDescent="0.25">
      <c r="A192" s="394"/>
      <c r="B192" s="394"/>
      <c r="C192" s="400" t="s">
        <v>229</v>
      </c>
      <c r="D192" s="401"/>
      <c r="E192" s="402" t="s">
        <v>409</v>
      </c>
      <c r="F192" s="361">
        <v>0.15102624000000001</v>
      </c>
      <c r="G192" s="362">
        <v>0.20212242999999999</v>
      </c>
      <c r="H192" s="362">
        <v>0.15447991</v>
      </c>
      <c r="I192" s="363">
        <v>0.31573783999999999</v>
      </c>
      <c r="J192" s="417"/>
      <c r="K192" s="417"/>
      <c r="L192" s="417"/>
      <c r="M192" s="417"/>
      <c r="N192" s="417"/>
      <c r="O192" s="417"/>
      <c r="P192" s="417"/>
      <c r="Q192" s="417"/>
      <c r="R192" s="417"/>
      <c r="S192" s="417"/>
      <c r="T192" s="417"/>
      <c r="U192" s="417"/>
      <c r="V192" s="417"/>
      <c r="W192" s="417"/>
      <c r="X192" s="417"/>
      <c r="Y192" s="417"/>
      <c r="Z192" s="417"/>
      <c r="AA192" s="417"/>
      <c r="AB192" s="417"/>
      <c r="AC192" s="417"/>
      <c r="AD192" s="417"/>
      <c r="AE192" s="417"/>
      <c r="AF192" s="417"/>
      <c r="AG192" s="417"/>
      <c r="AH192" s="417"/>
      <c r="AI192" s="417"/>
      <c r="AJ192" s="417"/>
      <c r="AK192" s="417"/>
      <c r="AL192" s="417"/>
      <c r="AM192" s="417"/>
      <c r="AN192" s="417"/>
      <c r="AO192" s="417"/>
      <c r="AP192" s="417"/>
      <c r="AQ192" s="417"/>
      <c r="AR192" s="417"/>
      <c r="AS192" s="417"/>
      <c r="AT192" s="417"/>
      <c r="AU192" s="417"/>
      <c r="AV192" s="417"/>
      <c r="AW192" s="417"/>
      <c r="AX192" s="417"/>
      <c r="AY192" s="417"/>
      <c r="AZ192" s="417"/>
      <c r="BA192" s="417"/>
      <c r="BB192" s="417"/>
      <c r="BC192" s="417"/>
      <c r="BD192" s="417"/>
      <c r="BE192" s="417"/>
      <c r="BF192" s="417"/>
      <c r="BG192" s="417"/>
      <c r="BH192" s="417"/>
      <c r="BI192" s="417"/>
      <c r="BJ192" s="417"/>
      <c r="BK192" s="417"/>
      <c r="BL192" s="417"/>
      <c r="BM192" s="417"/>
      <c r="BN192" s="417"/>
      <c r="BO192" s="417"/>
      <c r="BP192" s="417"/>
      <c r="BQ192" s="417"/>
      <c r="BR192" s="417"/>
      <c r="BS192" s="417"/>
      <c r="BT192" s="417"/>
      <c r="BU192" s="417"/>
      <c r="BV192" s="417"/>
      <c r="BW192" s="417"/>
      <c r="BX192" s="417"/>
      <c r="BY192" s="417"/>
      <c r="BZ192" s="417"/>
      <c r="CA192" s="417"/>
      <c r="CB192" s="417"/>
      <c r="CC192" s="417"/>
      <c r="CD192" s="417"/>
      <c r="CE192" s="417"/>
      <c r="CF192" s="417"/>
      <c r="CG192" s="417"/>
      <c r="CH192" s="417"/>
      <c r="CI192" s="417"/>
      <c r="CJ192" s="417"/>
      <c r="CK192" s="417"/>
      <c r="CL192" s="417"/>
      <c r="CM192" s="417"/>
      <c r="CN192" s="417"/>
      <c r="CO192" s="417"/>
      <c r="CP192" s="417"/>
      <c r="CQ192" s="417"/>
      <c r="CR192" s="417"/>
      <c r="CS192" s="417"/>
      <c r="CT192" s="417"/>
      <c r="CU192" s="417"/>
      <c r="CV192" s="417"/>
      <c r="CW192" s="417"/>
      <c r="CX192" s="417"/>
      <c r="CY192" s="19"/>
    </row>
    <row r="193" spans="1:103" ht="15" customHeight="1" x14ac:dyDescent="0.25">
      <c r="A193" s="394"/>
      <c r="B193" s="394"/>
      <c r="C193" s="400" t="s">
        <v>230</v>
      </c>
      <c r="D193" s="401"/>
      <c r="E193" s="402" t="s">
        <v>410</v>
      </c>
      <c r="F193" s="361">
        <v>1.1876134E-2</v>
      </c>
      <c r="G193" s="362">
        <v>1.3113061000000001E-2</v>
      </c>
      <c r="H193" s="362">
        <v>1.237597E-2</v>
      </c>
      <c r="I193" s="363">
        <v>2.4059052000000001E-2</v>
      </c>
      <c r="J193" s="417"/>
      <c r="K193" s="417"/>
      <c r="L193" s="417"/>
      <c r="M193" s="417"/>
      <c r="N193" s="417"/>
      <c r="O193" s="417"/>
      <c r="P193" s="417"/>
      <c r="Q193" s="417"/>
      <c r="R193" s="417"/>
      <c r="S193" s="417"/>
      <c r="T193" s="417"/>
      <c r="U193" s="417"/>
      <c r="V193" s="417"/>
      <c r="W193" s="417"/>
      <c r="X193" s="417"/>
      <c r="Y193" s="417"/>
      <c r="Z193" s="417"/>
      <c r="AA193" s="417"/>
      <c r="AB193" s="417"/>
      <c r="AC193" s="417"/>
      <c r="AD193" s="417"/>
      <c r="AE193" s="417"/>
      <c r="AF193" s="417"/>
      <c r="AG193" s="417"/>
      <c r="AH193" s="417"/>
      <c r="AI193" s="417"/>
      <c r="AJ193" s="417"/>
      <c r="AK193" s="417"/>
      <c r="AL193" s="417"/>
      <c r="AM193" s="417"/>
      <c r="AN193" s="417"/>
      <c r="AO193" s="417"/>
      <c r="AP193" s="417"/>
      <c r="AQ193" s="417"/>
      <c r="AR193" s="417"/>
      <c r="AS193" s="417"/>
      <c r="AT193" s="417"/>
      <c r="AU193" s="417"/>
      <c r="AV193" s="417"/>
      <c r="AW193" s="417"/>
      <c r="AX193" s="417"/>
      <c r="AY193" s="417"/>
      <c r="AZ193" s="417"/>
      <c r="BA193" s="417"/>
      <c r="BB193" s="417"/>
      <c r="BC193" s="417"/>
      <c r="BD193" s="417"/>
      <c r="BE193" s="417"/>
      <c r="BF193" s="417"/>
      <c r="BG193" s="417"/>
      <c r="BH193" s="417"/>
      <c r="BI193" s="417"/>
      <c r="BJ193" s="417"/>
      <c r="BK193" s="417"/>
      <c r="BL193" s="417"/>
      <c r="BM193" s="417"/>
      <c r="BN193" s="417"/>
      <c r="BO193" s="417"/>
      <c r="BP193" s="417"/>
      <c r="BQ193" s="417"/>
      <c r="BR193" s="417"/>
      <c r="BS193" s="417"/>
      <c r="BT193" s="417"/>
      <c r="BU193" s="417"/>
      <c r="BV193" s="417"/>
      <c r="BW193" s="417"/>
      <c r="BX193" s="417"/>
      <c r="BY193" s="417"/>
      <c r="BZ193" s="417"/>
      <c r="CA193" s="417"/>
      <c r="CB193" s="417"/>
      <c r="CC193" s="417"/>
      <c r="CD193" s="417"/>
      <c r="CE193" s="417"/>
      <c r="CF193" s="417"/>
      <c r="CG193" s="417"/>
      <c r="CH193" s="417"/>
      <c r="CI193" s="417"/>
      <c r="CJ193" s="417"/>
      <c r="CK193" s="417"/>
      <c r="CL193" s="417"/>
      <c r="CM193" s="417"/>
      <c r="CN193" s="417"/>
      <c r="CO193" s="417"/>
      <c r="CP193" s="417"/>
      <c r="CQ193" s="417"/>
      <c r="CR193" s="417"/>
      <c r="CS193" s="417"/>
      <c r="CT193" s="417"/>
      <c r="CU193" s="417"/>
      <c r="CV193" s="417"/>
      <c r="CW193" s="417"/>
      <c r="CX193" s="417"/>
      <c r="CY193" s="19"/>
    </row>
    <row r="194" spans="1:103" ht="15" customHeight="1" x14ac:dyDescent="0.25">
      <c r="A194" s="394"/>
      <c r="B194" s="394"/>
      <c r="C194" s="400" t="s">
        <v>231</v>
      </c>
      <c r="D194" s="401"/>
      <c r="E194" s="402" t="s">
        <v>411</v>
      </c>
      <c r="F194" s="361">
        <v>5.5434812999999999E-3</v>
      </c>
      <c r="G194" s="362">
        <v>8.1371228000000004E-3</v>
      </c>
      <c r="H194" s="362">
        <v>5.5737125000000004E-3</v>
      </c>
      <c r="I194" s="363">
        <v>1.1833850999999999E-2</v>
      </c>
      <c r="J194" s="417"/>
      <c r="K194" s="417"/>
      <c r="L194" s="417"/>
      <c r="M194" s="417"/>
      <c r="N194" s="417"/>
      <c r="O194" s="417"/>
      <c r="P194" s="417"/>
      <c r="Q194" s="417"/>
      <c r="R194" s="417"/>
      <c r="S194" s="417"/>
      <c r="T194" s="417"/>
      <c r="U194" s="417"/>
      <c r="V194" s="417"/>
      <c r="W194" s="417"/>
      <c r="X194" s="417"/>
      <c r="Y194" s="417"/>
      <c r="Z194" s="417"/>
      <c r="AA194" s="417"/>
      <c r="AB194" s="417"/>
      <c r="AC194" s="417"/>
      <c r="AD194" s="417"/>
      <c r="AE194" s="417"/>
      <c r="AF194" s="417"/>
      <c r="AG194" s="417"/>
      <c r="AH194" s="417"/>
      <c r="AI194" s="417"/>
      <c r="AJ194" s="417"/>
      <c r="AK194" s="417"/>
      <c r="AL194" s="417"/>
      <c r="AM194" s="417"/>
      <c r="AN194" s="417"/>
      <c r="AO194" s="417"/>
      <c r="AP194" s="417"/>
      <c r="AQ194" s="417"/>
      <c r="AR194" s="417"/>
      <c r="AS194" s="417"/>
      <c r="AT194" s="417"/>
      <c r="AU194" s="417"/>
      <c r="AV194" s="417"/>
      <c r="AW194" s="417"/>
      <c r="AX194" s="417"/>
      <c r="AY194" s="417"/>
      <c r="AZ194" s="417"/>
      <c r="BA194" s="417"/>
      <c r="BB194" s="417"/>
      <c r="BC194" s="417"/>
      <c r="BD194" s="417"/>
      <c r="BE194" s="417"/>
      <c r="BF194" s="417"/>
      <c r="BG194" s="417"/>
      <c r="BH194" s="417"/>
      <c r="BI194" s="417"/>
      <c r="BJ194" s="417"/>
      <c r="BK194" s="417"/>
      <c r="BL194" s="417"/>
      <c r="BM194" s="417"/>
      <c r="BN194" s="417"/>
      <c r="BO194" s="417"/>
      <c r="BP194" s="417"/>
      <c r="BQ194" s="417"/>
      <c r="BR194" s="417"/>
      <c r="BS194" s="417"/>
      <c r="BT194" s="417"/>
      <c r="BU194" s="417"/>
      <c r="BV194" s="417"/>
      <c r="BW194" s="417"/>
      <c r="BX194" s="417"/>
      <c r="BY194" s="417"/>
      <c r="BZ194" s="417"/>
      <c r="CA194" s="417"/>
      <c r="CB194" s="417"/>
      <c r="CC194" s="417"/>
      <c r="CD194" s="417"/>
      <c r="CE194" s="417"/>
      <c r="CF194" s="417"/>
      <c r="CG194" s="417"/>
      <c r="CH194" s="417"/>
      <c r="CI194" s="417"/>
      <c r="CJ194" s="417"/>
      <c r="CK194" s="417"/>
      <c r="CL194" s="417"/>
      <c r="CM194" s="417"/>
      <c r="CN194" s="417"/>
      <c r="CO194" s="417"/>
      <c r="CP194" s="417"/>
      <c r="CQ194" s="417"/>
      <c r="CR194" s="417"/>
      <c r="CS194" s="417"/>
      <c r="CT194" s="417"/>
      <c r="CU194" s="417"/>
      <c r="CV194" s="417"/>
      <c r="CW194" s="417"/>
      <c r="CX194" s="417"/>
      <c r="CY194" s="19"/>
    </row>
    <row r="195" spans="1:103" ht="15" customHeight="1" x14ac:dyDescent="0.25">
      <c r="A195" s="394"/>
      <c r="B195" s="394"/>
      <c r="C195" s="400" t="s">
        <v>232</v>
      </c>
      <c r="D195" s="401"/>
      <c r="E195" s="402" t="s">
        <v>412</v>
      </c>
      <c r="F195" s="361">
        <v>127.38453</v>
      </c>
      <c r="G195" s="362">
        <v>171.14955</v>
      </c>
      <c r="H195" s="362">
        <v>134.76506000000001</v>
      </c>
      <c r="I195" s="363">
        <v>260.9769</v>
      </c>
      <c r="J195" s="417"/>
      <c r="K195" s="417"/>
      <c r="L195" s="417"/>
      <c r="M195" s="417"/>
      <c r="N195" s="417"/>
      <c r="O195" s="417"/>
      <c r="P195" s="417"/>
      <c r="Q195" s="417"/>
      <c r="R195" s="417"/>
      <c r="S195" s="417"/>
      <c r="T195" s="417"/>
      <c r="U195" s="417"/>
      <c r="V195" s="417"/>
      <c r="W195" s="417"/>
      <c r="X195" s="417"/>
      <c r="Y195" s="417"/>
      <c r="Z195" s="417"/>
      <c r="AA195" s="417"/>
      <c r="AB195" s="417"/>
      <c r="AC195" s="417"/>
      <c r="AD195" s="417"/>
      <c r="AE195" s="417"/>
      <c r="AF195" s="417"/>
      <c r="AG195" s="417"/>
      <c r="AH195" s="417"/>
      <c r="AI195" s="417"/>
      <c r="AJ195" s="417"/>
      <c r="AK195" s="417"/>
      <c r="AL195" s="417"/>
      <c r="AM195" s="417"/>
      <c r="AN195" s="417"/>
      <c r="AO195" s="417"/>
      <c r="AP195" s="417"/>
      <c r="AQ195" s="417"/>
      <c r="AR195" s="417"/>
      <c r="AS195" s="417"/>
      <c r="AT195" s="417"/>
      <c r="AU195" s="417"/>
      <c r="AV195" s="417"/>
      <c r="AW195" s="417"/>
      <c r="AX195" s="417"/>
      <c r="AY195" s="417"/>
      <c r="AZ195" s="417"/>
      <c r="BA195" s="417"/>
      <c r="BB195" s="417"/>
      <c r="BC195" s="417"/>
      <c r="BD195" s="417"/>
      <c r="BE195" s="417"/>
      <c r="BF195" s="417"/>
      <c r="BG195" s="417"/>
      <c r="BH195" s="417"/>
      <c r="BI195" s="417"/>
      <c r="BJ195" s="417"/>
      <c r="BK195" s="417"/>
      <c r="BL195" s="417"/>
      <c r="BM195" s="417"/>
      <c r="BN195" s="417"/>
      <c r="BO195" s="417"/>
      <c r="BP195" s="417"/>
      <c r="BQ195" s="417"/>
      <c r="BR195" s="417"/>
      <c r="BS195" s="417"/>
      <c r="BT195" s="417"/>
      <c r="BU195" s="417"/>
      <c r="BV195" s="417"/>
      <c r="BW195" s="417"/>
      <c r="BX195" s="417"/>
      <c r="BY195" s="417"/>
      <c r="BZ195" s="417"/>
      <c r="CA195" s="417"/>
      <c r="CB195" s="417"/>
      <c r="CC195" s="417"/>
      <c r="CD195" s="417"/>
      <c r="CE195" s="417"/>
      <c r="CF195" s="417"/>
      <c r="CG195" s="417"/>
      <c r="CH195" s="417"/>
      <c r="CI195" s="417"/>
      <c r="CJ195" s="417"/>
      <c r="CK195" s="417"/>
      <c r="CL195" s="417"/>
      <c r="CM195" s="417"/>
      <c r="CN195" s="417"/>
      <c r="CO195" s="417"/>
      <c r="CP195" s="417"/>
      <c r="CQ195" s="417"/>
      <c r="CR195" s="417"/>
      <c r="CS195" s="417"/>
      <c r="CT195" s="417"/>
      <c r="CU195" s="417"/>
      <c r="CV195" s="417"/>
      <c r="CW195" s="417"/>
      <c r="CX195" s="417"/>
      <c r="CY195" s="19"/>
    </row>
    <row r="196" spans="1:103" ht="15" customHeight="1" x14ac:dyDescent="0.25">
      <c r="A196" s="394"/>
      <c r="B196" s="394"/>
      <c r="C196" s="400" t="s">
        <v>233</v>
      </c>
      <c r="D196" s="401"/>
      <c r="E196" s="402" t="s">
        <v>412</v>
      </c>
      <c r="F196" s="361">
        <v>1.0908642</v>
      </c>
      <c r="G196" s="362">
        <v>1.4107021</v>
      </c>
      <c r="H196" s="362">
        <v>1.1528238</v>
      </c>
      <c r="I196" s="363">
        <v>2.2267117999999999</v>
      </c>
      <c r="J196" s="417"/>
      <c r="K196" s="417"/>
      <c r="L196" s="417"/>
      <c r="M196" s="417"/>
      <c r="N196" s="417"/>
      <c r="O196" s="417"/>
      <c r="P196" s="417"/>
      <c r="Q196" s="417"/>
      <c r="R196" s="417"/>
      <c r="S196" s="417"/>
      <c r="T196" s="417"/>
      <c r="U196" s="417"/>
      <c r="V196" s="417"/>
      <c r="W196" s="417"/>
      <c r="X196" s="417"/>
      <c r="Y196" s="417"/>
      <c r="Z196" s="417"/>
      <c r="AA196" s="417"/>
      <c r="AB196" s="417"/>
      <c r="AC196" s="417"/>
      <c r="AD196" s="417"/>
      <c r="AE196" s="417"/>
      <c r="AF196" s="417"/>
      <c r="AG196" s="417"/>
      <c r="AH196" s="417"/>
      <c r="AI196" s="417"/>
      <c r="AJ196" s="417"/>
      <c r="AK196" s="417"/>
      <c r="AL196" s="417"/>
      <c r="AM196" s="417"/>
      <c r="AN196" s="417"/>
      <c r="AO196" s="417"/>
      <c r="AP196" s="417"/>
      <c r="AQ196" s="417"/>
      <c r="AR196" s="417"/>
      <c r="AS196" s="417"/>
      <c r="AT196" s="417"/>
      <c r="AU196" s="417"/>
      <c r="AV196" s="417"/>
      <c r="AW196" s="417"/>
      <c r="AX196" s="417"/>
      <c r="AY196" s="417"/>
      <c r="AZ196" s="417"/>
      <c r="BA196" s="417"/>
      <c r="BB196" s="417"/>
      <c r="BC196" s="417"/>
      <c r="BD196" s="417"/>
      <c r="BE196" s="417"/>
      <c r="BF196" s="417"/>
      <c r="BG196" s="417"/>
      <c r="BH196" s="417"/>
      <c r="BI196" s="417"/>
      <c r="BJ196" s="417"/>
      <c r="BK196" s="417"/>
      <c r="BL196" s="417"/>
      <c r="BM196" s="417"/>
      <c r="BN196" s="417"/>
      <c r="BO196" s="417"/>
      <c r="BP196" s="417"/>
      <c r="BQ196" s="417"/>
      <c r="BR196" s="417"/>
      <c r="BS196" s="417"/>
      <c r="BT196" s="417"/>
      <c r="BU196" s="417"/>
      <c r="BV196" s="417"/>
      <c r="BW196" s="417"/>
      <c r="BX196" s="417"/>
      <c r="BY196" s="417"/>
      <c r="BZ196" s="417"/>
      <c r="CA196" s="417"/>
      <c r="CB196" s="417"/>
      <c r="CC196" s="417"/>
      <c r="CD196" s="417"/>
      <c r="CE196" s="417"/>
      <c r="CF196" s="417"/>
      <c r="CG196" s="417"/>
      <c r="CH196" s="417"/>
      <c r="CI196" s="417"/>
      <c r="CJ196" s="417"/>
      <c r="CK196" s="417"/>
      <c r="CL196" s="417"/>
      <c r="CM196" s="417"/>
      <c r="CN196" s="417"/>
      <c r="CO196" s="417"/>
      <c r="CP196" s="417"/>
      <c r="CQ196" s="417"/>
      <c r="CR196" s="417"/>
      <c r="CS196" s="417"/>
      <c r="CT196" s="417"/>
      <c r="CU196" s="417"/>
      <c r="CV196" s="417"/>
      <c r="CW196" s="417"/>
      <c r="CX196" s="417"/>
      <c r="CY196" s="19"/>
    </row>
    <row r="197" spans="1:103" ht="15" customHeight="1" x14ac:dyDescent="0.25">
      <c r="A197" s="394"/>
      <c r="B197" s="394"/>
      <c r="C197" s="400" t="s">
        <v>234</v>
      </c>
      <c r="D197" s="401"/>
      <c r="E197" s="402" t="s">
        <v>412</v>
      </c>
      <c r="F197" s="361">
        <v>1.5471486000000001</v>
      </c>
      <c r="G197" s="362">
        <v>1.9987493999999999</v>
      </c>
      <c r="H197" s="362">
        <v>1.6366130999999999</v>
      </c>
      <c r="I197" s="363">
        <v>3.1558006999999999</v>
      </c>
      <c r="J197" s="417"/>
      <c r="K197" s="417"/>
      <c r="L197" s="417"/>
      <c r="M197" s="417"/>
      <c r="N197" s="417"/>
      <c r="O197" s="417"/>
      <c r="P197" s="417"/>
      <c r="Q197" s="417"/>
      <c r="R197" s="417"/>
      <c r="S197" s="417"/>
      <c r="T197" s="417"/>
      <c r="U197" s="417"/>
      <c r="V197" s="417"/>
      <c r="W197" s="417"/>
      <c r="X197" s="417"/>
      <c r="Y197" s="417"/>
      <c r="Z197" s="417"/>
      <c r="AA197" s="417"/>
      <c r="AB197" s="417"/>
      <c r="AC197" s="417"/>
      <c r="AD197" s="417"/>
      <c r="AE197" s="417"/>
      <c r="AF197" s="417"/>
      <c r="AG197" s="417"/>
      <c r="AH197" s="417"/>
      <c r="AI197" s="417"/>
      <c r="AJ197" s="417"/>
      <c r="AK197" s="417"/>
      <c r="AL197" s="417"/>
      <c r="AM197" s="417"/>
      <c r="AN197" s="417"/>
      <c r="AO197" s="417"/>
      <c r="AP197" s="417"/>
      <c r="AQ197" s="417"/>
      <c r="AR197" s="417"/>
      <c r="AS197" s="417"/>
      <c r="AT197" s="417"/>
      <c r="AU197" s="417"/>
      <c r="AV197" s="417"/>
      <c r="AW197" s="417"/>
      <c r="AX197" s="417"/>
      <c r="AY197" s="417"/>
      <c r="AZ197" s="417"/>
      <c r="BA197" s="417"/>
      <c r="BB197" s="417"/>
      <c r="BC197" s="417"/>
      <c r="BD197" s="417"/>
      <c r="BE197" s="417"/>
      <c r="BF197" s="417"/>
      <c r="BG197" s="417"/>
      <c r="BH197" s="417"/>
      <c r="BI197" s="417"/>
      <c r="BJ197" s="417"/>
      <c r="BK197" s="417"/>
      <c r="BL197" s="417"/>
      <c r="BM197" s="417"/>
      <c r="BN197" s="417"/>
      <c r="BO197" s="417"/>
      <c r="BP197" s="417"/>
      <c r="BQ197" s="417"/>
      <c r="BR197" s="417"/>
      <c r="BS197" s="417"/>
      <c r="BT197" s="417"/>
      <c r="BU197" s="417"/>
      <c r="BV197" s="417"/>
      <c r="BW197" s="417"/>
      <c r="BX197" s="417"/>
      <c r="BY197" s="417"/>
      <c r="BZ197" s="417"/>
      <c r="CA197" s="417"/>
      <c r="CB197" s="417"/>
      <c r="CC197" s="417"/>
      <c r="CD197" s="417"/>
      <c r="CE197" s="417"/>
      <c r="CF197" s="417"/>
      <c r="CG197" s="417"/>
      <c r="CH197" s="417"/>
      <c r="CI197" s="417"/>
      <c r="CJ197" s="417"/>
      <c r="CK197" s="417"/>
      <c r="CL197" s="417"/>
      <c r="CM197" s="417"/>
      <c r="CN197" s="417"/>
      <c r="CO197" s="417"/>
      <c r="CP197" s="417"/>
      <c r="CQ197" s="417"/>
      <c r="CR197" s="417"/>
      <c r="CS197" s="417"/>
      <c r="CT197" s="417"/>
      <c r="CU197" s="417"/>
      <c r="CV197" s="417"/>
      <c r="CW197" s="417"/>
      <c r="CX197" s="417"/>
      <c r="CY197" s="19"/>
    </row>
    <row r="198" spans="1:103" ht="15" customHeight="1" x14ac:dyDescent="0.25">
      <c r="A198" s="394"/>
      <c r="B198" s="394"/>
      <c r="C198" s="400" t="s">
        <v>235</v>
      </c>
      <c r="D198" s="401"/>
      <c r="E198" s="402" t="s">
        <v>412</v>
      </c>
      <c r="F198" s="361">
        <v>0.90020982999999999</v>
      </c>
      <c r="G198" s="362">
        <v>1.1561615000000001</v>
      </c>
      <c r="H198" s="362">
        <v>0.95686941000000003</v>
      </c>
      <c r="I198" s="363">
        <v>1.8293831</v>
      </c>
      <c r="J198" s="417"/>
      <c r="K198" s="417"/>
      <c r="L198" s="417"/>
      <c r="M198" s="417"/>
      <c r="N198" s="417"/>
      <c r="O198" s="417"/>
      <c r="P198" s="417"/>
      <c r="Q198" s="417"/>
      <c r="R198" s="417"/>
      <c r="S198" s="417"/>
      <c r="T198" s="417"/>
      <c r="U198" s="417"/>
      <c r="V198" s="417"/>
      <c r="W198" s="417"/>
      <c r="X198" s="417"/>
      <c r="Y198" s="417"/>
      <c r="Z198" s="417"/>
      <c r="AA198" s="417"/>
      <c r="AB198" s="417"/>
      <c r="AC198" s="417"/>
      <c r="AD198" s="417"/>
      <c r="AE198" s="417"/>
      <c r="AF198" s="417"/>
      <c r="AG198" s="417"/>
      <c r="AH198" s="417"/>
      <c r="AI198" s="417"/>
      <c r="AJ198" s="417"/>
      <c r="AK198" s="417"/>
      <c r="AL198" s="417"/>
      <c r="AM198" s="417"/>
      <c r="AN198" s="417"/>
      <c r="AO198" s="417"/>
      <c r="AP198" s="417"/>
      <c r="AQ198" s="417"/>
      <c r="AR198" s="417"/>
      <c r="AS198" s="417"/>
      <c r="AT198" s="417"/>
      <c r="AU198" s="417"/>
      <c r="AV198" s="417"/>
      <c r="AW198" s="417"/>
      <c r="AX198" s="417"/>
      <c r="AY198" s="417"/>
      <c r="AZ198" s="417"/>
      <c r="BA198" s="417"/>
      <c r="BB198" s="417"/>
      <c r="BC198" s="417"/>
      <c r="BD198" s="417"/>
      <c r="BE198" s="417"/>
      <c r="BF198" s="417"/>
      <c r="BG198" s="417"/>
      <c r="BH198" s="417"/>
      <c r="BI198" s="417"/>
      <c r="BJ198" s="417"/>
      <c r="BK198" s="417"/>
      <c r="BL198" s="417"/>
      <c r="BM198" s="417"/>
      <c r="BN198" s="417"/>
      <c r="BO198" s="417"/>
      <c r="BP198" s="417"/>
      <c r="BQ198" s="417"/>
      <c r="BR198" s="417"/>
      <c r="BS198" s="417"/>
      <c r="BT198" s="417"/>
      <c r="BU198" s="417"/>
      <c r="BV198" s="417"/>
      <c r="BW198" s="417"/>
      <c r="BX198" s="417"/>
      <c r="BY198" s="417"/>
      <c r="BZ198" s="417"/>
      <c r="CA198" s="417"/>
      <c r="CB198" s="417"/>
      <c r="CC198" s="417"/>
      <c r="CD198" s="417"/>
      <c r="CE198" s="417"/>
      <c r="CF198" s="417"/>
      <c r="CG198" s="417"/>
      <c r="CH198" s="417"/>
      <c r="CI198" s="417"/>
      <c r="CJ198" s="417"/>
      <c r="CK198" s="417"/>
      <c r="CL198" s="417"/>
      <c r="CM198" s="417"/>
      <c r="CN198" s="417"/>
      <c r="CO198" s="417"/>
      <c r="CP198" s="417"/>
      <c r="CQ198" s="417"/>
      <c r="CR198" s="417"/>
      <c r="CS198" s="417"/>
      <c r="CT198" s="417"/>
      <c r="CU198" s="417"/>
      <c r="CV198" s="417"/>
      <c r="CW198" s="417"/>
      <c r="CX198" s="417"/>
      <c r="CY198" s="19"/>
    </row>
    <row r="199" spans="1:103" ht="15" customHeight="1" x14ac:dyDescent="0.25">
      <c r="A199" s="394"/>
      <c r="B199" s="394"/>
      <c r="C199" s="400" t="s">
        <v>236</v>
      </c>
      <c r="D199" s="401"/>
      <c r="E199" s="402" t="s">
        <v>412</v>
      </c>
      <c r="F199" s="361">
        <v>37.159286999999999</v>
      </c>
      <c r="G199" s="362">
        <v>47.890028000000001</v>
      </c>
      <c r="H199" s="362">
        <v>39.258442000000002</v>
      </c>
      <c r="I199" s="363">
        <v>75.83587</v>
      </c>
      <c r="J199" s="417"/>
      <c r="K199" s="417"/>
      <c r="L199" s="417"/>
      <c r="M199" s="417"/>
      <c r="N199" s="417"/>
      <c r="O199" s="417"/>
      <c r="P199" s="417"/>
      <c r="Q199" s="417"/>
      <c r="R199" s="417"/>
      <c r="S199" s="417"/>
      <c r="T199" s="417"/>
      <c r="U199" s="417"/>
      <c r="V199" s="417"/>
      <c r="W199" s="417"/>
      <c r="X199" s="417"/>
      <c r="Y199" s="417"/>
      <c r="Z199" s="417"/>
      <c r="AA199" s="417"/>
      <c r="AB199" s="417"/>
      <c r="AC199" s="417"/>
      <c r="AD199" s="417"/>
      <c r="AE199" s="417"/>
      <c r="AF199" s="417"/>
      <c r="AG199" s="417"/>
      <c r="AH199" s="417"/>
      <c r="AI199" s="417"/>
      <c r="AJ199" s="417"/>
      <c r="AK199" s="417"/>
      <c r="AL199" s="417"/>
      <c r="AM199" s="417"/>
      <c r="AN199" s="417"/>
      <c r="AO199" s="417"/>
      <c r="AP199" s="417"/>
      <c r="AQ199" s="417"/>
      <c r="AR199" s="417"/>
      <c r="AS199" s="417"/>
      <c r="AT199" s="417"/>
      <c r="AU199" s="417"/>
      <c r="AV199" s="417"/>
      <c r="AW199" s="417"/>
      <c r="AX199" s="417"/>
      <c r="AY199" s="417"/>
      <c r="AZ199" s="417"/>
      <c r="BA199" s="417"/>
      <c r="BB199" s="417"/>
      <c r="BC199" s="417"/>
      <c r="BD199" s="417"/>
      <c r="BE199" s="417"/>
      <c r="BF199" s="417"/>
      <c r="BG199" s="417"/>
      <c r="BH199" s="417"/>
      <c r="BI199" s="417"/>
      <c r="BJ199" s="417"/>
      <c r="BK199" s="417"/>
      <c r="BL199" s="417"/>
      <c r="BM199" s="417"/>
      <c r="BN199" s="417"/>
      <c r="BO199" s="417"/>
      <c r="BP199" s="417"/>
      <c r="BQ199" s="417"/>
      <c r="BR199" s="417"/>
      <c r="BS199" s="417"/>
      <c r="BT199" s="417"/>
      <c r="BU199" s="417"/>
      <c r="BV199" s="417"/>
      <c r="BW199" s="417"/>
      <c r="BX199" s="417"/>
      <c r="BY199" s="417"/>
      <c r="BZ199" s="417"/>
      <c r="CA199" s="417"/>
      <c r="CB199" s="417"/>
      <c r="CC199" s="417"/>
      <c r="CD199" s="417"/>
      <c r="CE199" s="417"/>
      <c r="CF199" s="417"/>
      <c r="CG199" s="417"/>
      <c r="CH199" s="417"/>
      <c r="CI199" s="417"/>
      <c r="CJ199" s="417"/>
      <c r="CK199" s="417"/>
      <c r="CL199" s="417"/>
      <c r="CM199" s="417"/>
      <c r="CN199" s="417"/>
      <c r="CO199" s="417"/>
      <c r="CP199" s="417"/>
      <c r="CQ199" s="417"/>
      <c r="CR199" s="417"/>
      <c r="CS199" s="417"/>
      <c r="CT199" s="417"/>
      <c r="CU199" s="417"/>
      <c r="CV199" s="417"/>
      <c r="CW199" s="417"/>
      <c r="CX199" s="417"/>
      <c r="CY199" s="19"/>
    </row>
    <row r="200" spans="1:103" ht="15" customHeight="1" x14ac:dyDescent="0.25">
      <c r="A200" s="394"/>
      <c r="B200" s="394"/>
      <c r="C200" s="400" t="s">
        <v>237</v>
      </c>
      <c r="D200" s="401"/>
      <c r="E200" s="402" t="s">
        <v>413</v>
      </c>
      <c r="F200" s="361">
        <v>3.9640971999999999</v>
      </c>
      <c r="G200" s="362">
        <v>5.5973008999999996</v>
      </c>
      <c r="H200" s="362">
        <v>4.0294249000000004</v>
      </c>
      <c r="I200" s="363">
        <v>8.3698508999999994</v>
      </c>
      <c r="J200" s="417"/>
      <c r="K200" s="417"/>
      <c r="L200" s="417"/>
      <c r="M200" s="417"/>
      <c r="N200" s="417"/>
      <c r="O200" s="417"/>
      <c r="P200" s="417"/>
      <c r="Q200" s="417"/>
      <c r="R200" s="417"/>
      <c r="S200" s="417"/>
      <c r="T200" s="417"/>
      <c r="U200" s="417"/>
      <c r="V200" s="417"/>
      <c r="W200" s="417"/>
      <c r="X200" s="417"/>
      <c r="Y200" s="417"/>
      <c r="Z200" s="417"/>
      <c r="AA200" s="417"/>
      <c r="AB200" s="417"/>
      <c r="AC200" s="417"/>
      <c r="AD200" s="417"/>
      <c r="AE200" s="417"/>
      <c r="AF200" s="417"/>
      <c r="AG200" s="417"/>
      <c r="AH200" s="417"/>
      <c r="AI200" s="417"/>
      <c r="AJ200" s="417"/>
      <c r="AK200" s="417"/>
      <c r="AL200" s="417"/>
      <c r="AM200" s="417"/>
      <c r="AN200" s="417"/>
      <c r="AO200" s="417"/>
      <c r="AP200" s="417"/>
      <c r="AQ200" s="417"/>
      <c r="AR200" s="417"/>
      <c r="AS200" s="417"/>
      <c r="AT200" s="417"/>
      <c r="AU200" s="417"/>
      <c r="AV200" s="417"/>
      <c r="AW200" s="417"/>
      <c r="AX200" s="417"/>
      <c r="AY200" s="417"/>
      <c r="AZ200" s="417"/>
      <c r="BA200" s="417"/>
      <c r="BB200" s="417"/>
      <c r="BC200" s="417"/>
      <c r="BD200" s="417"/>
      <c r="BE200" s="417"/>
      <c r="BF200" s="417"/>
      <c r="BG200" s="417"/>
      <c r="BH200" s="417"/>
      <c r="BI200" s="417"/>
      <c r="BJ200" s="417"/>
      <c r="BK200" s="417"/>
      <c r="BL200" s="417"/>
      <c r="BM200" s="417"/>
      <c r="BN200" s="417"/>
      <c r="BO200" s="417"/>
      <c r="BP200" s="417"/>
      <c r="BQ200" s="417"/>
      <c r="BR200" s="417"/>
      <c r="BS200" s="417"/>
      <c r="BT200" s="417"/>
      <c r="BU200" s="417"/>
      <c r="BV200" s="417"/>
      <c r="BW200" s="417"/>
      <c r="BX200" s="417"/>
      <c r="BY200" s="417"/>
      <c r="BZ200" s="417"/>
      <c r="CA200" s="417"/>
      <c r="CB200" s="417"/>
      <c r="CC200" s="417"/>
      <c r="CD200" s="417"/>
      <c r="CE200" s="417"/>
      <c r="CF200" s="417"/>
      <c r="CG200" s="417"/>
      <c r="CH200" s="417"/>
      <c r="CI200" s="417"/>
      <c r="CJ200" s="417"/>
      <c r="CK200" s="417"/>
      <c r="CL200" s="417"/>
      <c r="CM200" s="417"/>
      <c r="CN200" s="417"/>
      <c r="CO200" s="417"/>
      <c r="CP200" s="417"/>
      <c r="CQ200" s="417"/>
      <c r="CR200" s="417"/>
      <c r="CS200" s="417"/>
      <c r="CT200" s="417"/>
      <c r="CU200" s="417"/>
      <c r="CV200" s="417"/>
      <c r="CW200" s="417"/>
      <c r="CX200" s="417"/>
      <c r="CY200" s="19"/>
    </row>
    <row r="201" spans="1:103" ht="15" customHeight="1" x14ac:dyDescent="0.25">
      <c r="A201" s="394"/>
      <c r="B201" s="394"/>
      <c r="C201" s="400" t="s">
        <v>238</v>
      </c>
      <c r="D201" s="401"/>
      <c r="E201" s="402" t="s">
        <v>414</v>
      </c>
      <c r="F201" s="361">
        <v>0.37537131000000001</v>
      </c>
      <c r="G201" s="362">
        <v>0.38837255999999998</v>
      </c>
      <c r="H201" s="362">
        <v>0.38421063999999999</v>
      </c>
      <c r="I201" s="363">
        <v>0.76432842999999995</v>
      </c>
      <c r="J201" s="417"/>
      <c r="K201" s="417"/>
      <c r="L201" s="417"/>
      <c r="M201" s="417"/>
      <c r="N201" s="417"/>
      <c r="O201" s="417"/>
      <c r="P201" s="417"/>
      <c r="Q201" s="417"/>
      <c r="R201" s="417"/>
      <c r="S201" s="417"/>
      <c r="T201" s="417"/>
      <c r="U201" s="417"/>
      <c r="V201" s="417"/>
      <c r="W201" s="417"/>
      <c r="X201" s="417"/>
      <c r="Y201" s="417"/>
      <c r="Z201" s="417"/>
      <c r="AA201" s="417"/>
      <c r="AB201" s="417"/>
      <c r="AC201" s="417"/>
      <c r="AD201" s="417"/>
      <c r="AE201" s="417"/>
      <c r="AF201" s="417"/>
      <c r="AG201" s="417"/>
      <c r="AH201" s="417"/>
      <c r="AI201" s="417"/>
      <c r="AJ201" s="417"/>
      <c r="AK201" s="417"/>
      <c r="AL201" s="417"/>
      <c r="AM201" s="417"/>
      <c r="AN201" s="417"/>
      <c r="AO201" s="417"/>
      <c r="AP201" s="417"/>
      <c r="AQ201" s="417"/>
      <c r="AR201" s="417"/>
      <c r="AS201" s="417"/>
      <c r="AT201" s="417"/>
      <c r="AU201" s="417"/>
      <c r="AV201" s="417"/>
      <c r="AW201" s="417"/>
      <c r="AX201" s="417"/>
      <c r="AY201" s="417"/>
      <c r="AZ201" s="417"/>
      <c r="BA201" s="417"/>
      <c r="BB201" s="417"/>
      <c r="BC201" s="417"/>
      <c r="BD201" s="417"/>
      <c r="BE201" s="417"/>
      <c r="BF201" s="417"/>
      <c r="BG201" s="417"/>
      <c r="BH201" s="417"/>
      <c r="BI201" s="417"/>
      <c r="BJ201" s="417"/>
      <c r="BK201" s="417"/>
      <c r="BL201" s="417"/>
      <c r="BM201" s="417"/>
      <c r="BN201" s="417"/>
      <c r="BO201" s="417"/>
      <c r="BP201" s="417"/>
      <c r="BQ201" s="417"/>
      <c r="BR201" s="417"/>
      <c r="BS201" s="417"/>
      <c r="BT201" s="417"/>
      <c r="BU201" s="417"/>
      <c r="BV201" s="417"/>
      <c r="BW201" s="417"/>
      <c r="BX201" s="417"/>
      <c r="BY201" s="417"/>
      <c r="BZ201" s="417"/>
      <c r="CA201" s="417"/>
      <c r="CB201" s="417"/>
      <c r="CC201" s="417"/>
      <c r="CD201" s="417"/>
      <c r="CE201" s="417"/>
      <c r="CF201" s="417"/>
      <c r="CG201" s="417"/>
      <c r="CH201" s="417"/>
      <c r="CI201" s="417"/>
      <c r="CJ201" s="417"/>
      <c r="CK201" s="417"/>
      <c r="CL201" s="417"/>
      <c r="CM201" s="417"/>
      <c r="CN201" s="417"/>
      <c r="CO201" s="417"/>
      <c r="CP201" s="417"/>
      <c r="CQ201" s="417"/>
      <c r="CR201" s="417"/>
      <c r="CS201" s="417"/>
      <c r="CT201" s="417"/>
      <c r="CU201" s="417"/>
      <c r="CV201" s="417"/>
      <c r="CW201" s="417"/>
      <c r="CX201" s="417"/>
      <c r="CY201" s="19"/>
    </row>
    <row r="202" spans="1:103" ht="15" customHeight="1" x14ac:dyDescent="0.25">
      <c r="A202" s="394"/>
      <c r="B202" s="394"/>
      <c r="C202" s="400" t="s">
        <v>239</v>
      </c>
      <c r="D202" s="401"/>
      <c r="E202" s="402" t="s">
        <v>415</v>
      </c>
      <c r="F202" s="361">
        <v>5.6578920000000004</v>
      </c>
      <c r="G202" s="362">
        <v>7.3872039000000003</v>
      </c>
      <c r="H202" s="362">
        <v>5.9807413</v>
      </c>
      <c r="I202" s="363">
        <v>11.559708000000001</v>
      </c>
      <c r="J202" s="417"/>
      <c r="K202" s="417"/>
      <c r="L202" s="417"/>
      <c r="M202" s="417"/>
      <c r="N202" s="417"/>
      <c r="O202" s="417"/>
      <c r="P202" s="417"/>
      <c r="Q202" s="417"/>
      <c r="R202" s="417"/>
      <c r="S202" s="417"/>
      <c r="T202" s="417"/>
      <c r="U202" s="417"/>
      <c r="V202" s="417"/>
      <c r="W202" s="417"/>
      <c r="X202" s="417"/>
      <c r="Y202" s="417"/>
      <c r="Z202" s="417"/>
      <c r="AA202" s="417"/>
      <c r="AB202" s="417"/>
      <c r="AC202" s="417"/>
      <c r="AD202" s="417"/>
      <c r="AE202" s="417"/>
      <c r="AF202" s="417"/>
      <c r="AG202" s="417"/>
      <c r="AH202" s="417"/>
      <c r="AI202" s="417"/>
      <c r="AJ202" s="417"/>
      <c r="AK202" s="417"/>
      <c r="AL202" s="417"/>
      <c r="AM202" s="417"/>
      <c r="AN202" s="417"/>
      <c r="AO202" s="417"/>
      <c r="AP202" s="417"/>
      <c r="AQ202" s="417"/>
      <c r="AR202" s="417"/>
      <c r="AS202" s="417"/>
      <c r="AT202" s="417"/>
      <c r="AU202" s="417"/>
      <c r="AV202" s="417"/>
      <c r="AW202" s="417"/>
      <c r="AX202" s="417"/>
      <c r="AY202" s="417"/>
      <c r="AZ202" s="417"/>
      <c r="BA202" s="417"/>
      <c r="BB202" s="417"/>
      <c r="BC202" s="417"/>
      <c r="BD202" s="417"/>
      <c r="BE202" s="417"/>
      <c r="BF202" s="417"/>
      <c r="BG202" s="417"/>
      <c r="BH202" s="417"/>
      <c r="BI202" s="417"/>
      <c r="BJ202" s="417"/>
      <c r="BK202" s="417"/>
      <c r="BL202" s="417"/>
      <c r="BM202" s="417"/>
      <c r="BN202" s="417"/>
      <c r="BO202" s="417"/>
      <c r="BP202" s="417"/>
      <c r="BQ202" s="417"/>
      <c r="BR202" s="417"/>
      <c r="BS202" s="417"/>
      <c r="BT202" s="417"/>
      <c r="BU202" s="417"/>
      <c r="BV202" s="417"/>
      <c r="BW202" s="417"/>
      <c r="BX202" s="417"/>
      <c r="BY202" s="417"/>
      <c r="BZ202" s="417"/>
      <c r="CA202" s="417"/>
      <c r="CB202" s="417"/>
      <c r="CC202" s="417"/>
      <c r="CD202" s="417"/>
      <c r="CE202" s="417"/>
      <c r="CF202" s="417"/>
      <c r="CG202" s="417"/>
      <c r="CH202" s="417"/>
      <c r="CI202" s="417"/>
      <c r="CJ202" s="417"/>
      <c r="CK202" s="417"/>
      <c r="CL202" s="417"/>
      <c r="CM202" s="417"/>
      <c r="CN202" s="417"/>
      <c r="CO202" s="417"/>
      <c r="CP202" s="417"/>
      <c r="CQ202" s="417"/>
      <c r="CR202" s="417"/>
      <c r="CS202" s="417"/>
      <c r="CT202" s="417"/>
      <c r="CU202" s="417"/>
      <c r="CV202" s="417"/>
      <c r="CW202" s="417"/>
      <c r="CX202" s="417"/>
      <c r="CY202" s="19"/>
    </row>
    <row r="203" spans="1:103" ht="15" customHeight="1" x14ac:dyDescent="0.25">
      <c r="A203" s="394"/>
      <c r="B203" s="406"/>
      <c r="C203" s="407" t="s">
        <v>240</v>
      </c>
      <c r="D203" s="408"/>
      <c r="E203" s="409" t="s">
        <v>416</v>
      </c>
      <c r="F203" s="370">
        <v>0.69340444000000001</v>
      </c>
      <c r="G203" s="371">
        <v>0.92706202999999998</v>
      </c>
      <c r="H203" s="371">
        <v>0.71309394999999998</v>
      </c>
      <c r="I203" s="372">
        <v>1.4447983</v>
      </c>
      <c r="J203" s="417"/>
      <c r="K203" s="417"/>
      <c r="L203" s="417"/>
      <c r="M203" s="417"/>
      <c r="N203" s="417"/>
      <c r="O203" s="417"/>
      <c r="P203" s="417"/>
      <c r="Q203" s="417"/>
      <c r="R203" s="417"/>
      <c r="S203" s="417"/>
      <c r="T203" s="417"/>
      <c r="U203" s="417"/>
      <c r="V203" s="417"/>
      <c r="W203" s="417"/>
      <c r="X203" s="417"/>
      <c r="Y203" s="417"/>
      <c r="Z203" s="417"/>
      <c r="AA203" s="417"/>
      <c r="AB203" s="417"/>
      <c r="AC203" s="417"/>
      <c r="AD203" s="417"/>
      <c r="AE203" s="417"/>
      <c r="AF203" s="417"/>
      <c r="AG203" s="417"/>
      <c r="AH203" s="417"/>
      <c r="AI203" s="417"/>
      <c r="AJ203" s="417"/>
      <c r="AK203" s="417"/>
      <c r="AL203" s="417"/>
      <c r="AM203" s="417"/>
      <c r="AN203" s="417"/>
      <c r="AO203" s="417"/>
      <c r="AP203" s="417"/>
      <c r="AQ203" s="417"/>
      <c r="AR203" s="417"/>
      <c r="AS203" s="417"/>
      <c r="AT203" s="417"/>
      <c r="AU203" s="417"/>
      <c r="AV203" s="417"/>
      <c r="AW203" s="417"/>
      <c r="AX203" s="417"/>
      <c r="AY203" s="417"/>
      <c r="AZ203" s="417"/>
      <c r="BA203" s="417"/>
      <c r="BB203" s="417"/>
      <c r="BC203" s="417"/>
      <c r="BD203" s="417"/>
      <c r="BE203" s="417"/>
      <c r="BF203" s="417"/>
      <c r="BG203" s="417"/>
      <c r="BH203" s="417"/>
      <c r="BI203" s="417"/>
      <c r="BJ203" s="417"/>
      <c r="BK203" s="417"/>
      <c r="BL203" s="417"/>
      <c r="BM203" s="417"/>
      <c r="BN203" s="417"/>
      <c r="BO203" s="417"/>
      <c r="BP203" s="417"/>
      <c r="BQ203" s="417"/>
      <c r="BR203" s="417"/>
      <c r="BS203" s="417"/>
      <c r="BT203" s="417"/>
      <c r="BU203" s="417"/>
      <c r="BV203" s="417"/>
      <c r="BW203" s="417"/>
      <c r="BX203" s="417"/>
      <c r="BY203" s="417"/>
      <c r="BZ203" s="417"/>
      <c r="CA203" s="417"/>
      <c r="CB203" s="417"/>
      <c r="CC203" s="417"/>
      <c r="CD203" s="417"/>
      <c r="CE203" s="417"/>
      <c r="CF203" s="417"/>
      <c r="CG203" s="417"/>
      <c r="CH203" s="417"/>
      <c r="CI203" s="417"/>
      <c r="CJ203" s="417"/>
      <c r="CK203" s="417"/>
      <c r="CL203" s="417"/>
      <c r="CM203" s="417"/>
      <c r="CN203" s="417"/>
      <c r="CO203" s="417"/>
      <c r="CP203" s="417"/>
      <c r="CQ203" s="417"/>
      <c r="CR203" s="417"/>
      <c r="CS203" s="417"/>
      <c r="CT203" s="417"/>
      <c r="CU203" s="417"/>
      <c r="CV203" s="417"/>
      <c r="CW203" s="417"/>
      <c r="CX203" s="417"/>
      <c r="CY203" s="19"/>
    </row>
    <row r="204" spans="1:103" ht="15" customHeight="1" x14ac:dyDescent="0.25">
      <c r="A204" s="394"/>
      <c r="B204" s="19"/>
      <c r="C204" s="19"/>
      <c r="D204" s="19"/>
      <c r="E204" s="19"/>
      <c r="F204" s="19"/>
      <c r="G204" s="61"/>
      <c r="H204" s="61"/>
      <c r="I204" s="61"/>
      <c r="J204" s="61"/>
      <c r="K204" s="61"/>
      <c r="L204" s="61"/>
      <c r="M204" s="61"/>
      <c r="N204" s="61"/>
      <c r="O204" s="61"/>
      <c r="P204" s="19"/>
      <c r="Q204" s="19"/>
      <c r="R204" s="61"/>
      <c r="S204" s="61"/>
      <c r="T204" s="61"/>
      <c r="U204" s="61"/>
      <c r="V204" s="61"/>
      <c r="W204" s="61"/>
      <c r="X204" s="61"/>
      <c r="Y204" s="61"/>
      <c r="Z204" s="61"/>
      <c r="AA204" s="61"/>
      <c r="AB204" s="61"/>
      <c r="AC204" s="61"/>
      <c r="AD204" s="61"/>
      <c r="AE204" s="61"/>
      <c r="AF204" s="61"/>
      <c r="AG204" s="61"/>
      <c r="AH204" s="61"/>
      <c r="AI204" s="61"/>
    </row>
    <row r="205" spans="1:103" ht="15" customHeight="1" x14ac:dyDescent="0.25">
      <c r="A205" s="394"/>
      <c r="B205" s="19"/>
      <c r="C205" s="19"/>
      <c r="D205" s="19"/>
      <c r="E205" s="19"/>
      <c r="F205" s="411" t="s">
        <v>134</v>
      </c>
      <c r="G205" s="412" t="s">
        <v>135</v>
      </c>
      <c r="H205" s="413" t="s">
        <v>417</v>
      </c>
      <c r="I205" s="61"/>
      <c r="J205" s="61"/>
      <c r="K205" s="61"/>
      <c r="L205" s="61"/>
      <c r="M205" s="61"/>
      <c r="N205" s="61"/>
      <c r="O205" s="61"/>
      <c r="P205" s="19"/>
      <c r="Q205" s="19"/>
      <c r="R205" s="61"/>
      <c r="S205" s="61"/>
      <c r="T205" s="61"/>
      <c r="U205" s="61"/>
      <c r="V205" s="61"/>
      <c r="W205" s="61"/>
      <c r="X205" s="61"/>
      <c r="Y205" s="61"/>
      <c r="Z205" s="61"/>
      <c r="AA205" s="61"/>
      <c r="AB205" s="61"/>
      <c r="AC205" s="61"/>
      <c r="AD205" s="61"/>
      <c r="AE205" s="61"/>
      <c r="AF205" s="61"/>
      <c r="AG205" s="61"/>
      <c r="AH205" s="61"/>
      <c r="AI205" s="61"/>
    </row>
    <row r="206" spans="1:103" ht="15" customHeight="1" x14ac:dyDescent="0.25">
      <c r="A206" s="394"/>
      <c r="B206" s="395"/>
      <c r="C206" s="396" t="s">
        <v>220</v>
      </c>
      <c r="D206" s="397"/>
      <c r="E206" s="398" t="s">
        <v>401</v>
      </c>
      <c r="F206" s="355">
        <v>0</v>
      </c>
      <c r="G206" s="356">
        <v>5.3953523509887903E-7</v>
      </c>
      <c r="H206" s="357">
        <v>2.1716853170197759E-5</v>
      </c>
      <c r="I206" s="417"/>
      <c r="J206" s="417"/>
      <c r="K206" s="417"/>
      <c r="L206" s="417"/>
      <c r="M206" s="417"/>
      <c r="N206" s="417"/>
      <c r="O206" s="417"/>
      <c r="P206" s="417"/>
      <c r="Q206" s="417"/>
      <c r="R206" s="417"/>
      <c r="S206" s="417"/>
      <c r="T206" s="417"/>
      <c r="U206" s="417"/>
      <c r="V206" s="417"/>
      <c r="W206" s="417"/>
      <c r="X206" s="417"/>
      <c r="Y206" s="417"/>
      <c r="Z206" s="417"/>
      <c r="AA206" s="417"/>
      <c r="AB206" s="417"/>
      <c r="AC206" s="417"/>
      <c r="AD206" s="417"/>
      <c r="AE206" s="417"/>
      <c r="AF206" s="417"/>
      <c r="AG206" s="417"/>
      <c r="AH206" s="417"/>
      <c r="AI206" s="417"/>
      <c r="AJ206" s="417"/>
      <c r="AK206" s="417"/>
      <c r="AL206" s="417"/>
      <c r="AM206" s="417"/>
      <c r="AN206" s="417"/>
      <c r="AO206" s="417"/>
      <c r="AP206" s="417"/>
      <c r="AQ206" s="417"/>
      <c r="AR206" s="417"/>
      <c r="AS206" s="417"/>
      <c r="AT206" s="417"/>
      <c r="AU206" s="417"/>
      <c r="AV206" s="417"/>
      <c r="AW206" s="417"/>
      <c r="AX206" s="417"/>
      <c r="AY206" s="417"/>
      <c r="AZ206" s="417"/>
      <c r="BA206" s="417"/>
      <c r="BB206" s="417"/>
      <c r="BC206" s="417"/>
      <c r="BD206" s="417"/>
      <c r="BE206" s="417"/>
      <c r="BF206" s="417"/>
      <c r="BG206" s="417"/>
      <c r="BH206" s="417"/>
      <c r="BI206" s="417"/>
      <c r="BJ206" s="417"/>
      <c r="BK206" s="417"/>
      <c r="BL206" s="417"/>
      <c r="BM206" s="417"/>
      <c r="BN206" s="417"/>
      <c r="BO206" s="417"/>
      <c r="BP206" s="417"/>
      <c r="BQ206" s="417"/>
      <c r="BR206" s="417"/>
      <c r="BS206" s="417"/>
      <c r="BT206" s="417"/>
      <c r="BU206" s="417"/>
      <c r="BV206" s="417"/>
      <c r="BW206" s="417"/>
      <c r="BX206" s="417"/>
      <c r="BY206" s="417"/>
      <c r="BZ206" s="417"/>
      <c r="CA206" s="417"/>
      <c r="CB206" s="417"/>
      <c r="CC206" s="417"/>
      <c r="CD206" s="417"/>
      <c r="CE206" s="417"/>
      <c r="CF206" s="417"/>
      <c r="CG206" s="417"/>
      <c r="CH206" s="417"/>
      <c r="CI206" s="417"/>
      <c r="CJ206" s="417"/>
      <c r="CK206" s="417"/>
      <c r="CL206" s="417"/>
      <c r="CM206" s="417"/>
      <c r="CN206" s="417"/>
      <c r="CO206" s="417"/>
      <c r="CP206" s="417"/>
      <c r="CQ206" s="417"/>
      <c r="CR206" s="417"/>
      <c r="CS206" s="417"/>
      <c r="CT206" s="417"/>
      <c r="CU206" s="417"/>
      <c r="CV206" s="417"/>
      <c r="CW206" s="417"/>
      <c r="CX206" s="417"/>
      <c r="CY206" s="19"/>
    </row>
    <row r="207" spans="1:103" ht="15" customHeight="1" x14ac:dyDescent="0.25">
      <c r="A207" s="394"/>
      <c r="B207" s="394"/>
      <c r="C207" s="400" t="s">
        <v>221</v>
      </c>
      <c r="D207" s="401"/>
      <c r="E207" s="402" t="s">
        <v>402</v>
      </c>
      <c r="F207" s="361">
        <v>0</v>
      </c>
      <c r="G207" s="362">
        <v>1.0004857580375693E-9</v>
      </c>
      <c r="H207" s="363">
        <v>5.2179186016075137E-8</v>
      </c>
      <c r="I207" s="417"/>
      <c r="J207" s="417"/>
      <c r="K207" s="417"/>
      <c r="L207" s="417"/>
      <c r="M207" s="417"/>
      <c r="N207" s="417"/>
      <c r="O207" s="417"/>
      <c r="P207" s="417"/>
      <c r="Q207" s="417"/>
      <c r="R207" s="417"/>
      <c r="S207" s="417"/>
      <c r="T207" s="417"/>
      <c r="U207" s="417"/>
      <c r="V207" s="417"/>
      <c r="W207" s="417"/>
      <c r="X207" s="417"/>
      <c r="Y207" s="417"/>
      <c r="Z207" s="417"/>
      <c r="AA207" s="417"/>
      <c r="AB207" s="417"/>
      <c r="AC207" s="417"/>
      <c r="AD207" s="417"/>
      <c r="AE207" s="417"/>
      <c r="AF207" s="417"/>
      <c r="AG207" s="417"/>
      <c r="AH207" s="417"/>
      <c r="AI207" s="417"/>
      <c r="AJ207" s="417"/>
      <c r="AK207" s="417"/>
      <c r="AL207" s="417"/>
      <c r="AM207" s="417"/>
      <c r="AN207" s="417"/>
      <c r="AO207" s="417"/>
      <c r="AP207" s="417"/>
      <c r="AQ207" s="417"/>
      <c r="AR207" s="417"/>
      <c r="AS207" s="417"/>
      <c r="AT207" s="417"/>
      <c r="AU207" s="417"/>
      <c r="AV207" s="417"/>
      <c r="AW207" s="417"/>
      <c r="AX207" s="417"/>
      <c r="AY207" s="417"/>
      <c r="AZ207" s="417"/>
      <c r="BA207" s="417"/>
      <c r="BB207" s="417"/>
      <c r="BC207" s="417"/>
      <c r="BD207" s="417"/>
      <c r="BE207" s="417"/>
      <c r="BF207" s="417"/>
      <c r="BG207" s="417"/>
      <c r="BH207" s="417"/>
      <c r="BI207" s="417"/>
      <c r="BJ207" s="417"/>
      <c r="BK207" s="417"/>
      <c r="BL207" s="417"/>
      <c r="BM207" s="417"/>
      <c r="BN207" s="417"/>
      <c r="BO207" s="417"/>
      <c r="BP207" s="417"/>
      <c r="BQ207" s="417"/>
      <c r="BR207" s="417"/>
      <c r="BS207" s="417"/>
      <c r="BT207" s="417"/>
      <c r="BU207" s="417"/>
      <c r="BV207" s="417"/>
      <c r="BW207" s="417"/>
      <c r="BX207" s="417"/>
      <c r="BY207" s="417"/>
      <c r="BZ207" s="417"/>
      <c r="CA207" s="417"/>
      <c r="CB207" s="417"/>
      <c r="CC207" s="417"/>
      <c r="CD207" s="417"/>
      <c r="CE207" s="417"/>
      <c r="CF207" s="417"/>
      <c r="CG207" s="417"/>
      <c r="CH207" s="417"/>
      <c r="CI207" s="417"/>
      <c r="CJ207" s="417"/>
      <c r="CK207" s="417"/>
      <c r="CL207" s="417"/>
      <c r="CM207" s="417"/>
      <c r="CN207" s="417"/>
      <c r="CO207" s="417"/>
      <c r="CP207" s="417"/>
      <c r="CQ207" s="417"/>
      <c r="CR207" s="417"/>
      <c r="CS207" s="417"/>
      <c r="CT207" s="417"/>
      <c r="CU207" s="417"/>
      <c r="CV207" s="417"/>
      <c r="CW207" s="417"/>
      <c r="CX207" s="417"/>
      <c r="CY207" s="19"/>
    </row>
    <row r="208" spans="1:103" ht="15" customHeight="1" x14ac:dyDescent="0.25">
      <c r="A208" s="394"/>
      <c r="B208" s="394"/>
      <c r="C208" s="400" t="s">
        <v>222</v>
      </c>
      <c r="D208" s="401"/>
      <c r="E208" s="402" t="s">
        <v>403</v>
      </c>
      <c r="F208" s="361">
        <v>0</v>
      </c>
      <c r="G208" s="362">
        <v>2.0116929200350638E-2</v>
      </c>
      <c r="H208" s="363">
        <v>1.5380447584007011</v>
      </c>
      <c r="I208" s="417"/>
      <c r="J208" s="417"/>
      <c r="K208" s="417"/>
      <c r="L208" s="417"/>
      <c r="M208" s="417"/>
      <c r="N208" s="417"/>
      <c r="O208" s="417"/>
      <c r="P208" s="417"/>
      <c r="Q208" s="417"/>
      <c r="R208" s="417"/>
      <c r="S208" s="417"/>
      <c r="T208" s="417"/>
      <c r="U208" s="417"/>
      <c r="V208" s="417"/>
      <c r="W208" s="417"/>
      <c r="X208" s="417"/>
      <c r="Y208" s="417"/>
      <c r="Z208" s="417"/>
      <c r="AA208" s="417"/>
      <c r="AB208" s="417"/>
      <c r="AC208" s="417"/>
      <c r="AD208" s="417"/>
      <c r="AE208" s="417"/>
      <c r="AF208" s="417"/>
      <c r="AG208" s="417"/>
      <c r="AH208" s="417"/>
      <c r="AI208" s="417"/>
      <c r="AJ208" s="417"/>
      <c r="AK208" s="417"/>
      <c r="AL208" s="417"/>
      <c r="AM208" s="417"/>
      <c r="AN208" s="417"/>
      <c r="AO208" s="417"/>
      <c r="AP208" s="417"/>
      <c r="AQ208" s="417"/>
      <c r="AR208" s="417"/>
      <c r="AS208" s="417"/>
      <c r="AT208" s="417"/>
      <c r="AU208" s="417"/>
      <c r="AV208" s="417"/>
      <c r="AW208" s="417"/>
      <c r="AX208" s="417"/>
      <c r="AY208" s="417"/>
      <c r="AZ208" s="417"/>
      <c r="BA208" s="417"/>
      <c r="BB208" s="417"/>
      <c r="BC208" s="417"/>
      <c r="BD208" s="417"/>
      <c r="BE208" s="417"/>
      <c r="BF208" s="417"/>
      <c r="BG208" s="417"/>
      <c r="BH208" s="417"/>
      <c r="BI208" s="417"/>
      <c r="BJ208" s="417"/>
      <c r="BK208" s="417"/>
      <c r="BL208" s="417"/>
      <c r="BM208" s="417"/>
      <c r="BN208" s="417"/>
      <c r="BO208" s="417"/>
      <c r="BP208" s="417"/>
      <c r="BQ208" s="417"/>
      <c r="BR208" s="417"/>
      <c r="BS208" s="417"/>
      <c r="BT208" s="417"/>
      <c r="BU208" s="417"/>
      <c r="BV208" s="417"/>
      <c r="BW208" s="417"/>
      <c r="BX208" s="417"/>
      <c r="BY208" s="417"/>
      <c r="BZ208" s="417"/>
      <c r="CA208" s="417"/>
      <c r="CB208" s="417"/>
      <c r="CC208" s="417"/>
      <c r="CD208" s="417"/>
      <c r="CE208" s="417"/>
      <c r="CF208" s="417"/>
      <c r="CG208" s="417"/>
      <c r="CH208" s="417"/>
      <c r="CI208" s="417"/>
      <c r="CJ208" s="417"/>
      <c r="CK208" s="417"/>
      <c r="CL208" s="417"/>
      <c r="CM208" s="417"/>
      <c r="CN208" s="417"/>
      <c r="CO208" s="417"/>
      <c r="CP208" s="417"/>
      <c r="CQ208" s="417"/>
      <c r="CR208" s="417"/>
      <c r="CS208" s="417"/>
      <c r="CT208" s="417"/>
      <c r="CU208" s="417"/>
      <c r="CV208" s="417"/>
      <c r="CW208" s="417"/>
      <c r="CX208" s="417"/>
      <c r="CY208" s="19"/>
    </row>
    <row r="209" spans="1:103" ht="15" customHeight="1" x14ac:dyDescent="0.25">
      <c r="A209" s="394"/>
      <c r="B209" s="394"/>
      <c r="C209" s="400" t="s">
        <v>223</v>
      </c>
      <c r="D209" s="401"/>
      <c r="E209" s="402" t="s">
        <v>404</v>
      </c>
      <c r="F209" s="361">
        <v>0</v>
      </c>
      <c r="G209" s="362">
        <v>0.17806187582505825</v>
      </c>
      <c r="H209" s="363">
        <v>10.641316979070471</v>
      </c>
      <c r="I209" s="417"/>
      <c r="J209" s="417"/>
      <c r="K209" s="417"/>
      <c r="L209" s="417"/>
      <c r="M209" s="417"/>
      <c r="N209" s="417"/>
      <c r="O209" s="417"/>
      <c r="P209" s="417"/>
      <c r="Q209" s="417"/>
      <c r="R209" s="417"/>
      <c r="S209" s="417"/>
      <c r="T209" s="417"/>
      <c r="U209" s="417"/>
      <c r="V209" s="417"/>
      <c r="W209" s="417"/>
      <c r="X209" s="417"/>
      <c r="Y209" s="417"/>
      <c r="Z209" s="417"/>
      <c r="AA209" s="417"/>
      <c r="AB209" s="417"/>
      <c r="AC209" s="417"/>
      <c r="AD209" s="417"/>
      <c r="AE209" s="417"/>
      <c r="AF209" s="417"/>
      <c r="AG209" s="417"/>
      <c r="AH209" s="417"/>
      <c r="AI209" s="417"/>
      <c r="AJ209" s="417"/>
      <c r="AK209" s="417"/>
      <c r="AL209" s="417"/>
      <c r="AM209" s="417"/>
      <c r="AN209" s="417"/>
      <c r="AO209" s="417"/>
      <c r="AP209" s="417"/>
      <c r="AQ209" s="417"/>
      <c r="AR209" s="417"/>
      <c r="AS209" s="417"/>
      <c r="AT209" s="417"/>
      <c r="AU209" s="417"/>
      <c r="AV209" s="417"/>
      <c r="AW209" s="417"/>
      <c r="AX209" s="417"/>
      <c r="AY209" s="417"/>
      <c r="AZ209" s="417"/>
      <c r="BA209" s="417"/>
      <c r="BB209" s="417"/>
      <c r="BC209" s="417"/>
      <c r="BD209" s="417"/>
      <c r="BE209" s="417"/>
      <c r="BF209" s="417"/>
      <c r="BG209" s="417"/>
      <c r="BH209" s="417"/>
      <c r="BI209" s="417"/>
      <c r="BJ209" s="417"/>
      <c r="BK209" s="417"/>
      <c r="BL209" s="417"/>
      <c r="BM209" s="417"/>
      <c r="BN209" s="417"/>
      <c r="BO209" s="417"/>
      <c r="BP209" s="417"/>
      <c r="BQ209" s="417"/>
      <c r="BR209" s="417"/>
      <c r="BS209" s="417"/>
      <c r="BT209" s="417"/>
      <c r="BU209" s="417"/>
      <c r="BV209" s="417"/>
      <c r="BW209" s="417"/>
      <c r="BX209" s="417"/>
      <c r="BY209" s="417"/>
      <c r="BZ209" s="417"/>
      <c r="CA209" s="417"/>
      <c r="CB209" s="417"/>
      <c r="CC209" s="417"/>
      <c r="CD209" s="417"/>
      <c r="CE209" s="417"/>
      <c r="CF209" s="417"/>
      <c r="CG209" s="417"/>
      <c r="CH209" s="417"/>
      <c r="CI209" s="417"/>
      <c r="CJ209" s="417"/>
      <c r="CK209" s="417"/>
      <c r="CL209" s="417"/>
      <c r="CM209" s="417"/>
      <c r="CN209" s="417"/>
      <c r="CO209" s="417"/>
      <c r="CP209" s="417"/>
      <c r="CQ209" s="417"/>
      <c r="CR209" s="417"/>
      <c r="CS209" s="417"/>
      <c r="CT209" s="417"/>
      <c r="CU209" s="417"/>
      <c r="CV209" s="417"/>
      <c r="CW209" s="417"/>
      <c r="CX209" s="417"/>
      <c r="CY209" s="19"/>
    </row>
    <row r="210" spans="1:103" ht="15" customHeight="1" x14ac:dyDescent="0.25">
      <c r="A210" s="394"/>
      <c r="B210" s="394"/>
      <c r="C210" s="404" t="s">
        <v>224</v>
      </c>
      <c r="D210" s="405"/>
      <c r="E210" s="402" t="s">
        <v>405</v>
      </c>
      <c r="F210" s="361">
        <v>0</v>
      </c>
      <c r="G210" s="362">
        <v>8.9828233094060494E-8</v>
      </c>
      <c r="H210" s="363">
        <v>7.3112024715160757E-6</v>
      </c>
      <c r="I210" s="417"/>
      <c r="J210" s="417"/>
      <c r="K210" s="417"/>
      <c r="L210" s="417"/>
      <c r="M210" s="417"/>
      <c r="N210" s="417"/>
      <c r="O210" s="417"/>
      <c r="P210" s="417"/>
      <c r="Q210" s="417"/>
      <c r="R210" s="417"/>
      <c r="S210" s="417"/>
      <c r="T210" s="417"/>
      <c r="U210" s="417"/>
      <c r="V210" s="417"/>
      <c r="W210" s="417"/>
      <c r="X210" s="417"/>
      <c r="Y210" s="417"/>
      <c r="Z210" s="417"/>
      <c r="AA210" s="417"/>
      <c r="AB210" s="417"/>
      <c r="AC210" s="417"/>
      <c r="AD210" s="417"/>
      <c r="AE210" s="417"/>
      <c r="AF210" s="417"/>
      <c r="AG210" s="417"/>
      <c r="AH210" s="417"/>
      <c r="AI210" s="417"/>
      <c r="AJ210" s="417"/>
      <c r="AK210" s="417"/>
      <c r="AL210" s="417"/>
      <c r="AM210" s="417"/>
      <c r="AN210" s="417"/>
      <c r="AO210" s="417"/>
      <c r="AP210" s="417"/>
      <c r="AQ210" s="417"/>
      <c r="AR210" s="417"/>
      <c r="AS210" s="417"/>
      <c r="AT210" s="417"/>
      <c r="AU210" s="417"/>
      <c r="AV210" s="417"/>
      <c r="AW210" s="417"/>
      <c r="AX210" s="417"/>
      <c r="AY210" s="417"/>
      <c r="AZ210" s="417"/>
      <c r="BA210" s="417"/>
      <c r="BB210" s="417"/>
      <c r="BC210" s="417"/>
      <c r="BD210" s="417"/>
      <c r="BE210" s="417"/>
      <c r="BF210" s="417"/>
      <c r="BG210" s="417"/>
      <c r="BH210" s="417"/>
      <c r="BI210" s="417"/>
      <c r="BJ210" s="417"/>
      <c r="BK210" s="417"/>
      <c r="BL210" s="417"/>
      <c r="BM210" s="417"/>
      <c r="BN210" s="417"/>
      <c r="BO210" s="417"/>
      <c r="BP210" s="417"/>
      <c r="BQ210" s="417"/>
      <c r="BR210" s="417"/>
      <c r="BS210" s="417"/>
      <c r="BT210" s="417"/>
      <c r="BU210" s="417"/>
      <c r="BV210" s="417"/>
      <c r="BW210" s="417"/>
      <c r="BX210" s="417"/>
      <c r="BY210" s="417"/>
      <c r="BZ210" s="417"/>
      <c r="CA210" s="417"/>
      <c r="CB210" s="417"/>
      <c r="CC210" s="417"/>
      <c r="CD210" s="417"/>
      <c r="CE210" s="417"/>
      <c r="CF210" s="417"/>
      <c r="CG210" s="417"/>
      <c r="CH210" s="417"/>
      <c r="CI210" s="417"/>
      <c r="CJ210" s="417"/>
      <c r="CK210" s="417"/>
      <c r="CL210" s="417"/>
      <c r="CM210" s="417"/>
      <c r="CN210" s="417"/>
      <c r="CO210" s="417"/>
      <c r="CP210" s="417"/>
      <c r="CQ210" s="417"/>
      <c r="CR210" s="417"/>
      <c r="CS210" s="417"/>
      <c r="CT210" s="417"/>
      <c r="CU210" s="417"/>
      <c r="CV210" s="417"/>
      <c r="CW210" s="417"/>
      <c r="CX210" s="417"/>
      <c r="CY210" s="19"/>
    </row>
    <row r="211" spans="1:103" ht="15" customHeight="1" x14ac:dyDescent="0.25">
      <c r="A211" s="394"/>
      <c r="B211" s="394"/>
      <c r="C211" s="400" t="s">
        <v>225</v>
      </c>
      <c r="D211" s="401"/>
      <c r="E211" s="402" t="s">
        <v>406</v>
      </c>
      <c r="F211" s="361">
        <v>0</v>
      </c>
      <c r="G211" s="362">
        <v>4.4800253203281263E-3</v>
      </c>
      <c r="H211" s="363">
        <v>9.4182750100701276E-2</v>
      </c>
      <c r="I211" s="417"/>
      <c r="J211" s="417"/>
      <c r="K211" s="417"/>
      <c r="L211" s="417"/>
      <c r="M211" s="417"/>
      <c r="N211" s="417"/>
      <c r="O211" s="417"/>
      <c r="P211" s="417"/>
      <c r="Q211" s="417"/>
      <c r="R211" s="417"/>
      <c r="S211" s="417"/>
      <c r="T211" s="417"/>
      <c r="U211" s="417"/>
      <c r="V211" s="417"/>
      <c r="W211" s="417"/>
      <c r="X211" s="417"/>
      <c r="Y211" s="417"/>
      <c r="Z211" s="417"/>
      <c r="AA211" s="417"/>
      <c r="AB211" s="417"/>
      <c r="AC211" s="417"/>
      <c r="AD211" s="417"/>
      <c r="AE211" s="417"/>
      <c r="AF211" s="417"/>
      <c r="AG211" s="417"/>
      <c r="AH211" s="417"/>
      <c r="AI211" s="417"/>
      <c r="AJ211" s="417"/>
      <c r="AK211" s="417"/>
      <c r="AL211" s="417"/>
      <c r="AM211" s="417"/>
      <c r="AN211" s="417"/>
      <c r="AO211" s="417"/>
      <c r="AP211" s="417"/>
      <c r="AQ211" s="417"/>
      <c r="AR211" s="417"/>
      <c r="AS211" s="417"/>
      <c r="AT211" s="417"/>
      <c r="AU211" s="417"/>
      <c r="AV211" s="417"/>
      <c r="AW211" s="417"/>
      <c r="AX211" s="417"/>
      <c r="AY211" s="417"/>
      <c r="AZ211" s="417"/>
      <c r="BA211" s="417"/>
      <c r="BB211" s="417"/>
      <c r="BC211" s="417"/>
      <c r="BD211" s="417"/>
      <c r="BE211" s="417"/>
      <c r="BF211" s="417"/>
      <c r="BG211" s="417"/>
      <c r="BH211" s="417"/>
      <c r="BI211" s="417"/>
      <c r="BJ211" s="417"/>
      <c r="BK211" s="417"/>
      <c r="BL211" s="417"/>
      <c r="BM211" s="417"/>
      <c r="BN211" s="417"/>
      <c r="BO211" s="417"/>
      <c r="BP211" s="417"/>
      <c r="BQ211" s="417"/>
      <c r="BR211" s="417"/>
      <c r="BS211" s="417"/>
      <c r="BT211" s="417"/>
      <c r="BU211" s="417"/>
      <c r="BV211" s="417"/>
      <c r="BW211" s="417"/>
      <c r="BX211" s="417"/>
      <c r="BY211" s="417"/>
      <c r="BZ211" s="417"/>
      <c r="CA211" s="417"/>
      <c r="CB211" s="417"/>
      <c r="CC211" s="417"/>
      <c r="CD211" s="417"/>
      <c r="CE211" s="417"/>
      <c r="CF211" s="417"/>
      <c r="CG211" s="417"/>
      <c r="CH211" s="417"/>
      <c r="CI211" s="417"/>
      <c r="CJ211" s="417"/>
      <c r="CK211" s="417"/>
      <c r="CL211" s="417"/>
      <c r="CM211" s="417"/>
      <c r="CN211" s="417"/>
      <c r="CO211" s="417"/>
      <c r="CP211" s="417"/>
      <c r="CQ211" s="417"/>
      <c r="CR211" s="417"/>
      <c r="CS211" s="417"/>
      <c r="CT211" s="417"/>
      <c r="CU211" s="417"/>
      <c r="CV211" s="417"/>
      <c r="CW211" s="417"/>
      <c r="CX211" s="417"/>
      <c r="CY211" s="19"/>
    </row>
    <row r="212" spans="1:103" ht="15" customHeight="1" x14ac:dyDescent="0.25">
      <c r="A212" s="394"/>
      <c r="B212" s="394"/>
      <c r="C212" s="400" t="s">
        <v>226</v>
      </c>
      <c r="D212" s="401"/>
      <c r="E212" s="402" t="s">
        <v>407</v>
      </c>
      <c r="F212" s="361">
        <v>0</v>
      </c>
      <c r="G212" s="362">
        <v>1.5311721881887199E-3</v>
      </c>
      <c r="H212" s="363">
        <v>2.4487672499999998E-2</v>
      </c>
      <c r="I212" s="417"/>
      <c r="J212" s="417"/>
      <c r="K212" s="417"/>
      <c r="L212" s="417"/>
      <c r="M212" s="417"/>
      <c r="N212" s="417"/>
      <c r="O212" s="417"/>
      <c r="P212" s="417"/>
      <c r="Q212" s="417"/>
      <c r="R212" s="417"/>
      <c r="S212" s="417"/>
      <c r="T212" s="417"/>
      <c r="U212" s="417"/>
      <c r="V212" s="417"/>
      <c r="W212" s="417"/>
      <c r="X212" s="417"/>
      <c r="Y212" s="417"/>
      <c r="Z212" s="417"/>
      <c r="AA212" s="417"/>
      <c r="AB212" s="417"/>
      <c r="AC212" s="417"/>
      <c r="AD212" s="417"/>
      <c r="AE212" s="417"/>
      <c r="AF212" s="417"/>
      <c r="AG212" s="417"/>
      <c r="AH212" s="417"/>
      <c r="AI212" s="417"/>
      <c r="AJ212" s="417"/>
      <c r="AK212" s="417"/>
      <c r="AL212" s="417"/>
      <c r="AM212" s="417"/>
      <c r="AN212" s="417"/>
      <c r="AO212" s="417"/>
      <c r="AP212" s="417"/>
      <c r="AQ212" s="417"/>
      <c r="AR212" s="417"/>
      <c r="AS212" s="417"/>
      <c r="AT212" s="417"/>
      <c r="AU212" s="417"/>
      <c r="AV212" s="417"/>
      <c r="AW212" s="417"/>
      <c r="AX212" s="417"/>
      <c r="AY212" s="417"/>
      <c r="AZ212" s="417"/>
      <c r="BA212" s="417"/>
      <c r="BB212" s="417"/>
      <c r="BC212" s="417"/>
      <c r="BD212" s="417"/>
      <c r="BE212" s="417"/>
      <c r="BF212" s="417"/>
      <c r="BG212" s="417"/>
      <c r="BH212" s="417"/>
      <c r="BI212" s="417"/>
      <c r="BJ212" s="417"/>
      <c r="BK212" s="417"/>
      <c r="BL212" s="417"/>
      <c r="BM212" s="417"/>
      <c r="BN212" s="417"/>
      <c r="BO212" s="417"/>
      <c r="BP212" s="417"/>
      <c r="BQ212" s="417"/>
      <c r="BR212" s="417"/>
      <c r="BS212" s="417"/>
      <c r="BT212" s="417"/>
      <c r="BU212" s="417"/>
      <c r="BV212" s="417"/>
      <c r="BW212" s="417"/>
      <c r="BX212" s="417"/>
      <c r="BY212" s="417"/>
      <c r="BZ212" s="417"/>
      <c r="CA212" s="417"/>
      <c r="CB212" s="417"/>
      <c r="CC212" s="417"/>
      <c r="CD212" s="417"/>
      <c r="CE212" s="417"/>
      <c r="CF212" s="417"/>
      <c r="CG212" s="417"/>
      <c r="CH212" s="417"/>
      <c r="CI212" s="417"/>
      <c r="CJ212" s="417"/>
      <c r="CK212" s="417"/>
      <c r="CL212" s="417"/>
      <c r="CM212" s="417"/>
      <c r="CN212" s="417"/>
      <c r="CO212" s="417"/>
      <c r="CP212" s="417"/>
      <c r="CQ212" s="417"/>
      <c r="CR212" s="417"/>
      <c r="CS212" s="417"/>
      <c r="CT212" s="417"/>
      <c r="CU212" s="417"/>
      <c r="CV212" s="417"/>
      <c r="CW212" s="417"/>
      <c r="CX212" s="417"/>
      <c r="CY212" s="19"/>
    </row>
    <row r="213" spans="1:103" ht="15" customHeight="1" x14ac:dyDescent="0.25">
      <c r="A213" s="394"/>
      <c r="B213" s="394"/>
      <c r="C213" s="400" t="s">
        <v>227</v>
      </c>
      <c r="D213" s="401"/>
      <c r="E213" s="402" t="s">
        <v>408</v>
      </c>
      <c r="F213" s="361">
        <v>0</v>
      </c>
      <c r="G213" s="362">
        <v>4.382771023832367E-4</v>
      </c>
      <c r="H213" s="363">
        <v>1.29115719E-2</v>
      </c>
      <c r="I213" s="417"/>
      <c r="J213" s="417"/>
      <c r="K213" s="417"/>
      <c r="L213" s="417"/>
      <c r="M213" s="417"/>
      <c r="N213" s="417"/>
      <c r="O213" s="417"/>
      <c r="P213" s="417"/>
      <c r="Q213" s="417"/>
      <c r="R213" s="417"/>
      <c r="S213" s="417"/>
      <c r="T213" s="417"/>
      <c r="U213" s="417"/>
      <c r="V213" s="417"/>
      <c r="W213" s="417"/>
      <c r="X213" s="417"/>
      <c r="Y213" s="417"/>
      <c r="Z213" s="417"/>
      <c r="AA213" s="417"/>
      <c r="AB213" s="417"/>
      <c r="AC213" s="417"/>
      <c r="AD213" s="417"/>
      <c r="AE213" s="417"/>
      <c r="AF213" s="417"/>
      <c r="AG213" s="417"/>
      <c r="AH213" s="417"/>
      <c r="AI213" s="417"/>
      <c r="AJ213" s="417"/>
      <c r="AK213" s="417"/>
      <c r="AL213" s="417"/>
      <c r="AM213" s="417"/>
      <c r="AN213" s="417"/>
      <c r="AO213" s="417"/>
      <c r="AP213" s="417"/>
      <c r="AQ213" s="417"/>
      <c r="AR213" s="417"/>
      <c r="AS213" s="417"/>
      <c r="AT213" s="417"/>
      <c r="AU213" s="417"/>
      <c r="AV213" s="417"/>
      <c r="AW213" s="417"/>
      <c r="AX213" s="417"/>
      <c r="AY213" s="417"/>
      <c r="AZ213" s="417"/>
      <c r="BA213" s="417"/>
      <c r="BB213" s="417"/>
      <c r="BC213" s="417"/>
      <c r="BD213" s="417"/>
      <c r="BE213" s="417"/>
      <c r="BF213" s="417"/>
      <c r="BG213" s="417"/>
      <c r="BH213" s="417"/>
      <c r="BI213" s="417"/>
      <c r="BJ213" s="417"/>
      <c r="BK213" s="417"/>
      <c r="BL213" s="417"/>
      <c r="BM213" s="417"/>
      <c r="BN213" s="417"/>
      <c r="BO213" s="417"/>
      <c r="BP213" s="417"/>
      <c r="BQ213" s="417"/>
      <c r="BR213" s="417"/>
      <c r="BS213" s="417"/>
      <c r="BT213" s="417"/>
      <c r="BU213" s="417"/>
      <c r="BV213" s="417"/>
      <c r="BW213" s="417"/>
      <c r="BX213" s="417"/>
      <c r="BY213" s="417"/>
      <c r="BZ213" s="417"/>
      <c r="CA213" s="417"/>
      <c r="CB213" s="417"/>
      <c r="CC213" s="417"/>
      <c r="CD213" s="417"/>
      <c r="CE213" s="417"/>
      <c r="CF213" s="417"/>
      <c r="CG213" s="417"/>
      <c r="CH213" s="417"/>
      <c r="CI213" s="417"/>
      <c r="CJ213" s="417"/>
      <c r="CK213" s="417"/>
      <c r="CL213" s="417"/>
      <c r="CM213" s="417"/>
      <c r="CN213" s="417"/>
      <c r="CO213" s="417"/>
      <c r="CP213" s="417"/>
      <c r="CQ213" s="417"/>
      <c r="CR213" s="417"/>
      <c r="CS213" s="417"/>
      <c r="CT213" s="417"/>
      <c r="CU213" s="417"/>
      <c r="CV213" s="417"/>
      <c r="CW213" s="417"/>
      <c r="CX213" s="417"/>
      <c r="CY213" s="19"/>
    </row>
    <row r="214" spans="1:103" ht="15" customHeight="1" x14ac:dyDescent="0.25">
      <c r="A214" s="394"/>
      <c r="B214" s="394"/>
      <c r="C214" s="400" t="s">
        <v>228</v>
      </c>
      <c r="D214" s="401"/>
      <c r="E214" s="402" t="s">
        <v>407</v>
      </c>
      <c r="F214" s="361">
        <v>0</v>
      </c>
      <c r="G214" s="362">
        <v>1.5612069902620944E-3</v>
      </c>
      <c r="H214" s="363">
        <v>2.53528368E-2</v>
      </c>
      <c r="I214" s="417"/>
      <c r="J214" s="417"/>
      <c r="K214" s="417"/>
      <c r="L214" s="417"/>
      <c r="M214" s="417"/>
      <c r="N214" s="417"/>
      <c r="O214" s="417"/>
      <c r="P214" s="417"/>
      <c r="Q214" s="417"/>
      <c r="R214" s="417"/>
      <c r="S214" s="417"/>
      <c r="T214" s="417"/>
      <c r="U214" s="417"/>
      <c r="V214" s="417"/>
      <c r="W214" s="417"/>
      <c r="X214" s="417"/>
      <c r="Y214" s="417"/>
      <c r="Z214" s="417"/>
      <c r="AA214" s="417"/>
      <c r="AB214" s="417"/>
      <c r="AC214" s="417"/>
      <c r="AD214" s="417"/>
      <c r="AE214" s="417"/>
      <c r="AF214" s="417"/>
      <c r="AG214" s="417"/>
      <c r="AH214" s="417"/>
      <c r="AI214" s="417"/>
      <c r="AJ214" s="417"/>
      <c r="AK214" s="417"/>
      <c r="AL214" s="417"/>
      <c r="AM214" s="417"/>
      <c r="AN214" s="417"/>
      <c r="AO214" s="417"/>
      <c r="AP214" s="417"/>
      <c r="AQ214" s="417"/>
      <c r="AR214" s="417"/>
      <c r="AS214" s="417"/>
      <c r="AT214" s="417"/>
      <c r="AU214" s="417"/>
      <c r="AV214" s="417"/>
      <c r="AW214" s="417"/>
      <c r="AX214" s="417"/>
      <c r="AY214" s="417"/>
      <c r="AZ214" s="417"/>
      <c r="BA214" s="417"/>
      <c r="BB214" s="417"/>
      <c r="BC214" s="417"/>
      <c r="BD214" s="417"/>
      <c r="BE214" s="417"/>
      <c r="BF214" s="417"/>
      <c r="BG214" s="417"/>
      <c r="BH214" s="417"/>
      <c r="BI214" s="417"/>
      <c r="BJ214" s="417"/>
      <c r="BK214" s="417"/>
      <c r="BL214" s="417"/>
      <c r="BM214" s="417"/>
      <c r="BN214" s="417"/>
      <c r="BO214" s="417"/>
      <c r="BP214" s="417"/>
      <c r="BQ214" s="417"/>
      <c r="BR214" s="417"/>
      <c r="BS214" s="417"/>
      <c r="BT214" s="417"/>
      <c r="BU214" s="417"/>
      <c r="BV214" s="417"/>
      <c r="BW214" s="417"/>
      <c r="BX214" s="417"/>
      <c r="BY214" s="417"/>
      <c r="BZ214" s="417"/>
      <c r="CA214" s="417"/>
      <c r="CB214" s="417"/>
      <c r="CC214" s="417"/>
      <c r="CD214" s="417"/>
      <c r="CE214" s="417"/>
      <c r="CF214" s="417"/>
      <c r="CG214" s="417"/>
      <c r="CH214" s="417"/>
      <c r="CI214" s="417"/>
      <c r="CJ214" s="417"/>
      <c r="CK214" s="417"/>
      <c r="CL214" s="417"/>
      <c r="CM214" s="417"/>
      <c r="CN214" s="417"/>
      <c r="CO214" s="417"/>
      <c r="CP214" s="417"/>
      <c r="CQ214" s="417"/>
      <c r="CR214" s="417"/>
      <c r="CS214" s="417"/>
      <c r="CT214" s="417"/>
      <c r="CU214" s="417"/>
      <c r="CV214" s="417"/>
      <c r="CW214" s="417"/>
      <c r="CX214" s="417"/>
      <c r="CY214" s="19"/>
    </row>
    <row r="215" spans="1:103" ht="15" customHeight="1" x14ac:dyDescent="0.25">
      <c r="A215" s="394"/>
      <c r="B215" s="394"/>
      <c r="C215" s="400" t="s">
        <v>229</v>
      </c>
      <c r="D215" s="401"/>
      <c r="E215" s="402" t="s">
        <v>409</v>
      </c>
      <c r="F215" s="361">
        <v>0</v>
      </c>
      <c r="G215" s="362">
        <v>8.5354775047868795E-4</v>
      </c>
      <c r="H215" s="363">
        <v>2.5532362499999999E-2</v>
      </c>
      <c r="I215" s="417"/>
      <c r="J215" s="417"/>
      <c r="K215" s="417"/>
      <c r="L215" s="417"/>
      <c r="M215" s="417"/>
      <c r="N215" s="417"/>
      <c r="O215" s="417"/>
      <c r="P215" s="417"/>
      <c r="Q215" s="417"/>
      <c r="R215" s="417"/>
      <c r="S215" s="417"/>
      <c r="T215" s="417"/>
      <c r="U215" s="417"/>
      <c r="V215" s="417"/>
      <c r="W215" s="417"/>
      <c r="X215" s="417"/>
      <c r="Y215" s="417"/>
      <c r="Z215" s="417"/>
      <c r="AA215" s="417"/>
      <c r="AB215" s="417"/>
      <c r="AC215" s="417"/>
      <c r="AD215" s="417"/>
      <c r="AE215" s="417"/>
      <c r="AF215" s="417"/>
      <c r="AG215" s="417"/>
      <c r="AH215" s="417"/>
      <c r="AI215" s="417"/>
      <c r="AJ215" s="417"/>
      <c r="AK215" s="417"/>
      <c r="AL215" s="417"/>
      <c r="AM215" s="417"/>
      <c r="AN215" s="417"/>
      <c r="AO215" s="417"/>
      <c r="AP215" s="417"/>
      <c r="AQ215" s="417"/>
      <c r="AR215" s="417"/>
      <c r="AS215" s="417"/>
      <c r="AT215" s="417"/>
      <c r="AU215" s="417"/>
      <c r="AV215" s="417"/>
      <c r="AW215" s="417"/>
      <c r="AX215" s="417"/>
      <c r="AY215" s="417"/>
      <c r="AZ215" s="417"/>
      <c r="BA215" s="417"/>
      <c r="BB215" s="417"/>
      <c r="BC215" s="417"/>
      <c r="BD215" s="417"/>
      <c r="BE215" s="417"/>
      <c r="BF215" s="417"/>
      <c r="BG215" s="417"/>
      <c r="BH215" s="417"/>
      <c r="BI215" s="417"/>
      <c r="BJ215" s="417"/>
      <c r="BK215" s="417"/>
      <c r="BL215" s="417"/>
      <c r="BM215" s="417"/>
      <c r="BN215" s="417"/>
      <c r="BO215" s="417"/>
      <c r="BP215" s="417"/>
      <c r="BQ215" s="417"/>
      <c r="BR215" s="417"/>
      <c r="BS215" s="417"/>
      <c r="BT215" s="417"/>
      <c r="BU215" s="417"/>
      <c r="BV215" s="417"/>
      <c r="BW215" s="417"/>
      <c r="BX215" s="417"/>
      <c r="BY215" s="417"/>
      <c r="BZ215" s="417"/>
      <c r="CA215" s="417"/>
      <c r="CB215" s="417"/>
      <c r="CC215" s="417"/>
      <c r="CD215" s="417"/>
      <c r="CE215" s="417"/>
      <c r="CF215" s="417"/>
      <c r="CG215" s="417"/>
      <c r="CH215" s="417"/>
      <c r="CI215" s="417"/>
      <c r="CJ215" s="417"/>
      <c r="CK215" s="417"/>
      <c r="CL215" s="417"/>
      <c r="CM215" s="417"/>
      <c r="CN215" s="417"/>
      <c r="CO215" s="417"/>
      <c r="CP215" s="417"/>
      <c r="CQ215" s="417"/>
      <c r="CR215" s="417"/>
      <c r="CS215" s="417"/>
      <c r="CT215" s="417"/>
      <c r="CU215" s="417"/>
      <c r="CV215" s="417"/>
      <c r="CW215" s="417"/>
      <c r="CX215" s="417"/>
      <c r="CY215" s="19"/>
    </row>
    <row r="216" spans="1:103" ht="15" customHeight="1" x14ac:dyDescent="0.25">
      <c r="A216" s="394"/>
      <c r="B216" s="394"/>
      <c r="C216" s="400" t="s">
        <v>230</v>
      </c>
      <c r="D216" s="401"/>
      <c r="E216" s="402" t="s">
        <v>410</v>
      </c>
      <c r="F216" s="361">
        <v>0</v>
      </c>
      <c r="G216" s="362">
        <v>3.3898972855514639E-5</v>
      </c>
      <c r="H216" s="363">
        <v>2.7837592500000001E-3</v>
      </c>
      <c r="I216" s="417"/>
      <c r="J216" s="417"/>
      <c r="K216" s="417"/>
      <c r="L216" s="417"/>
      <c r="M216" s="417"/>
      <c r="N216" s="417"/>
      <c r="O216" s="417"/>
      <c r="P216" s="417"/>
      <c r="Q216" s="417"/>
      <c r="R216" s="417"/>
      <c r="S216" s="417"/>
      <c r="T216" s="417"/>
      <c r="U216" s="417"/>
      <c r="V216" s="417"/>
      <c r="W216" s="417"/>
      <c r="X216" s="417"/>
      <c r="Y216" s="417"/>
      <c r="Z216" s="417"/>
      <c r="AA216" s="417"/>
      <c r="AB216" s="417"/>
      <c r="AC216" s="417"/>
      <c r="AD216" s="417"/>
      <c r="AE216" s="417"/>
      <c r="AF216" s="417"/>
      <c r="AG216" s="417"/>
      <c r="AH216" s="417"/>
      <c r="AI216" s="417"/>
      <c r="AJ216" s="417"/>
      <c r="AK216" s="417"/>
      <c r="AL216" s="417"/>
      <c r="AM216" s="417"/>
      <c r="AN216" s="417"/>
      <c r="AO216" s="417"/>
      <c r="AP216" s="417"/>
      <c r="AQ216" s="417"/>
      <c r="AR216" s="417"/>
      <c r="AS216" s="417"/>
      <c r="AT216" s="417"/>
      <c r="AU216" s="417"/>
      <c r="AV216" s="417"/>
      <c r="AW216" s="417"/>
      <c r="AX216" s="417"/>
      <c r="AY216" s="417"/>
      <c r="AZ216" s="417"/>
      <c r="BA216" s="417"/>
      <c r="BB216" s="417"/>
      <c r="BC216" s="417"/>
      <c r="BD216" s="417"/>
      <c r="BE216" s="417"/>
      <c r="BF216" s="417"/>
      <c r="BG216" s="417"/>
      <c r="BH216" s="417"/>
      <c r="BI216" s="417"/>
      <c r="BJ216" s="417"/>
      <c r="BK216" s="417"/>
      <c r="BL216" s="417"/>
      <c r="BM216" s="417"/>
      <c r="BN216" s="417"/>
      <c r="BO216" s="417"/>
      <c r="BP216" s="417"/>
      <c r="BQ216" s="417"/>
      <c r="BR216" s="417"/>
      <c r="BS216" s="417"/>
      <c r="BT216" s="417"/>
      <c r="BU216" s="417"/>
      <c r="BV216" s="417"/>
      <c r="BW216" s="417"/>
      <c r="BX216" s="417"/>
      <c r="BY216" s="417"/>
      <c r="BZ216" s="417"/>
      <c r="CA216" s="417"/>
      <c r="CB216" s="417"/>
      <c r="CC216" s="417"/>
      <c r="CD216" s="417"/>
      <c r="CE216" s="417"/>
      <c r="CF216" s="417"/>
      <c r="CG216" s="417"/>
      <c r="CH216" s="417"/>
      <c r="CI216" s="417"/>
      <c r="CJ216" s="417"/>
      <c r="CK216" s="417"/>
      <c r="CL216" s="417"/>
      <c r="CM216" s="417"/>
      <c r="CN216" s="417"/>
      <c r="CO216" s="417"/>
      <c r="CP216" s="417"/>
      <c r="CQ216" s="417"/>
      <c r="CR216" s="417"/>
      <c r="CS216" s="417"/>
      <c r="CT216" s="417"/>
      <c r="CU216" s="417"/>
      <c r="CV216" s="417"/>
      <c r="CW216" s="417"/>
      <c r="CX216" s="417"/>
      <c r="CY216" s="19"/>
    </row>
    <row r="217" spans="1:103" ht="15" customHeight="1" x14ac:dyDescent="0.25">
      <c r="A217" s="394"/>
      <c r="B217" s="394"/>
      <c r="C217" s="400" t="s">
        <v>231</v>
      </c>
      <c r="D217" s="401"/>
      <c r="E217" s="402" t="s">
        <v>411</v>
      </c>
      <c r="F217" s="361">
        <v>0</v>
      </c>
      <c r="G217" s="362">
        <v>2.2433940428966663E-6</v>
      </c>
      <c r="H217" s="363">
        <v>1.8993031199999999E-4</v>
      </c>
      <c r="I217" s="417"/>
      <c r="J217" s="417"/>
      <c r="K217" s="417"/>
      <c r="L217" s="417"/>
      <c r="M217" s="417"/>
      <c r="N217" s="417"/>
      <c r="O217" s="417"/>
      <c r="P217" s="417"/>
      <c r="Q217" s="417"/>
      <c r="R217" s="417"/>
      <c r="S217" s="417"/>
      <c r="T217" s="417"/>
      <c r="U217" s="417"/>
      <c r="V217" s="417"/>
      <c r="W217" s="417"/>
      <c r="X217" s="417"/>
      <c r="Y217" s="417"/>
      <c r="Z217" s="417"/>
      <c r="AA217" s="417"/>
      <c r="AB217" s="417"/>
      <c r="AC217" s="417"/>
      <c r="AD217" s="417"/>
      <c r="AE217" s="417"/>
      <c r="AF217" s="417"/>
      <c r="AG217" s="417"/>
      <c r="AH217" s="417"/>
      <c r="AI217" s="417"/>
      <c r="AJ217" s="417"/>
      <c r="AK217" s="417"/>
      <c r="AL217" s="417"/>
      <c r="AM217" s="417"/>
      <c r="AN217" s="417"/>
      <c r="AO217" s="417"/>
      <c r="AP217" s="417"/>
      <c r="AQ217" s="417"/>
      <c r="AR217" s="417"/>
      <c r="AS217" s="417"/>
      <c r="AT217" s="417"/>
      <c r="AU217" s="417"/>
      <c r="AV217" s="417"/>
      <c r="AW217" s="417"/>
      <c r="AX217" s="417"/>
      <c r="AY217" s="417"/>
      <c r="AZ217" s="417"/>
      <c r="BA217" s="417"/>
      <c r="BB217" s="417"/>
      <c r="BC217" s="417"/>
      <c r="BD217" s="417"/>
      <c r="BE217" s="417"/>
      <c r="BF217" s="417"/>
      <c r="BG217" s="417"/>
      <c r="BH217" s="417"/>
      <c r="BI217" s="417"/>
      <c r="BJ217" s="417"/>
      <c r="BK217" s="417"/>
      <c r="BL217" s="417"/>
      <c r="BM217" s="417"/>
      <c r="BN217" s="417"/>
      <c r="BO217" s="417"/>
      <c r="BP217" s="417"/>
      <c r="BQ217" s="417"/>
      <c r="BR217" s="417"/>
      <c r="BS217" s="417"/>
      <c r="BT217" s="417"/>
      <c r="BU217" s="417"/>
      <c r="BV217" s="417"/>
      <c r="BW217" s="417"/>
      <c r="BX217" s="417"/>
      <c r="BY217" s="417"/>
      <c r="BZ217" s="417"/>
      <c r="CA217" s="417"/>
      <c r="CB217" s="417"/>
      <c r="CC217" s="417"/>
      <c r="CD217" s="417"/>
      <c r="CE217" s="417"/>
      <c r="CF217" s="417"/>
      <c r="CG217" s="417"/>
      <c r="CH217" s="417"/>
      <c r="CI217" s="417"/>
      <c r="CJ217" s="417"/>
      <c r="CK217" s="417"/>
      <c r="CL217" s="417"/>
      <c r="CM217" s="417"/>
      <c r="CN217" s="417"/>
      <c r="CO217" s="417"/>
      <c r="CP217" s="417"/>
      <c r="CQ217" s="417"/>
      <c r="CR217" s="417"/>
      <c r="CS217" s="417"/>
      <c r="CT217" s="417"/>
      <c r="CU217" s="417"/>
      <c r="CV217" s="417"/>
      <c r="CW217" s="417"/>
      <c r="CX217" s="417"/>
      <c r="CY217" s="19"/>
    </row>
    <row r="218" spans="1:103" ht="15" customHeight="1" x14ac:dyDescent="0.25">
      <c r="A218" s="394"/>
      <c r="B218" s="394"/>
      <c r="C218" s="400" t="s">
        <v>232</v>
      </c>
      <c r="D218" s="401"/>
      <c r="E218" s="402" t="s">
        <v>412</v>
      </c>
      <c r="F218" s="361">
        <v>0</v>
      </c>
      <c r="G218" s="362">
        <v>0.54169014730546283</v>
      </c>
      <c r="H218" s="363">
        <v>132.12198000000001</v>
      </c>
      <c r="I218" s="417"/>
      <c r="J218" s="417"/>
      <c r="K218" s="417"/>
      <c r="L218" s="417"/>
      <c r="M218" s="417"/>
      <c r="N218" s="417"/>
      <c r="O218" s="417"/>
      <c r="P218" s="417"/>
      <c r="Q218" s="417"/>
      <c r="R218" s="417"/>
      <c r="S218" s="417"/>
      <c r="T218" s="417"/>
      <c r="U218" s="417"/>
      <c r="V218" s="417"/>
      <c r="W218" s="417"/>
      <c r="X218" s="417"/>
      <c r="Y218" s="417"/>
      <c r="Z218" s="417"/>
      <c r="AA218" s="417"/>
      <c r="AB218" s="417"/>
      <c r="AC218" s="417"/>
      <c r="AD218" s="417"/>
      <c r="AE218" s="417"/>
      <c r="AF218" s="417"/>
      <c r="AG218" s="417"/>
      <c r="AH218" s="417"/>
      <c r="AI218" s="417"/>
      <c r="AJ218" s="417"/>
      <c r="AK218" s="417"/>
      <c r="AL218" s="417"/>
      <c r="AM218" s="417"/>
      <c r="AN218" s="417"/>
      <c r="AO218" s="417"/>
      <c r="AP218" s="417"/>
      <c r="AQ218" s="417"/>
      <c r="AR218" s="417"/>
      <c r="AS218" s="417"/>
      <c r="AT218" s="417"/>
      <c r="AU218" s="417"/>
      <c r="AV218" s="417"/>
      <c r="AW218" s="417"/>
      <c r="AX218" s="417"/>
      <c r="AY218" s="417"/>
      <c r="AZ218" s="417"/>
      <c r="BA218" s="417"/>
      <c r="BB218" s="417"/>
      <c r="BC218" s="417"/>
      <c r="BD218" s="417"/>
      <c r="BE218" s="417"/>
      <c r="BF218" s="417"/>
      <c r="BG218" s="417"/>
      <c r="BH218" s="417"/>
      <c r="BI218" s="417"/>
      <c r="BJ218" s="417"/>
      <c r="BK218" s="417"/>
      <c r="BL218" s="417"/>
      <c r="BM218" s="417"/>
      <c r="BN218" s="417"/>
      <c r="BO218" s="417"/>
      <c r="BP218" s="417"/>
      <c r="BQ218" s="417"/>
      <c r="BR218" s="417"/>
      <c r="BS218" s="417"/>
      <c r="BT218" s="417"/>
      <c r="BU218" s="417"/>
      <c r="BV218" s="417"/>
      <c r="BW218" s="417"/>
      <c r="BX218" s="417"/>
      <c r="BY218" s="417"/>
      <c r="BZ218" s="417"/>
      <c r="CA218" s="417"/>
      <c r="CB218" s="417"/>
      <c r="CC218" s="417"/>
      <c r="CD218" s="417"/>
      <c r="CE218" s="417"/>
      <c r="CF218" s="417"/>
      <c r="CG218" s="417"/>
      <c r="CH218" s="417"/>
      <c r="CI218" s="417"/>
      <c r="CJ218" s="417"/>
      <c r="CK218" s="417"/>
      <c r="CL218" s="417"/>
      <c r="CM218" s="417"/>
      <c r="CN218" s="417"/>
      <c r="CO218" s="417"/>
      <c r="CP218" s="417"/>
      <c r="CQ218" s="417"/>
      <c r="CR218" s="417"/>
      <c r="CS218" s="417"/>
      <c r="CT218" s="417"/>
      <c r="CU218" s="417"/>
      <c r="CV218" s="417"/>
      <c r="CW218" s="417"/>
      <c r="CX218" s="417"/>
      <c r="CY218" s="19"/>
    </row>
    <row r="219" spans="1:103" ht="15" customHeight="1" x14ac:dyDescent="0.25">
      <c r="A219" s="394"/>
      <c r="B219" s="394"/>
      <c r="C219" s="400" t="s">
        <v>233</v>
      </c>
      <c r="D219" s="401"/>
      <c r="E219" s="402" t="s">
        <v>412</v>
      </c>
      <c r="F219" s="361">
        <v>0</v>
      </c>
      <c r="G219" s="362">
        <v>3.4903265902611444E-3</v>
      </c>
      <c r="H219" s="363">
        <v>0.18094243200000001</v>
      </c>
      <c r="I219" s="417"/>
      <c r="J219" s="417"/>
      <c r="K219" s="417"/>
      <c r="L219" s="417"/>
      <c r="M219" s="417"/>
      <c r="N219" s="417"/>
      <c r="O219" s="417"/>
      <c r="P219" s="417"/>
      <c r="Q219" s="417"/>
      <c r="R219" s="417"/>
      <c r="S219" s="417"/>
      <c r="T219" s="417"/>
      <c r="U219" s="417"/>
      <c r="V219" s="417"/>
      <c r="W219" s="417"/>
      <c r="X219" s="417"/>
      <c r="Y219" s="417"/>
      <c r="Z219" s="417"/>
      <c r="AA219" s="417"/>
      <c r="AB219" s="417"/>
      <c r="AC219" s="417"/>
      <c r="AD219" s="417"/>
      <c r="AE219" s="417"/>
      <c r="AF219" s="417"/>
      <c r="AG219" s="417"/>
      <c r="AH219" s="417"/>
      <c r="AI219" s="417"/>
      <c r="AJ219" s="417"/>
      <c r="AK219" s="417"/>
      <c r="AL219" s="417"/>
      <c r="AM219" s="417"/>
      <c r="AN219" s="417"/>
      <c r="AO219" s="417"/>
      <c r="AP219" s="417"/>
      <c r="AQ219" s="417"/>
      <c r="AR219" s="417"/>
      <c r="AS219" s="417"/>
      <c r="AT219" s="417"/>
      <c r="AU219" s="417"/>
      <c r="AV219" s="417"/>
      <c r="AW219" s="417"/>
      <c r="AX219" s="417"/>
      <c r="AY219" s="417"/>
      <c r="AZ219" s="417"/>
      <c r="BA219" s="417"/>
      <c r="BB219" s="417"/>
      <c r="BC219" s="417"/>
      <c r="BD219" s="417"/>
      <c r="BE219" s="417"/>
      <c r="BF219" s="417"/>
      <c r="BG219" s="417"/>
      <c r="BH219" s="417"/>
      <c r="BI219" s="417"/>
      <c r="BJ219" s="417"/>
      <c r="BK219" s="417"/>
      <c r="BL219" s="417"/>
      <c r="BM219" s="417"/>
      <c r="BN219" s="417"/>
      <c r="BO219" s="417"/>
      <c r="BP219" s="417"/>
      <c r="BQ219" s="417"/>
      <c r="BR219" s="417"/>
      <c r="BS219" s="417"/>
      <c r="BT219" s="417"/>
      <c r="BU219" s="417"/>
      <c r="BV219" s="417"/>
      <c r="BW219" s="417"/>
      <c r="BX219" s="417"/>
      <c r="BY219" s="417"/>
      <c r="BZ219" s="417"/>
      <c r="CA219" s="417"/>
      <c r="CB219" s="417"/>
      <c r="CC219" s="417"/>
      <c r="CD219" s="417"/>
      <c r="CE219" s="417"/>
      <c r="CF219" s="417"/>
      <c r="CG219" s="417"/>
      <c r="CH219" s="417"/>
      <c r="CI219" s="417"/>
      <c r="CJ219" s="417"/>
      <c r="CK219" s="417"/>
      <c r="CL219" s="417"/>
      <c r="CM219" s="417"/>
      <c r="CN219" s="417"/>
      <c r="CO219" s="417"/>
      <c r="CP219" s="417"/>
      <c r="CQ219" s="417"/>
      <c r="CR219" s="417"/>
      <c r="CS219" s="417"/>
      <c r="CT219" s="417"/>
      <c r="CU219" s="417"/>
      <c r="CV219" s="417"/>
      <c r="CW219" s="417"/>
      <c r="CX219" s="417"/>
      <c r="CY219" s="19"/>
    </row>
    <row r="220" spans="1:103" ht="15" customHeight="1" x14ac:dyDescent="0.25">
      <c r="A220" s="394"/>
      <c r="B220" s="394"/>
      <c r="C220" s="400" t="s">
        <v>234</v>
      </c>
      <c r="D220" s="401"/>
      <c r="E220" s="402" t="s">
        <v>412</v>
      </c>
      <c r="F220" s="361">
        <v>0</v>
      </c>
      <c r="G220" s="362">
        <v>5.0876642684188067E-3</v>
      </c>
      <c r="H220" s="363">
        <v>0.30756919199999999</v>
      </c>
      <c r="I220" s="417"/>
      <c r="J220" s="417"/>
      <c r="K220" s="417"/>
      <c r="L220" s="417"/>
      <c r="M220" s="417"/>
      <c r="N220" s="417"/>
      <c r="O220" s="417"/>
      <c r="P220" s="417"/>
      <c r="Q220" s="417"/>
      <c r="R220" s="417"/>
      <c r="S220" s="417"/>
      <c r="T220" s="417"/>
      <c r="U220" s="417"/>
      <c r="V220" s="417"/>
      <c r="W220" s="417"/>
      <c r="X220" s="417"/>
      <c r="Y220" s="417"/>
      <c r="Z220" s="417"/>
      <c r="AA220" s="417"/>
      <c r="AB220" s="417"/>
      <c r="AC220" s="417"/>
      <c r="AD220" s="417"/>
      <c r="AE220" s="417"/>
      <c r="AF220" s="417"/>
      <c r="AG220" s="417"/>
      <c r="AH220" s="417"/>
      <c r="AI220" s="417"/>
      <c r="AJ220" s="417"/>
      <c r="AK220" s="417"/>
      <c r="AL220" s="417"/>
      <c r="AM220" s="417"/>
      <c r="AN220" s="417"/>
      <c r="AO220" s="417"/>
      <c r="AP220" s="417"/>
      <c r="AQ220" s="417"/>
      <c r="AR220" s="417"/>
      <c r="AS220" s="417"/>
      <c r="AT220" s="417"/>
      <c r="AU220" s="417"/>
      <c r="AV220" s="417"/>
      <c r="AW220" s="417"/>
      <c r="AX220" s="417"/>
      <c r="AY220" s="417"/>
      <c r="AZ220" s="417"/>
      <c r="BA220" s="417"/>
      <c r="BB220" s="417"/>
      <c r="BC220" s="417"/>
      <c r="BD220" s="417"/>
      <c r="BE220" s="417"/>
      <c r="BF220" s="417"/>
      <c r="BG220" s="417"/>
      <c r="BH220" s="417"/>
      <c r="BI220" s="417"/>
      <c r="BJ220" s="417"/>
      <c r="BK220" s="417"/>
      <c r="BL220" s="417"/>
      <c r="BM220" s="417"/>
      <c r="BN220" s="417"/>
      <c r="BO220" s="417"/>
      <c r="BP220" s="417"/>
      <c r="BQ220" s="417"/>
      <c r="BR220" s="417"/>
      <c r="BS220" s="417"/>
      <c r="BT220" s="417"/>
      <c r="BU220" s="417"/>
      <c r="BV220" s="417"/>
      <c r="BW220" s="417"/>
      <c r="BX220" s="417"/>
      <c r="BY220" s="417"/>
      <c r="BZ220" s="417"/>
      <c r="CA220" s="417"/>
      <c r="CB220" s="417"/>
      <c r="CC220" s="417"/>
      <c r="CD220" s="417"/>
      <c r="CE220" s="417"/>
      <c r="CF220" s="417"/>
      <c r="CG220" s="417"/>
      <c r="CH220" s="417"/>
      <c r="CI220" s="417"/>
      <c r="CJ220" s="417"/>
      <c r="CK220" s="417"/>
      <c r="CL220" s="417"/>
      <c r="CM220" s="417"/>
      <c r="CN220" s="417"/>
      <c r="CO220" s="417"/>
      <c r="CP220" s="417"/>
      <c r="CQ220" s="417"/>
      <c r="CR220" s="417"/>
      <c r="CS220" s="417"/>
      <c r="CT220" s="417"/>
      <c r="CU220" s="417"/>
      <c r="CV220" s="417"/>
      <c r="CW220" s="417"/>
      <c r="CX220" s="417"/>
      <c r="CY220" s="19"/>
    </row>
    <row r="221" spans="1:103" ht="15" customHeight="1" x14ac:dyDescent="0.25">
      <c r="A221" s="394"/>
      <c r="B221" s="394"/>
      <c r="C221" s="400" t="s">
        <v>235</v>
      </c>
      <c r="D221" s="401"/>
      <c r="E221" s="402" t="s">
        <v>412</v>
      </c>
      <c r="F221" s="361">
        <v>0</v>
      </c>
      <c r="G221" s="362">
        <v>6.1000880329753716E-3</v>
      </c>
      <c r="H221" s="363">
        <v>0.25102888499999998</v>
      </c>
      <c r="I221" s="417"/>
      <c r="J221" s="417"/>
      <c r="K221" s="417"/>
      <c r="L221" s="417"/>
      <c r="M221" s="417"/>
      <c r="N221" s="417"/>
      <c r="O221" s="417"/>
      <c r="P221" s="417"/>
      <c r="Q221" s="417"/>
      <c r="R221" s="417"/>
      <c r="S221" s="417"/>
      <c r="T221" s="417"/>
      <c r="U221" s="417"/>
      <c r="V221" s="417"/>
      <c r="W221" s="417"/>
      <c r="X221" s="417"/>
      <c r="Y221" s="417"/>
      <c r="Z221" s="417"/>
      <c r="AA221" s="417"/>
      <c r="AB221" s="417"/>
      <c r="AC221" s="417"/>
      <c r="AD221" s="417"/>
      <c r="AE221" s="417"/>
      <c r="AF221" s="417"/>
      <c r="AG221" s="417"/>
      <c r="AH221" s="417"/>
      <c r="AI221" s="417"/>
      <c r="AJ221" s="417"/>
      <c r="AK221" s="417"/>
      <c r="AL221" s="417"/>
      <c r="AM221" s="417"/>
      <c r="AN221" s="417"/>
      <c r="AO221" s="417"/>
      <c r="AP221" s="417"/>
      <c r="AQ221" s="417"/>
      <c r="AR221" s="417"/>
      <c r="AS221" s="417"/>
      <c r="AT221" s="417"/>
      <c r="AU221" s="417"/>
      <c r="AV221" s="417"/>
      <c r="AW221" s="417"/>
      <c r="AX221" s="417"/>
      <c r="AY221" s="417"/>
      <c r="AZ221" s="417"/>
      <c r="BA221" s="417"/>
      <c r="BB221" s="417"/>
      <c r="BC221" s="417"/>
      <c r="BD221" s="417"/>
      <c r="BE221" s="417"/>
      <c r="BF221" s="417"/>
      <c r="BG221" s="417"/>
      <c r="BH221" s="417"/>
      <c r="BI221" s="417"/>
      <c r="BJ221" s="417"/>
      <c r="BK221" s="417"/>
      <c r="BL221" s="417"/>
      <c r="BM221" s="417"/>
      <c r="BN221" s="417"/>
      <c r="BO221" s="417"/>
      <c r="BP221" s="417"/>
      <c r="BQ221" s="417"/>
      <c r="BR221" s="417"/>
      <c r="BS221" s="417"/>
      <c r="BT221" s="417"/>
      <c r="BU221" s="417"/>
      <c r="BV221" s="417"/>
      <c r="BW221" s="417"/>
      <c r="BX221" s="417"/>
      <c r="BY221" s="417"/>
      <c r="BZ221" s="417"/>
      <c r="CA221" s="417"/>
      <c r="CB221" s="417"/>
      <c r="CC221" s="417"/>
      <c r="CD221" s="417"/>
      <c r="CE221" s="417"/>
      <c r="CF221" s="417"/>
      <c r="CG221" s="417"/>
      <c r="CH221" s="417"/>
      <c r="CI221" s="417"/>
      <c r="CJ221" s="417"/>
      <c r="CK221" s="417"/>
      <c r="CL221" s="417"/>
      <c r="CM221" s="417"/>
      <c r="CN221" s="417"/>
      <c r="CO221" s="417"/>
      <c r="CP221" s="417"/>
      <c r="CQ221" s="417"/>
      <c r="CR221" s="417"/>
      <c r="CS221" s="417"/>
      <c r="CT221" s="417"/>
      <c r="CU221" s="417"/>
      <c r="CV221" s="417"/>
      <c r="CW221" s="417"/>
      <c r="CX221" s="417"/>
      <c r="CY221" s="19"/>
    </row>
    <row r="222" spans="1:103" ht="15" customHeight="1" x14ac:dyDescent="0.25">
      <c r="A222" s="394"/>
      <c r="B222" s="394"/>
      <c r="C222" s="400" t="s">
        <v>236</v>
      </c>
      <c r="D222" s="401"/>
      <c r="E222" s="402" t="s">
        <v>412</v>
      </c>
      <c r="F222" s="361">
        <v>0</v>
      </c>
      <c r="G222" s="362">
        <v>0.33208542882981285</v>
      </c>
      <c r="H222" s="363">
        <v>7.5637985999999993</v>
      </c>
      <c r="I222" s="417"/>
      <c r="J222" s="417"/>
      <c r="K222" s="417"/>
      <c r="L222" s="417"/>
      <c r="M222" s="417"/>
      <c r="N222" s="417"/>
      <c r="O222" s="417"/>
      <c r="P222" s="417"/>
      <c r="Q222" s="417"/>
      <c r="R222" s="417"/>
      <c r="S222" s="417"/>
      <c r="T222" s="417"/>
      <c r="U222" s="417"/>
      <c r="V222" s="417"/>
      <c r="W222" s="417"/>
      <c r="X222" s="417"/>
      <c r="Y222" s="417"/>
      <c r="Z222" s="417"/>
      <c r="AA222" s="417"/>
      <c r="AB222" s="417"/>
      <c r="AC222" s="417"/>
      <c r="AD222" s="417"/>
      <c r="AE222" s="417"/>
      <c r="AF222" s="417"/>
      <c r="AG222" s="417"/>
      <c r="AH222" s="417"/>
      <c r="AI222" s="417"/>
      <c r="AJ222" s="417"/>
      <c r="AK222" s="417"/>
      <c r="AL222" s="417"/>
      <c r="AM222" s="417"/>
      <c r="AN222" s="417"/>
      <c r="AO222" s="417"/>
      <c r="AP222" s="417"/>
      <c r="AQ222" s="417"/>
      <c r="AR222" s="417"/>
      <c r="AS222" s="417"/>
      <c r="AT222" s="417"/>
      <c r="AU222" s="417"/>
      <c r="AV222" s="417"/>
      <c r="AW222" s="417"/>
      <c r="AX222" s="417"/>
      <c r="AY222" s="417"/>
      <c r="AZ222" s="417"/>
      <c r="BA222" s="417"/>
      <c r="BB222" s="417"/>
      <c r="BC222" s="417"/>
      <c r="BD222" s="417"/>
      <c r="BE222" s="417"/>
      <c r="BF222" s="417"/>
      <c r="BG222" s="417"/>
      <c r="BH222" s="417"/>
      <c r="BI222" s="417"/>
      <c r="BJ222" s="417"/>
      <c r="BK222" s="417"/>
      <c r="BL222" s="417"/>
      <c r="BM222" s="417"/>
      <c r="BN222" s="417"/>
      <c r="BO222" s="417"/>
      <c r="BP222" s="417"/>
      <c r="BQ222" s="417"/>
      <c r="BR222" s="417"/>
      <c r="BS222" s="417"/>
      <c r="BT222" s="417"/>
      <c r="BU222" s="417"/>
      <c r="BV222" s="417"/>
      <c r="BW222" s="417"/>
      <c r="BX222" s="417"/>
      <c r="BY222" s="417"/>
      <c r="BZ222" s="417"/>
      <c r="CA222" s="417"/>
      <c r="CB222" s="417"/>
      <c r="CC222" s="417"/>
      <c r="CD222" s="417"/>
      <c r="CE222" s="417"/>
      <c r="CF222" s="417"/>
      <c r="CG222" s="417"/>
      <c r="CH222" s="417"/>
      <c r="CI222" s="417"/>
      <c r="CJ222" s="417"/>
      <c r="CK222" s="417"/>
      <c r="CL222" s="417"/>
      <c r="CM222" s="417"/>
      <c r="CN222" s="417"/>
      <c r="CO222" s="417"/>
      <c r="CP222" s="417"/>
      <c r="CQ222" s="417"/>
      <c r="CR222" s="417"/>
      <c r="CS222" s="417"/>
      <c r="CT222" s="417"/>
      <c r="CU222" s="417"/>
      <c r="CV222" s="417"/>
      <c r="CW222" s="417"/>
      <c r="CX222" s="417"/>
      <c r="CY222" s="19"/>
    </row>
    <row r="223" spans="1:103" ht="15" customHeight="1" x14ac:dyDescent="0.25">
      <c r="A223" s="394"/>
      <c r="B223" s="394"/>
      <c r="C223" s="400" t="s">
        <v>237</v>
      </c>
      <c r="D223" s="401"/>
      <c r="E223" s="402" t="s">
        <v>413</v>
      </c>
      <c r="F223" s="361">
        <v>0</v>
      </c>
      <c r="G223" s="362">
        <v>9.0345107456759437E-3</v>
      </c>
      <c r="H223" s="363">
        <v>0.86659619999999993</v>
      </c>
      <c r="I223" s="417"/>
      <c r="J223" s="417"/>
      <c r="K223" s="417"/>
      <c r="L223" s="417"/>
      <c r="M223" s="417"/>
      <c r="N223" s="417"/>
      <c r="O223" s="417"/>
      <c r="P223" s="417"/>
      <c r="Q223" s="417"/>
      <c r="R223" s="417"/>
      <c r="S223" s="417"/>
      <c r="T223" s="417"/>
      <c r="U223" s="417"/>
      <c r="V223" s="417"/>
      <c r="W223" s="417"/>
      <c r="X223" s="417"/>
      <c r="Y223" s="417"/>
      <c r="Z223" s="417"/>
      <c r="AA223" s="417"/>
      <c r="AB223" s="417"/>
      <c r="AC223" s="417"/>
      <c r="AD223" s="417"/>
      <c r="AE223" s="417"/>
      <c r="AF223" s="417"/>
      <c r="AG223" s="417"/>
      <c r="AH223" s="417"/>
      <c r="AI223" s="417"/>
      <c r="AJ223" s="417"/>
      <c r="AK223" s="417"/>
      <c r="AL223" s="417"/>
      <c r="AM223" s="417"/>
      <c r="AN223" s="417"/>
      <c r="AO223" s="417"/>
      <c r="AP223" s="417"/>
      <c r="AQ223" s="417"/>
      <c r="AR223" s="417"/>
      <c r="AS223" s="417"/>
      <c r="AT223" s="417"/>
      <c r="AU223" s="417"/>
      <c r="AV223" s="417"/>
      <c r="AW223" s="417"/>
      <c r="AX223" s="417"/>
      <c r="AY223" s="417"/>
      <c r="AZ223" s="417"/>
      <c r="BA223" s="417"/>
      <c r="BB223" s="417"/>
      <c r="BC223" s="417"/>
      <c r="BD223" s="417"/>
      <c r="BE223" s="417"/>
      <c r="BF223" s="417"/>
      <c r="BG223" s="417"/>
      <c r="BH223" s="417"/>
      <c r="BI223" s="417"/>
      <c r="BJ223" s="417"/>
      <c r="BK223" s="417"/>
      <c r="BL223" s="417"/>
      <c r="BM223" s="417"/>
      <c r="BN223" s="417"/>
      <c r="BO223" s="417"/>
      <c r="BP223" s="417"/>
      <c r="BQ223" s="417"/>
      <c r="BR223" s="417"/>
      <c r="BS223" s="417"/>
      <c r="BT223" s="417"/>
      <c r="BU223" s="417"/>
      <c r="BV223" s="417"/>
      <c r="BW223" s="417"/>
      <c r="BX223" s="417"/>
      <c r="BY223" s="417"/>
      <c r="BZ223" s="417"/>
      <c r="CA223" s="417"/>
      <c r="CB223" s="417"/>
      <c r="CC223" s="417"/>
      <c r="CD223" s="417"/>
      <c r="CE223" s="417"/>
      <c r="CF223" s="417"/>
      <c r="CG223" s="417"/>
      <c r="CH223" s="417"/>
      <c r="CI223" s="417"/>
      <c r="CJ223" s="417"/>
      <c r="CK223" s="417"/>
      <c r="CL223" s="417"/>
      <c r="CM223" s="417"/>
      <c r="CN223" s="417"/>
      <c r="CO223" s="417"/>
      <c r="CP223" s="417"/>
      <c r="CQ223" s="417"/>
      <c r="CR223" s="417"/>
      <c r="CS223" s="417"/>
      <c r="CT223" s="417"/>
      <c r="CU223" s="417"/>
      <c r="CV223" s="417"/>
      <c r="CW223" s="417"/>
      <c r="CX223" s="417"/>
      <c r="CY223" s="19"/>
    </row>
    <row r="224" spans="1:103" ht="15" customHeight="1" x14ac:dyDescent="0.25">
      <c r="A224" s="394"/>
      <c r="B224" s="394"/>
      <c r="C224" s="400" t="s">
        <v>238</v>
      </c>
      <c r="D224" s="401"/>
      <c r="E224" s="402" t="s">
        <v>414</v>
      </c>
      <c r="F224" s="361">
        <v>0</v>
      </c>
      <c r="G224" s="362">
        <v>1.0849927122887663E-3</v>
      </c>
      <c r="H224" s="363">
        <v>2.8101559799999998E-2</v>
      </c>
      <c r="I224" s="417"/>
      <c r="J224" s="417"/>
      <c r="K224" s="417"/>
      <c r="L224" s="417"/>
      <c r="M224" s="417"/>
      <c r="N224" s="417"/>
      <c r="O224" s="417"/>
      <c r="P224" s="417"/>
      <c r="Q224" s="417"/>
      <c r="R224" s="417"/>
      <c r="S224" s="417"/>
      <c r="T224" s="417"/>
      <c r="U224" s="417"/>
      <c r="V224" s="417"/>
      <c r="W224" s="417"/>
      <c r="X224" s="417"/>
      <c r="Y224" s="417"/>
      <c r="Z224" s="417"/>
      <c r="AA224" s="417"/>
      <c r="AB224" s="417"/>
      <c r="AC224" s="417"/>
      <c r="AD224" s="417"/>
      <c r="AE224" s="417"/>
      <c r="AF224" s="417"/>
      <c r="AG224" s="417"/>
      <c r="AH224" s="417"/>
      <c r="AI224" s="417"/>
      <c r="AJ224" s="417"/>
      <c r="AK224" s="417"/>
      <c r="AL224" s="417"/>
      <c r="AM224" s="417"/>
      <c r="AN224" s="417"/>
      <c r="AO224" s="417"/>
      <c r="AP224" s="417"/>
      <c r="AQ224" s="417"/>
      <c r="AR224" s="417"/>
      <c r="AS224" s="417"/>
      <c r="AT224" s="417"/>
      <c r="AU224" s="417"/>
      <c r="AV224" s="417"/>
      <c r="AW224" s="417"/>
      <c r="AX224" s="417"/>
      <c r="AY224" s="417"/>
      <c r="AZ224" s="417"/>
      <c r="BA224" s="417"/>
      <c r="BB224" s="417"/>
      <c r="BC224" s="417"/>
      <c r="BD224" s="417"/>
      <c r="BE224" s="417"/>
      <c r="BF224" s="417"/>
      <c r="BG224" s="417"/>
      <c r="BH224" s="417"/>
      <c r="BI224" s="417"/>
      <c r="BJ224" s="417"/>
      <c r="BK224" s="417"/>
      <c r="BL224" s="417"/>
      <c r="BM224" s="417"/>
      <c r="BN224" s="417"/>
      <c r="BO224" s="417"/>
      <c r="BP224" s="417"/>
      <c r="BQ224" s="417"/>
      <c r="BR224" s="417"/>
      <c r="BS224" s="417"/>
      <c r="BT224" s="417"/>
      <c r="BU224" s="417"/>
      <c r="BV224" s="417"/>
      <c r="BW224" s="417"/>
      <c r="BX224" s="417"/>
      <c r="BY224" s="417"/>
      <c r="BZ224" s="417"/>
      <c r="CA224" s="417"/>
      <c r="CB224" s="417"/>
      <c r="CC224" s="417"/>
      <c r="CD224" s="417"/>
      <c r="CE224" s="417"/>
      <c r="CF224" s="417"/>
      <c r="CG224" s="417"/>
      <c r="CH224" s="417"/>
      <c r="CI224" s="417"/>
      <c r="CJ224" s="417"/>
      <c r="CK224" s="417"/>
      <c r="CL224" s="417"/>
      <c r="CM224" s="417"/>
      <c r="CN224" s="417"/>
      <c r="CO224" s="417"/>
      <c r="CP224" s="417"/>
      <c r="CQ224" s="417"/>
      <c r="CR224" s="417"/>
      <c r="CS224" s="417"/>
      <c r="CT224" s="417"/>
      <c r="CU224" s="417"/>
      <c r="CV224" s="417"/>
      <c r="CW224" s="417"/>
      <c r="CX224" s="417"/>
      <c r="CY224" s="19"/>
    </row>
    <row r="225" spans="1:103" ht="15" customHeight="1" x14ac:dyDescent="0.25">
      <c r="A225" s="394"/>
      <c r="B225" s="394"/>
      <c r="C225" s="400" t="s">
        <v>239</v>
      </c>
      <c r="D225" s="401"/>
      <c r="E225" s="402" t="s">
        <v>415</v>
      </c>
      <c r="F225" s="361">
        <v>0</v>
      </c>
      <c r="G225" s="362">
        <v>5.0623628823769334E-2</v>
      </c>
      <c r="H225" s="363">
        <v>3.7028752800000002</v>
      </c>
      <c r="I225" s="417"/>
      <c r="J225" s="417"/>
      <c r="K225" s="417"/>
      <c r="L225" s="417"/>
      <c r="M225" s="417"/>
      <c r="N225" s="417"/>
      <c r="O225" s="417"/>
      <c r="P225" s="417"/>
      <c r="Q225" s="417"/>
      <c r="R225" s="417"/>
      <c r="S225" s="417"/>
      <c r="T225" s="417"/>
      <c r="U225" s="417"/>
      <c r="V225" s="417"/>
      <c r="W225" s="417"/>
      <c r="X225" s="417"/>
      <c r="Y225" s="417"/>
      <c r="Z225" s="417"/>
      <c r="AA225" s="417"/>
      <c r="AB225" s="417"/>
      <c r="AC225" s="417"/>
      <c r="AD225" s="417"/>
      <c r="AE225" s="417"/>
      <c r="AF225" s="417"/>
      <c r="AG225" s="417"/>
      <c r="AH225" s="417"/>
      <c r="AI225" s="417"/>
      <c r="AJ225" s="417"/>
      <c r="AK225" s="417"/>
      <c r="AL225" s="417"/>
      <c r="AM225" s="417"/>
      <c r="AN225" s="417"/>
      <c r="AO225" s="417"/>
      <c r="AP225" s="417"/>
      <c r="AQ225" s="417"/>
      <c r="AR225" s="417"/>
      <c r="AS225" s="417"/>
      <c r="AT225" s="417"/>
      <c r="AU225" s="417"/>
      <c r="AV225" s="417"/>
      <c r="AW225" s="417"/>
      <c r="AX225" s="417"/>
      <c r="AY225" s="417"/>
      <c r="AZ225" s="417"/>
      <c r="BA225" s="417"/>
      <c r="BB225" s="417"/>
      <c r="BC225" s="417"/>
      <c r="BD225" s="417"/>
      <c r="BE225" s="417"/>
      <c r="BF225" s="417"/>
      <c r="BG225" s="417"/>
      <c r="BH225" s="417"/>
      <c r="BI225" s="417"/>
      <c r="BJ225" s="417"/>
      <c r="BK225" s="417"/>
      <c r="BL225" s="417"/>
      <c r="BM225" s="417"/>
      <c r="BN225" s="417"/>
      <c r="BO225" s="417"/>
      <c r="BP225" s="417"/>
      <c r="BQ225" s="417"/>
      <c r="BR225" s="417"/>
      <c r="BS225" s="417"/>
      <c r="BT225" s="417"/>
      <c r="BU225" s="417"/>
      <c r="BV225" s="417"/>
      <c r="BW225" s="417"/>
      <c r="BX225" s="417"/>
      <c r="BY225" s="417"/>
      <c r="BZ225" s="417"/>
      <c r="CA225" s="417"/>
      <c r="CB225" s="417"/>
      <c r="CC225" s="417"/>
      <c r="CD225" s="417"/>
      <c r="CE225" s="417"/>
      <c r="CF225" s="417"/>
      <c r="CG225" s="417"/>
      <c r="CH225" s="417"/>
      <c r="CI225" s="417"/>
      <c r="CJ225" s="417"/>
      <c r="CK225" s="417"/>
      <c r="CL225" s="417"/>
      <c r="CM225" s="417"/>
      <c r="CN225" s="417"/>
      <c r="CO225" s="417"/>
      <c r="CP225" s="417"/>
      <c r="CQ225" s="417"/>
      <c r="CR225" s="417"/>
      <c r="CS225" s="417"/>
      <c r="CT225" s="417"/>
      <c r="CU225" s="417"/>
      <c r="CV225" s="417"/>
      <c r="CW225" s="417"/>
      <c r="CX225" s="417"/>
      <c r="CY225" s="19"/>
    </row>
    <row r="226" spans="1:103" ht="15" customHeight="1" x14ac:dyDescent="0.25">
      <c r="A226" s="394"/>
      <c r="B226" s="406"/>
      <c r="C226" s="407" t="s">
        <v>240</v>
      </c>
      <c r="D226" s="408"/>
      <c r="E226" s="409" t="s">
        <v>416</v>
      </c>
      <c r="F226" s="370">
        <v>0</v>
      </c>
      <c r="G226" s="371">
        <v>5.5961183720762756E-4</v>
      </c>
      <c r="H226" s="372">
        <v>7.1833461000000001E-2</v>
      </c>
      <c r="I226" s="417"/>
      <c r="J226" s="417"/>
      <c r="K226" s="417"/>
      <c r="L226" s="417"/>
      <c r="M226" s="417"/>
      <c r="N226" s="417"/>
      <c r="O226" s="417"/>
      <c r="P226" s="417"/>
      <c r="Q226" s="417"/>
      <c r="R226" s="417"/>
      <c r="S226" s="417"/>
      <c r="T226" s="417"/>
      <c r="U226" s="417"/>
      <c r="V226" s="417"/>
      <c r="W226" s="417"/>
      <c r="X226" s="417"/>
      <c r="Y226" s="417"/>
      <c r="Z226" s="417"/>
      <c r="AA226" s="417"/>
      <c r="AB226" s="417"/>
      <c r="AC226" s="417"/>
      <c r="AD226" s="417"/>
      <c r="AE226" s="417"/>
      <c r="AF226" s="417"/>
      <c r="AG226" s="417"/>
      <c r="AH226" s="417"/>
      <c r="AI226" s="417"/>
      <c r="AJ226" s="417"/>
      <c r="AK226" s="417"/>
      <c r="AL226" s="417"/>
      <c r="AM226" s="417"/>
      <c r="AN226" s="417"/>
      <c r="AO226" s="417"/>
      <c r="AP226" s="417"/>
      <c r="AQ226" s="417"/>
      <c r="AR226" s="417"/>
      <c r="AS226" s="417"/>
      <c r="AT226" s="417"/>
      <c r="AU226" s="417"/>
      <c r="AV226" s="417"/>
      <c r="AW226" s="417"/>
      <c r="AX226" s="417"/>
      <c r="AY226" s="417"/>
      <c r="AZ226" s="417"/>
      <c r="BA226" s="417"/>
      <c r="BB226" s="417"/>
      <c r="BC226" s="417"/>
      <c r="BD226" s="417"/>
      <c r="BE226" s="417"/>
      <c r="BF226" s="417"/>
      <c r="BG226" s="417"/>
      <c r="BH226" s="417"/>
      <c r="BI226" s="417"/>
      <c r="BJ226" s="417"/>
      <c r="BK226" s="417"/>
      <c r="BL226" s="417"/>
      <c r="BM226" s="417"/>
      <c r="BN226" s="417"/>
      <c r="BO226" s="417"/>
      <c r="BP226" s="417"/>
      <c r="BQ226" s="417"/>
      <c r="BR226" s="417"/>
      <c r="BS226" s="417"/>
      <c r="BT226" s="417"/>
      <c r="BU226" s="417"/>
      <c r="BV226" s="417"/>
      <c r="BW226" s="417"/>
      <c r="BX226" s="417"/>
      <c r="BY226" s="417"/>
      <c r="BZ226" s="417"/>
      <c r="CA226" s="417"/>
      <c r="CB226" s="417"/>
      <c r="CC226" s="417"/>
      <c r="CD226" s="417"/>
      <c r="CE226" s="417"/>
      <c r="CF226" s="417"/>
      <c r="CG226" s="417"/>
      <c r="CH226" s="417"/>
      <c r="CI226" s="417"/>
      <c r="CJ226" s="417"/>
      <c r="CK226" s="417"/>
      <c r="CL226" s="417"/>
      <c r="CM226" s="417"/>
      <c r="CN226" s="417"/>
      <c r="CO226" s="417"/>
      <c r="CP226" s="417"/>
      <c r="CQ226" s="417"/>
      <c r="CR226" s="417"/>
      <c r="CS226" s="417"/>
      <c r="CT226" s="417"/>
      <c r="CU226" s="417"/>
      <c r="CV226" s="417"/>
      <c r="CW226" s="417"/>
      <c r="CX226" s="417"/>
      <c r="CY226" s="19"/>
    </row>
    <row r="227" spans="1:103" ht="15" customHeight="1" x14ac:dyDescent="0.25">
      <c r="A227" s="394"/>
      <c r="B227" s="19"/>
      <c r="C227" s="19"/>
      <c r="D227" s="19"/>
      <c r="E227" s="19"/>
      <c r="F227" s="19"/>
      <c r="G227" s="61"/>
      <c r="H227" s="61"/>
      <c r="I227" s="61"/>
      <c r="J227" s="61"/>
      <c r="K227" s="61"/>
      <c r="L227" s="61"/>
      <c r="M227" s="61"/>
      <c r="N227" s="61"/>
      <c r="O227" s="61"/>
      <c r="P227" s="19"/>
      <c r="Q227" s="19"/>
      <c r="R227" s="61"/>
      <c r="S227" s="61"/>
      <c r="T227" s="61"/>
      <c r="U227" s="61"/>
      <c r="V227" s="61"/>
      <c r="W227" s="61"/>
      <c r="X227" s="61"/>
      <c r="Y227" s="61"/>
      <c r="Z227" s="61"/>
      <c r="AA227" s="61"/>
      <c r="AB227" s="61"/>
      <c r="AC227" s="61"/>
      <c r="AD227" s="61"/>
      <c r="AE227" s="61"/>
      <c r="AF227" s="61"/>
      <c r="AG227" s="61"/>
      <c r="AH227" s="61"/>
      <c r="AI227" s="61"/>
    </row>
    <row r="228" spans="1:103" ht="15" customHeight="1" x14ac:dyDescent="0.25">
      <c r="A228" s="394"/>
      <c r="B228" s="19"/>
      <c r="C228" s="19"/>
      <c r="D228" s="19"/>
      <c r="E228" s="19"/>
      <c r="F228" s="411" t="s">
        <v>134</v>
      </c>
      <c r="G228" s="412" t="s">
        <v>135</v>
      </c>
      <c r="H228" s="413" t="s">
        <v>417</v>
      </c>
      <c r="I228" s="61"/>
      <c r="J228" s="61"/>
      <c r="K228" s="61"/>
      <c r="L228" s="61"/>
      <c r="M228" s="61"/>
      <c r="N228" s="61"/>
      <c r="O228" s="61"/>
      <c r="P228" s="19"/>
      <c r="Q228" s="19"/>
      <c r="R228" s="61"/>
      <c r="S228" s="61"/>
      <c r="T228" s="61"/>
      <c r="U228" s="61"/>
      <c r="V228" s="61"/>
      <c r="W228" s="61"/>
      <c r="X228" s="61"/>
      <c r="Y228" s="61"/>
      <c r="Z228" s="61"/>
      <c r="AA228" s="61"/>
      <c r="AB228" s="61"/>
      <c r="AC228" s="61"/>
      <c r="AD228" s="61"/>
      <c r="AE228" s="61"/>
      <c r="AF228" s="61"/>
      <c r="AG228" s="61"/>
      <c r="AH228" s="61"/>
      <c r="AI228" s="61"/>
    </row>
    <row r="229" spans="1:103" ht="15" customHeight="1" x14ac:dyDescent="0.25">
      <c r="A229" s="394"/>
      <c r="B229" s="395"/>
      <c r="C229" s="396" t="s">
        <v>220</v>
      </c>
      <c r="D229" s="397"/>
      <c r="E229" s="398" t="s">
        <v>418</v>
      </c>
      <c r="F229" s="355">
        <v>1.2094654000000001E-6</v>
      </c>
      <c r="G229" s="356">
        <v>3.43963045E-7</v>
      </c>
      <c r="H229" s="357">
        <v>1.2816716756000001E-7</v>
      </c>
      <c r="I229" s="417"/>
      <c r="J229" s="417"/>
      <c r="K229" s="417"/>
      <c r="L229" s="417"/>
      <c r="M229" s="417"/>
      <c r="N229" s="417"/>
      <c r="O229" s="417"/>
      <c r="P229" s="417"/>
      <c r="Q229" s="417"/>
      <c r="R229" s="417"/>
      <c r="S229" s="417"/>
      <c r="T229" s="417"/>
      <c r="U229" s="417"/>
      <c r="V229" s="417"/>
      <c r="W229" s="417"/>
      <c r="X229" s="417"/>
      <c r="Y229" s="417"/>
      <c r="Z229" s="417"/>
      <c r="AA229" s="417"/>
      <c r="AB229" s="417"/>
      <c r="AC229" s="417"/>
      <c r="AD229" s="417"/>
      <c r="AE229" s="417"/>
      <c r="AF229" s="417"/>
      <c r="AG229" s="417"/>
      <c r="AH229" s="417"/>
      <c r="AI229" s="417"/>
      <c r="AJ229" s="417"/>
      <c r="AK229" s="417"/>
      <c r="AL229" s="417"/>
      <c r="AM229" s="417"/>
      <c r="AN229" s="417"/>
      <c r="AO229" s="417"/>
      <c r="AP229" s="417"/>
      <c r="AQ229" s="417"/>
      <c r="AR229" s="417"/>
      <c r="AS229" s="417"/>
      <c r="AT229" s="417"/>
      <c r="AU229" s="417"/>
      <c r="AV229" s="417"/>
      <c r="AW229" s="417"/>
      <c r="AX229" s="417"/>
      <c r="AY229" s="417"/>
      <c r="AZ229" s="417"/>
      <c r="BA229" s="417"/>
      <c r="BB229" s="417"/>
      <c r="BC229" s="417"/>
      <c r="BD229" s="417"/>
      <c r="BE229" s="417"/>
      <c r="BF229" s="417"/>
      <c r="BG229" s="417"/>
      <c r="BH229" s="417"/>
      <c r="BI229" s="417"/>
      <c r="BJ229" s="417"/>
      <c r="BK229" s="417"/>
      <c r="BL229" s="417"/>
      <c r="BM229" s="417"/>
      <c r="BN229" s="417"/>
      <c r="BO229" s="417"/>
      <c r="BP229" s="417"/>
      <c r="BQ229" s="417"/>
      <c r="BR229" s="417"/>
      <c r="BS229" s="417"/>
      <c r="BT229" s="417"/>
      <c r="BU229" s="417"/>
      <c r="BV229" s="417"/>
      <c r="BW229" s="417"/>
      <c r="BX229" s="417"/>
      <c r="BY229" s="417"/>
      <c r="BZ229" s="417"/>
      <c r="CA229" s="417"/>
      <c r="CB229" s="417"/>
      <c r="CC229" s="417"/>
      <c r="CD229" s="417"/>
      <c r="CE229" s="417"/>
      <c r="CF229" s="417"/>
      <c r="CG229" s="417"/>
      <c r="CH229" s="417"/>
      <c r="CI229" s="417"/>
      <c r="CJ229" s="417"/>
      <c r="CK229" s="417"/>
      <c r="CL229" s="417"/>
      <c r="CM229" s="417"/>
      <c r="CN229" s="417"/>
      <c r="CO229" s="417"/>
      <c r="CP229" s="417"/>
      <c r="CQ229" s="417"/>
      <c r="CR229" s="417"/>
      <c r="CS229" s="417"/>
      <c r="CT229" s="417"/>
      <c r="CU229" s="417"/>
      <c r="CV229" s="417"/>
      <c r="CW229" s="417"/>
      <c r="CX229" s="417"/>
      <c r="CY229" s="19"/>
    </row>
    <row r="230" spans="1:103" ht="15" customHeight="1" x14ac:dyDescent="0.25">
      <c r="A230" s="394"/>
      <c r="B230" s="394"/>
      <c r="C230" s="400" t="s">
        <v>221</v>
      </c>
      <c r="D230" s="401"/>
      <c r="E230" s="402" t="s">
        <v>419</v>
      </c>
      <c r="F230" s="361">
        <v>1.9996393000000001E-9</v>
      </c>
      <c r="G230" s="362">
        <v>8.36303575E-10</v>
      </c>
      <c r="H230" s="363">
        <v>2.9280292812999996E-10</v>
      </c>
      <c r="I230" s="417"/>
      <c r="J230" s="417"/>
      <c r="K230" s="417"/>
      <c r="L230" s="417"/>
      <c r="M230" s="417"/>
      <c r="N230" s="417"/>
      <c r="O230" s="417"/>
      <c r="P230" s="417"/>
      <c r="Q230" s="417"/>
      <c r="R230" s="417"/>
      <c r="S230" s="417"/>
      <c r="T230" s="417"/>
      <c r="U230" s="417"/>
      <c r="V230" s="417"/>
      <c r="W230" s="417"/>
      <c r="X230" s="417"/>
      <c r="Y230" s="417"/>
      <c r="Z230" s="417"/>
      <c r="AA230" s="417"/>
      <c r="AB230" s="417"/>
      <c r="AC230" s="417"/>
      <c r="AD230" s="417"/>
      <c r="AE230" s="417"/>
      <c r="AF230" s="417"/>
      <c r="AG230" s="417"/>
      <c r="AH230" s="417"/>
      <c r="AI230" s="417"/>
      <c r="AJ230" s="417"/>
      <c r="AK230" s="417"/>
      <c r="AL230" s="417"/>
      <c r="AM230" s="417"/>
      <c r="AN230" s="417"/>
      <c r="AO230" s="417"/>
      <c r="AP230" s="417"/>
      <c r="AQ230" s="417"/>
      <c r="AR230" s="417"/>
      <c r="AS230" s="417"/>
      <c r="AT230" s="417"/>
      <c r="AU230" s="417"/>
      <c r="AV230" s="417"/>
      <c r="AW230" s="417"/>
      <c r="AX230" s="417"/>
      <c r="AY230" s="417"/>
      <c r="AZ230" s="417"/>
      <c r="BA230" s="417"/>
      <c r="BB230" s="417"/>
      <c r="BC230" s="417"/>
      <c r="BD230" s="417"/>
      <c r="BE230" s="417"/>
      <c r="BF230" s="417"/>
      <c r="BG230" s="417"/>
      <c r="BH230" s="417"/>
      <c r="BI230" s="417"/>
      <c r="BJ230" s="417"/>
      <c r="BK230" s="417"/>
      <c r="BL230" s="417"/>
      <c r="BM230" s="417"/>
      <c r="BN230" s="417"/>
      <c r="BO230" s="417"/>
      <c r="BP230" s="417"/>
      <c r="BQ230" s="417"/>
      <c r="BR230" s="417"/>
      <c r="BS230" s="417"/>
      <c r="BT230" s="417"/>
      <c r="BU230" s="417"/>
      <c r="BV230" s="417"/>
      <c r="BW230" s="417"/>
      <c r="BX230" s="417"/>
      <c r="BY230" s="417"/>
      <c r="BZ230" s="417"/>
      <c r="CA230" s="417"/>
      <c r="CB230" s="417"/>
      <c r="CC230" s="417"/>
      <c r="CD230" s="417"/>
      <c r="CE230" s="417"/>
      <c r="CF230" s="417"/>
      <c r="CG230" s="417"/>
      <c r="CH230" s="417"/>
      <c r="CI230" s="417"/>
      <c r="CJ230" s="417"/>
      <c r="CK230" s="417"/>
      <c r="CL230" s="417"/>
      <c r="CM230" s="417"/>
      <c r="CN230" s="417"/>
      <c r="CO230" s="417"/>
      <c r="CP230" s="417"/>
      <c r="CQ230" s="417"/>
      <c r="CR230" s="417"/>
      <c r="CS230" s="417"/>
      <c r="CT230" s="417"/>
      <c r="CU230" s="417"/>
      <c r="CV230" s="417"/>
      <c r="CW230" s="417"/>
      <c r="CX230" s="417"/>
      <c r="CY230" s="19"/>
    </row>
    <row r="231" spans="1:103" ht="15" customHeight="1" x14ac:dyDescent="0.25">
      <c r="A231" s="394"/>
      <c r="B231" s="394"/>
      <c r="C231" s="400" t="s">
        <v>222</v>
      </c>
      <c r="D231" s="401"/>
      <c r="E231" s="402" t="s">
        <v>420</v>
      </c>
      <c r="F231" s="361">
        <v>3.3003348000000002E-2</v>
      </c>
      <c r="G231" s="362">
        <v>2.4963514999999999E-2</v>
      </c>
      <c r="H231" s="363">
        <v>4.5982180854999988E-3</v>
      </c>
      <c r="I231" s="417"/>
      <c r="J231" s="417"/>
      <c r="K231" s="417"/>
      <c r="L231" s="417"/>
      <c r="M231" s="417"/>
      <c r="N231" s="417"/>
      <c r="O231" s="417"/>
      <c r="P231" s="417"/>
      <c r="Q231" s="417"/>
      <c r="R231" s="417"/>
      <c r="S231" s="417"/>
      <c r="T231" s="417"/>
      <c r="U231" s="417"/>
      <c r="V231" s="417"/>
      <c r="W231" s="417"/>
      <c r="X231" s="417"/>
      <c r="Y231" s="417"/>
      <c r="Z231" s="417"/>
      <c r="AA231" s="417"/>
      <c r="AB231" s="417"/>
      <c r="AC231" s="417"/>
      <c r="AD231" s="417"/>
      <c r="AE231" s="417"/>
      <c r="AF231" s="417"/>
      <c r="AG231" s="417"/>
      <c r="AH231" s="417"/>
      <c r="AI231" s="417"/>
      <c r="AJ231" s="417"/>
      <c r="AK231" s="417"/>
      <c r="AL231" s="417"/>
      <c r="AM231" s="417"/>
      <c r="AN231" s="417"/>
      <c r="AO231" s="417"/>
      <c r="AP231" s="417"/>
      <c r="AQ231" s="417"/>
      <c r="AR231" s="417"/>
      <c r="AS231" s="417"/>
      <c r="AT231" s="417"/>
      <c r="AU231" s="417"/>
      <c r="AV231" s="417"/>
      <c r="AW231" s="417"/>
      <c r="AX231" s="417"/>
      <c r="AY231" s="417"/>
      <c r="AZ231" s="417"/>
      <c r="BA231" s="417"/>
      <c r="BB231" s="417"/>
      <c r="BC231" s="417"/>
      <c r="BD231" s="417"/>
      <c r="BE231" s="417"/>
      <c r="BF231" s="417"/>
      <c r="BG231" s="417"/>
      <c r="BH231" s="417"/>
      <c r="BI231" s="417"/>
      <c r="BJ231" s="417"/>
      <c r="BK231" s="417"/>
      <c r="BL231" s="417"/>
      <c r="BM231" s="417"/>
      <c r="BN231" s="417"/>
      <c r="BO231" s="417"/>
      <c r="BP231" s="417"/>
      <c r="BQ231" s="417"/>
      <c r="BR231" s="417"/>
      <c r="BS231" s="417"/>
      <c r="BT231" s="417"/>
      <c r="BU231" s="417"/>
      <c r="BV231" s="417"/>
      <c r="BW231" s="417"/>
      <c r="BX231" s="417"/>
      <c r="BY231" s="417"/>
      <c r="BZ231" s="417"/>
      <c r="CA231" s="417"/>
      <c r="CB231" s="417"/>
      <c r="CC231" s="417"/>
      <c r="CD231" s="417"/>
      <c r="CE231" s="417"/>
      <c r="CF231" s="417"/>
      <c r="CG231" s="417"/>
      <c r="CH231" s="417"/>
      <c r="CI231" s="417"/>
      <c r="CJ231" s="417"/>
      <c r="CK231" s="417"/>
      <c r="CL231" s="417"/>
      <c r="CM231" s="417"/>
      <c r="CN231" s="417"/>
      <c r="CO231" s="417"/>
      <c r="CP231" s="417"/>
      <c r="CQ231" s="417"/>
      <c r="CR231" s="417"/>
      <c r="CS231" s="417"/>
      <c r="CT231" s="417"/>
      <c r="CU231" s="417"/>
      <c r="CV231" s="417"/>
      <c r="CW231" s="417"/>
      <c r="CX231" s="417"/>
      <c r="CY231" s="19"/>
    </row>
    <row r="232" spans="1:103" ht="15" customHeight="1" x14ac:dyDescent="0.25">
      <c r="A232" s="394"/>
      <c r="B232" s="394"/>
      <c r="C232" s="400" t="s">
        <v>223</v>
      </c>
      <c r="D232" s="401"/>
      <c r="E232" s="402" t="s">
        <v>421</v>
      </c>
      <c r="F232" s="361">
        <v>0.36338822999999998</v>
      </c>
      <c r="G232" s="362">
        <v>0.17735526499999998</v>
      </c>
      <c r="H232" s="363">
        <v>4.7498624465E-2</v>
      </c>
      <c r="I232" s="417"/>
      <c r="J232" s="417"/>
      <c r="K232" s="417"/>
      <c r="L232" s="417"/>
      <c r="M232" s="417"/>
      <c r="N232" s="417"/>
      <c r="O232" s="417"/>
      <c r="P232" s="417"/>
      <c r="Q232" s="417"/>
      <c r="R232" s="417"/>
      <c r="S232" s="417"/>
      <c r="T232" s="417"/>
      <c r="U232" s="417"/>
      <c r="V232" s="417"/>
      <c r="W232" s="417"/>
      <c r="X232" s="417"/>
      <c r="Y232" s="417"/>
      <c r="Z232" s="417"/>
      <c r="AA232" s="417"/>
      <c r="AB232" s="417"/>
      <c r="AC232" s="417"/>
      <c r="AD232" s="417"/>
      <c r="AE232" s="417"/>
      <c r="AF232" s="417"/>
      <c r="AG232" s="417"/>
      <c r="AH232" s="417"/>
      <c r="AI232" s="417"/>
      <c r="AJ232" s="417"/>
      <c r="AK232" s="417"/>
      <c r="AL232" s="417"/>
      <c r="AM232" s="417"/>
      <c r="AN232" s="417"/>
      <c r="AO232" s="417"/>
      <c r="AP232" s="417"/>
      <c r="AQ232" s="417"/>
      <c r="AR232" s="417"/>
      <c r="AS232" s="417"/>
      <c r="AT232" s="417"/>
      <c r="AU232" s="417"/>
      <c r="AV232" s="417"/>
      <c r="AW232" s="417"/>
      <c r="AX232" s="417"/>
      <c r="AY232" s="417"/>
      <c r="AZ232" s="417"/>
      <c r="BA232" s="417"/>
      <c r="BB232" s="417"/>
      <c r="BC232" s="417"/>
      <c r="BD232" s="417"/>
      <c r="BE232" s="417"/>
      <c r="BF232" s="417"/>
      <c r="BG232" s="417"/>
      <c r="BH232" s="417"/>
      <c r="BI232" s="417"/>
      <c r="BJ232" s="417"/>
      <c r="BK232" s="417"/>
      <c r="BL232" s="417"/>
      <c r="BM232" s="417"/>
      <c r="BN232" s="417"/>
      <c r="BO232" s="417"/>
      <c r="BP232" s="417"/>
      <c r="BQ232" s="417"/>
      <c r="BR232" s="417"/>
      <c r="BS232" s="417"/>
      <c r="BT232" s="417"/>
      <c r="BU232" s="417"/>
      <c r="BV232" s="417"/>
      <c r="BW232" s="417"/>
      <c r="BX232" s="417"/>
      <c r="BY232" s="417"/>
      <c r="BZ232" s="417"/>
      <c r="CA232" s="417"/>
      <c r="CB232" s="417"/>
      <c r="CC232" s="417"/>
      <c r="CD232" s="417"/>
      <c r="CE232" s="417"/>
      <c r="CF232" s="417"/>
      <c r="CG232" s="417"/>
      <c r="CH232" s="417"/>
      <c r="CI232" s="417"/>
      <c r="CJ232" s="417"/>
      <c r="CK232" s="417"/>
      <c r="CL232" s="417"/>
      <c r="CM232" s="417"/>
      <c r="CN232" s="417"/>
      <c r="CO232" s="417"/>
      <c r="CP232" s="417"/>
      <c r="CQ232" s="417"/>
      <c r="CR232" s="417"/>
      <c r="CS232" s="417"/>
      <c r="CT232" s="417"/>
      <c r="CU232" s="417"/>
      <c r="CV232" s="417"/>
      <c r="CW232" s="417"/>
      <c r="CX232" s="417"/>
      <c r="CY232" s="19"/>
    </row>
    <row r="233" spans="1:103" ht="15" customHeight="1" x14ac:dyDescent="0.25">
      <c r="A233" s="394"/>
      <c r="B233" s="394"/>
      <c r="C233" s="404" t="s">
        <v>224</v>
      </c>
      <c r="D233" s="405"/>
      <c r="E233" s="402" t="s">
        <v>422</v>
      </c>
      <c r="F233" s="361">
        <v>1.6006682999999999E-7</v>
      </c>
      <c r="G233" s="362">
        <v>1.21820025E-7</v>
      </c>
      <c r="H233" s="363">
        <v>2.1978885320999997E-8</v>
      </c>
      <c r="I233" s="417"/>
      <c r="J233" s="417"/>
      <c r="K233" s="417"/>
      <c r="L233" s="417"/>
      <c r="M233" s="417"/>
      <c r="N233" s="417"/>
      <c r="O233" s="417"/>
      <c r="P233" s="417"/>
      <c r="Q233" s="417"/>
      <c r="R233" s="417"/>
      <c r="S233" s="417"/>
      <c r="T233" s="417"/>
      <c r="U233" s="417"/>
      <c r="V233" s="417"/>
      <c r="W233" s="417"/>
      <c r="X233" s="417"/>
      <c r="Y233" s="417"/>
      <c r="Z233" s="417"/>
      <c r="AA233" s="417"/>
      <c r="AB233" s="417"/>
      <c r="AC233" s="417"/>
      <c r="AD233" s="417"/>
      <c r="AE233" s="417"/>
      <c r="AF233" s="417"/>
      <c r="AG233" s="417"/>
      <c r="AH233" s="417"/>
      <c r="AI233" s="417"/>
      <c r="AJ233" s="417"/>
      <c r="AK233" s="417"/>
      <c r="AL233" s="417"/>
      <c r="AM233" s="417"/>
      <c r="AN233" s="417"/>
      <c r="AO233" s="417"/>
      <c r="AP233" s="417"/>
      <c r="AQ233" s="417"/>
      <c r="AR233" s="417"/>
      <c r="AS233" s="417"/>
      <c r="AT233" s="417"/>
      <c r="AU233" s="417"/>
      <c r="AV233" s="417"/>
      <c r="AW233" s="417"/>
      <c r="AX233" s="417"/>
      <c r="AY233" s="417"/>
      <c r="AZ233" s="417"/>
      <c r="BA233" s="417"/>
      <c r="BB233" s="417"/>
      <c r="BC233" s="417"/>
      <c r="BD233" s="417"/>
      <c r="BE233" s="417"/>
      <c r="BF233" s="417"/>
      <c r="BG233" s="417"/>
      <c r="BH233" s="417"/>
      <c r="BI233" s="417"/>
      <c r="BJ233" s="417"/>
      <c r="BK233" s="417"/>
      <c r="BL233" s="417"/>
      <c r="BM233" s="417"/>
      <c r="BN233" s="417"/>
      <c r="BO233" s="417"/>
      <c r="BP233" s="417"/>
      <c r="BQ233" s="417"/>
      <c r="BR233" s="417"/>
      <c r="BS233" s="417"/>
      <c r="BT233" s="417"/>
      <c r="BU233" s="417"/>
      <c r="BV233" s="417"/>
      <c r="BW233" s="417"/>
      <c r="BX233" s="417"/>
      <c r="BY233" s="417"/>
      <c r="BZ233" s="417"/>
      <c r="CA233" s="417"/>
      <c r="CB233" s="417"/>
      <c r="CC233" s="417"/>
      <c r="CD233" s="417"/>
      <c r="CE233" s="417"/>
      <c r="CF233" s="417"/>
      <c r="CG233" s="417"/>
      <c r="CH233" s="417"/>
      <c r="CI233" s="417"/>
      <c r="CJ233" s="417"/>
      <c r="CK233" s="417"/>
      <c r="CL233" s="417"/>
      <c r="CM233" s="417"/>
      <c r="CN233" s="417"/>
      <c r="CO233" s="417"/>
      <c r="CP233" s="417"/>
      <c r="CQ233" s="417"/>
      <c r="CR233" s="417"/>
      <c r="CS233" s="417"/>
      <c r="CT233" s="417"/>
      <c r="CU233" s="417"/>
      <c r="CV233" s="417"/>
      <c r="CW233" s="417"/>
      <c r="CX233" s="417"/>
      <c r="CY233" s="19"/>
    </row>
    <row r="234" spans="1:103" ht="15" customHeight="1" x14ac:dyDescent="0.25">
      <c r="A234" s="394"/>
      <c r="B234" s="394"/>
      <c r="C234" s="400" t="s">
        <v>225</v>
      </c>
      <c r="D234" s="401"/>
      <c r="E234" s="402" t="s">
        <v>423</v>
      </c>
      <c r="F234" s="361">
        <v>1.369221E-2</v>
      </c>
      <c r="G234" s="362">
        <v>8.9914819499999998E-4</v>
      </c>
      <c r="H234" s="363">
        <v>2.9217202022200008E-3</v>
      </c>
      <c r="I234" s="417"/>
      <c r="J234" s="417"/>
      <c r="K234" s="417"/>
      <c r="L234" s="417"/>
      <c r="M234" s="417"/>
      <c r="N234" s="417"/>
      <c r="O234" s="417"/>
      <c r="P234" s="417"/>
      <c r="Q234" s="417"/>
      <c r="R234" s="417"/>
      <c r="S234" s="417"/>
      <c r="T234" s="417"/>
      <c r="U234" s="417"/>
      <c r="V234" s="417"/>
      <c r="W234" s="417"/>
      <c r="X234" s="417"/>
      <c r="Y234" s="417"/>
      <c r="Z234" s="417"/>
      <c r="AA234" s="417"/>
      <c r="AB234" s="417"/>
      <c r="AC234" s="417"/>
      <c r="AD234" s="417"/>
      <c r="AE234" s="417"/>
      <c r="AF234" s="417"/>
      <c r="AG234" s="417"/>
      <c r="AH234" s="417"/>
      <c r="AI234" s="417"/>
      <c r="AJ234" s="417"/>
      <c r="AK234" s="417"/>
      <c r="AL234" s="417"/>
      <c r="AM234" s="417"/>
      <c r="AN234" s="417"/>
      <c r="AO234" s="417"/>
      <c r="AP234" s="417"/>
      <c r="AQ234" s="417"/>
      <c r="AR234" s="417"/>
      <c r="AS234" s="417"/>
      <c r="AT234" s="417"/>
      <c r="AU234" s="417"/>
      <c r="AV234" s="417"/>
      <c r="AW234" s="417"/>
      <c r="AX234" s="417"/>
      <c r="AY234" s="417"/>
      <c r="AZ234" s="417"/>
      <c r="BA234" s="417"/>
      <c r="BB234" s="417"/>
      <c r="BC234" s="417"/>
      <c r="BD234" s="417"/>
      <c r="BE234" s="417"/>
      <c r="BF234" s="417"/>
      <c r="BG234" s="417"/>
      <c r="BH234" s="417"/>
      <c r="BI234" s="417"/>
      <c r="BJ234" s="417"/>
      <c r="BK234" s="417"/>
      <c r="BL234" s="417"/>
      <c r="BM234" s="417"/>
      <c r="BN234" s="417"/>
      <c r="BO234" s="417"/>
      <c r="BP234" s="417"/>
      <c r="BQ234" s="417"/>
      <c r="BR234" s="417"/>
      <c r="BS234" s="417"/>
      <c r="BT234" s="417"/>
      <c r="BU234" s="417"/>
      <c r="BV234" s="417"/>
      <c r="BW234" s="417"/>
      <c r="BX234" s="417"/>
      <c r="BY234" s="417"/>
      <c r="BZ234" s="417"/>
      <c r="CA234" s="417"/>
      <c r="CB234" s="417"/>
      <c r="CC234" s="417"/>
      <c r="CD234" s="417"/>
      <c r="CE234" s="417"/>
      <c r="CF234" s="417"/>
      <c r="CG234" s="417"/>
      <c r="CH234" s="417"/>
      <c r="CI234" s="417"/>
      <c r="CJ234" s="417"/>
      <c r="CK234" s="417"/>
      <c r="CL234" s="417"/>
      <c r="CM234" s="417"/>
      <c r="CN234" s="417"/>
      <c r="CO234" s="417"/>
      <c r="CP234" s="417"/>
      <c r="CQ234" s="417"/>
      <c r="CR234" s="417"/>
      <c r="CS234" s="417"/>
      <c r="CT234" s="417"/>
      <c r="CU234" s="417"/>
      <c r="CV234" s="417"/>
      <c r="CW234" s="417"/>
      <c r="CX234" s="417"/>
      <c r="CY234" s="19"/>
    </row>
    <row r="235" spans="1:103" ht="15" customHeight="1" x14ac:dyDescent="0.25">
      <c r="A235" s="394"/>
      <c r="B235" s="394"/>
      <c r="C235" s="400" t="s">
        <v>226</v>
      </c>
      <c r="D235" s="401"/>
      <c r="E235" s="402" t="s">
        <v>424</v>
      </c>
      <c r="F235" s="361">
        <v>2.2950356000000002E-3</v>
      </c>
      <c r="G235" s="362">
        <v>4.0812787499999996E-4</v>
      </c>
      <c r="H235" s="363">
        <v>3.4728249590300001E-4</v>
      </c>
      <c r="I235" s="417"/>
      <c r="J235" s="417"/>
      <c r="K235" s="417"/>
      <c r="L235" s="417"/>
      <c r="M235" s="417"/>
      <c r="N235" s="417"/>
      <c r="O235" s="417"/>
      <c r="P235" s="417"/>
      <c r="Q235" s="417"/>
      <c r="R235" s="417"/>
      <c r="S235" s="417"/>
      <c r="T235" s="417"/>
      <c r="U235" s="417"/>
      <c r="V235" s="417"/>
      <c r="W235" s="417"/>
      <c r="X235" s="417"/>
      <c r="Y235" s="417"/>
      <c r="Z235" s="417"/>
      <c r="AA235" s="417"/>
      <c r="AB235" s="417"/>
      <c r="AC235" s="417"/>
      <c r="AD235" s="417"/>
      <c r="AE235" s="417"/>
      <c r="AF235" s="417"/>
      <c r="AG235" s="417"/>
      <c r="AH235" s="417"/>
      <c r="AI235" s="417"/>
      <c r="AJ235" s="417"/>
      <c r="AK235" s="417"/>
      <c r="AL235" s="417"/>
      <c r="AM235" s="417"/>
      <c r="AN235" s="417"/>
      <c r="AO235" s="417"/>
      <c r="AP235" s="417"/>
      <c r="AQ235" s="417"/>
      <c r="AR235" s="417"/>
      <c r="AS235" s="417"/>
      <c r="AT235" s="417"/>
      <c r="AU235" s="417"/>
      <c r="AV235" s="417"/>
      <c r="AW235" s="417"/>
      <c r="AX235" s="417"/>
      <c r="AY235" s="417"/>
      <c r="AZ235" s="417"/>
      <c r="BA235" s="417"/>
      <c r="BB235" s="417"/>
      <c r="BC235" s="417"/>
      <c r="BD235" s="417"/>
      <c r="BE235" s="417"/>
      <c r="BF235" s="417"/>
      <c r="BG235" s="417"/>
      <c r="BH235" s="417"/>
      <c r="BI235" s="417"/>
      <c r="BJ235" s="417"/>
      <c r="BK235" s="417"/>
      <c r="BL235" s="417"/>
      <c r="BM235" s="417"/>
      <c r="BN235" s="417"/>
      <c r="BO235" s="417"/>
      <c r="BP235" s="417"/>
      <c r="BQ235" s="417"/>
      <c r="BR235" s="417"/>
      <c r="BS235" s="417"/>
      <c r="BT235" s="417"/>
      <c r="BU235" s="417"/>
      <c r="BV235" s="417"/>
      <c r="BW235" s="417"/>
      <c r="BX235" s="417"/>
      <c r="BY235" s="417"/>
      <c r="BZ235" s="417"/>
      <c r="CA235" s="417"/>
      <c r="CB235" s="417"/>
      <c r="CC235" s="417"/>
      <c r="CD235" s="417"/>
      <c r="CE235" s="417"/>
      <c r="CF235" s="417"/>
      <c r="CG235" s="417"/>
      <c r="CH235" s="417"/>
      <c r="CI235" s="417"/>
      <c r="CJ235" s="417"/>
      <c r="CK235" s="417"/>
      <c r="CL235" s="417"/>
      <c r="CM235" s="417"/>
      <c r="CN235" s="417"/>
      <c r="CO235" s="417"/>
      <c r="CP235" s="417"/>
      <c r="CQ235" s="417"/>
      <c r="CR235" s="417"/>
      <c r="CS235" s="417"/>
      <c r="CT235" s="417"/>
      <c r="CU235" s="417"/>
      <c r="CV235" s="417"/>
      <c r="CW235" s="417"/>
      <c r="CX235" s="417"/>
      <c r="CY235" s="19"/>
    </row>
    <row r="236" spans="1:103" ht="15" customHeight="1" x14ac:dyDescent="0.25">
      <c r="A236" s="394"/>
      <c r="B236" s="394"/>
      <c r="C236" s="400" t="s">
        <v>227</v>
      </c>
      <c r="D236" s="401"/>
      <c r="E236" s="402" t="s">
        <v>425</v>
      </c>
      <c r="F236" s="361">
        <v>8.6914675000000004E-4</v>
      </c>
      <c r="G236" s="362">
        <v>2.15192865E-4</v>
      </c>
      <c r="H236" s="363">
        <v>1.0494527728199999E-4</v>
      </c>
      <c r="I236" s="417"/>
      <c r="J236" s="417"/>
      <c r="K236" s="417"/>
      <c r="L236" s="417"/>
      <c r="M236" s="417"/>
      <c r="N236" s="417"/>
      <c r="O236" s="417"/>
      <c r="P236" s="417"/>
      <c r="Q236" s="417"/>
      <c r="R236" s="417"/>
      <c r="S236" s="417"/>
      <c r="T236" s="417"/>
      <c r="U236" s="417"/>
      <c r="V236" s="417"/>
      <c r="W236" s="417"/>
      <c r="X236" s="417"/>
      <c r="Y236" s="417"/>
      <c r="Z236" s="417"/>
      <c r="AA236" s="417"/>
      <c r="AB236" s="417"/>
      <c r="AC236" s="417"/>
      <c r="AD236" s="417"/>
      <c r="AE236" s="417"/>
      <c r="AF236" s="417"/>
      <c r="AG236" s="417"/>
      <c r="AH236" s="417"/>
      <c r="AI236" s="417"/>
      <c r="AJ236" s="417"/>
      <c r="AK236" s="417"/>
      <c r="AL236" s="417"/>
      <c r="AM236" s="417"/>
      <c r="AN236" s="417"/>
      <c r="AO236" s="417"/>
      <c r="AP236" s="417"/>
      <c r="AQ236" s="417"/>
      <c r="AR236" s="417"/>
      <c r="AS236" s="417"/>
      <c r="AT236" s="417"/>
      <c r="AU236" s="417"/>
      <c r="AV236" s="417"/>
      <c r="AW236" s="417"/>
      <c r="AX236" s="417"/>
      <c r="AY236" s="417"/>
      <c r="AZ236" s="417"/>
      <c r="BA236" s="417"/>
      <c r="BB236" s="417"/>
      <c r="BC236" s="417"/>
      <c r="BD236" s="417"/>
      <c r="BE236" s="417"/>
      <c r="BF236" s="417"/>
      <c r="BG236" s="417"/>
      <c r="BH236" s="417"/>
      <c r="BI236" s="417"/>
      <c r="BJ236" s="417"/>
      <c r="BK236" s="417"/>
      <c r="BL236" s="417"/>
      <c r="BM236" s="417"/>
      <c r="BN236" s="417"/>
      <c r="BO236" s="417"/>
      <c r="BP236" s="417"/>
      <c r="BQ236" s="417"/>
      <c r="BR236" s="417"/>
      <c r="BS236" s="417"/>
      <c r="BT236" s="417"/>
      <c r="BU236" s="417"/>
      <c r="BV236" s="417"/>
      <c r="BW236" s="417"/>
      <c r="BX236" s="417"/>
      <c r="BY236" s="417"/>
      <c r="BZ236" s="417"/>
      <c r="CA236" s="417"/>
      <c r="CB236" s="417"/>
      <c r="CC236" s="417"/>
      <c r="CD236" s="417"/>
      <c r="CE236" s="417"/>
      <c r="CF236" s="417"/>
      <c r="CG236" s="417"/>
      <c r="CH236" s="417"/>
      <c r="CI236" s="417"/>
      <c r="CJ236" s="417"/>
      <c r="CK236" s="417"/>
      <c r="CL236" s="417"/>
      <c r="CM236" s="417"/>
      <c r="CN236" s="417"/>
      <c r="CO236" s="417"/>
      <c r="CP236" s="417"/>
      <c r="CQ236" s="417"/>
      <c r="CR236" s="417"/>
      <c r="CS236" s="417"/>
      <c r="CT236" s="417"/>
      <c r="CU236" s="417"/>
      <c r="CV236" s="417"/>
      <c r="CW236" s="417"/>
      <c r="CX236" s="417"/>
      <c r="CY236" s="19"/>
    </row>
    <row r="237" spans="1:103" ht="15" customHeight="1" x14ac:dyDescent="0.25">
      <c r="A237" s="394"/>
      <c r="B237" s="394"/>
      <c r="C237" s="400" t="s">
        <v>228</v>
      </c>
      <c r="D237" s="401"/>
      <c r="E237" s="402" t="s">
        <v>424</v>
      </c>
      <c r="F237" s="361">
        <v>2.3439451000000001E-3</v>
      </c>
      <c r="G237" s="362">
        <v>4.2254728000000002E-4</v>
      </c>
      <c r="H237" s="363">
        <v>3.52801915871E-4</v>
      </c>
      <c r="I237" s="417"/>
      <c r="J237" s="417"/>
      <c r="K237" s="417"/>
      <c r="L237" s="417"/>
      <c r="M237" s="417"/>
      <c r="N237" s="417"/>
      <c r="O237" s="417"/>
      <c r="P237" s="417"/>
      <c r="Q237" s="417"/>
      <c r="R237" s="417"/>
      <c r="S237" s="417"/>
      <c r="T237" s="417"/>
      <c r="U237" s="417"/>
      <c r="V237" s="417"/>
      <c r="W237" s="417"/>
      <c r="X237" s="417"/>
      <c r="Y237" s="417"/>
      <c r="Z237" s="417"/>
      <c r="AA237" s="417"/>
      <c r="AB237" s="417"/>
      <c r="AC237" s="417"/>
      <c r="AD237" s="417"/>
      <c r="AE237" s="417"/>
      <c r="AF237" s="417"/>
      <c r="AG237" s="417"/>
      <c r="AH237" s="417"/>
      <c r="AI237" s="417"/>
      <c r="AJ237" s="417"/>
      <c r="AK237" s="417"/>
      <c r="AL237" s="417"/>
      <c r="AM237" s="417"/>
      <c r="AN237" s="417"/>
      <c r="AO237" s="417"/>
      <c r="AP237" s="417"/>
      <c r="AQ237" s="417"/>
      <c r="AR237" s="417"/>
      <c r="AS237" s="417"/>
      <c r="AT237" s="417"/>
      <c r="AU237" s="417"/>
      <c r="AV237" s="417"/>
      <c r="AW237" s="417"/>
      <c r="AX237" s="417"/>
      <c r="AY237" s="417"/>
      <c r="AZ237" s="417"/>
      <c r="BA237" s="417"/>
      <c r="BB237" s="417"/>
      <c r="BC237" s="417"/>
      <c r="BD237" s="417"/>
      <c r="BE237" s="417"/>
      <c r="BF237" s="417"/>
      <c r="BG237" s="417"/>
      <c r="BH237" s="417"/>
      <c r="BI237" s="417"/>
      <c r="BJ237" s="417"/>
      <c r="BK237" s="417"/>
      <c r="BL237" s="417"/>
      <c r="BM237" s="417"/>
      <c r="BN237" s="417"/>
      <c r="BO237" s="417"/>
      <c r="BP237" s="417"/>
      <c r="BQ237" s="417"/>
      <c r="BR237" s="417"/>
      <c r="BS237" s="417"/>
      <c r="BT237" s="417"/>
      <c r="BU237" s="417"/>
      <c r="BV237" s="417"/>
      <c r="BW237" s="417"/>
      <c r="BX237" s="417"/>
      <c r="BY237" s="417"/>
      <c r="BZ237" s="417"/>
      <c r="CA237" s="417"/>
      <c r="CB237" s="417"/>
      <c r="CC237" s="417"/>
      <c r="CD237" s="417"/>
      <c r="CE237" s="417"/>
      <c r="CF237" s="417"/>
      <c r="CG237" s="417"/>
      <c r="CH237" s="417"/>
      <c r="CI237" s="417"/>
      <c r="CJ237" s="417"/>
      <c r="CK237" s="417"/>
      <c r="CL237" s="417"/>
      <c r="CM237" s="417"/>
      <c r="CN237" s="417"/>
      <c r="CO237" s="417"/>
      <c r="CP237" s="417"/>
      <c r="CQ237" s="417"/>
      <c r="CR237" s="417"/>
      <c r="CS237" s="417"/>
      <c r="CT237" s="417"/>
      <c r="CU237" s="417"/>
      <c r="CV237" s="417"/>
      <c r="CW237" s="417"/>
      <c r="CX237" s="417"/>
      <c r="CY237" s="19"/>
    </row>
    <row r="238" spans="1:103" ht="15" customHeight="1" x14ac:dyDescent="0.25">
      <c r="A238" s="394"/>
      <c r="B238" s="394"/>
      <c r="C238" s="400" t="s">
        <v>229</v>
      </c>
      <c r="D238" s="401"/>
      <c r="E238" s="402" t="s">
        <v>426</v>
      </c>
      <c r="F238" s="361">
        <v>1.6088183E-3</v>
      </c>
      <c r="G238" s="362">
        <v>4.2553937499999997E-4</v>
      </c>
      <c r="H238" s="363">
        <v>1.9632467662199996E-4</v>
      </c>
      <c r="I238" s="417"/>
      <c r="J238" s="417"/>
      <c r="K238" s="417"/>
      <c r="L238" s="417"/>
      <c r="M238" s="417"/>
      <c r="N238" s="417"/>
      <c r="O238" s="417"/>
      <c r="P238" s="417"/>
      <c r="Q238" s="417"/>
      <c r="R238" s="417"/>
      <c r="S238" s="417"/>
      <c r="T238" s="417"/>
      <c r="U238" s="417"/>
      <c r="V238" s="417"/>
      <c r="W238" s="417"/>
      <c r="X238" s="417"/>
      <c r="Y238" s="417"/>
      <c r="Z238" s="417"/>
      <c r="AA238" s="417"/>
      <c r="AB238" s="417"/>
      <c r="AC238" s="417"/>
      <c r="AD238" s="417"/>
      <c r="AE238" s="417"/>
      <c r="AF238" s="417"/>
      <c r="AG238" s="417"/>
      <c r="AH238" s="417"/>
      <c r="AI238" s="417"/>
      <c r="AJ238" s="417"/>
      <c r="AK238" s="417"/>
      <c r="AL238" s="417"/>
      <c r="AM238" s="417"/>
      <c r="AN238" s="417"/>
      <c r="AO238" s="417"/>
      <c r="AP238" s="417"/>
      <c r="AQ238" s="417"/>
      <c r="AR238" s="417"/>
      <c r="AS238" s="417"/>
      <c r="AT238" s="417"/>
      <c r="AU238" s="417"/>
      <c r="AV238" s="417"/>
      <c r="AW238" s="417"/>
      <c r="AX238" s="417"/>
      <c r="AY238" s="417"/>
      <c r="AZ238" s="417"/>
      <c r="BA238" s="417"/>
      <c r="BB238" s="417"/>
      <c r="BC238" s="417"/>
      <c r="BD238" s="417"/>
      <c r="BE238" s="417"/>
      <c r="BF238" s="417"/>
      <c r="BG238" s="417"/>
      <c r="BH238" s="417"/>
      <c r="BI238" s="417"/>
      <c r="BJ238" s="417"/>
      <c r="BK238" s="417"/>
      <c r="BL238" s="417"/>
      <c r="BM238" s="417"/>
      <c r="BN238" s="417"/>
      <c r="BO238" s="417"/>
      <c r="BP238" s="417"/>
      <c r="BQ238" s="417"/>
      <c r="BR238" s="417"/>
      <c r="BS238" s="417"/>
      <c r="BT238" s="417"/>
      <c r="BU238" s="417"/>
      <c r="BV238" s="417"/>
      <c r="BW238" s="417"/>
      <c r="BX238" s="417"/>
      <c r="BY238" s="417"/>
      <c r="BZ238" s="417"/>
      <c r="CA238" s="417"/>
      <c r="CB238" s="417"/>
      <c r="CC238" s="417"/>
      <c r="CD238" s="417"/>
      <c r="CE238" s="417"/>
      <c r="CF238" s="417"/>
      <c r="CG238" s="417"/>
      <c r="CH238" s="417"/>
      <c r="CI238" s="417"/>
      <c r="CJ238" s="417"/>
      <c r="CK238" s="417"/>
      <c r="CL238" s="417"/>
      <c r="CM238" s="417"/>
      <c r="CN238" s="417"/>
      <c r="CO238" s="417"/>
      <c r="CP238" s="417"/>
      <c r="CQ238" s="417"/>
      <c r="CR238" s="417"/>
      <c r="CS238" s="417"/>
      <c r="CT238" s="417"/>
      <c r="CU238" s="417"/>
      <c r="CV238" s="417"/>
      <c r="CW238" s="417"/>
      <c r="CX238" s="417"/>
      <c r="CY238" s="19"/>
    </row>
    <row r="239" spans="1:103" ht="15" customHeight="1" x14ac:dyDescent="0.25">
      <c r="A239" s="394"/>
      <c r="B239" s="394"/>
      <c r="C239" s="400" t="s">
        <v>230</v>
      </c>
      <c r="D239" s="401"/>
      <c r="E239" s="402" t="s">
        <v>427</v>
      </c>
      <c r="F239" s="361">
        <v>9.9409341000000003E-5</v>
      </c>
      <c r="G239" s="362">
        <v>4.6395987499999997E-5</v>
      </c>
      <c r="H239" s="363">
        <v>2.1932425345999995E-5</v>
      </c>
      <c r="I239" s="417"/>
      <c r="J239" s="417"/>
      <c r="K239" s="417"/>
      <c r="L239" s="417"/>
      <c r="M239" s="417"/>
      <c r="N239" s="417"/>
      <c r="O239" s="417"/>
      <c r="P239" s="417"/>
      <c r="Q239" s="417"/>
      <c r="R239" s="417"/>
      <c r="S239" s="417"/>
      <c r="T239" s="417"/>
      <c r="U239" s="417"/>
      <c r="V239" s="417"/>
      <c r="W239" s="417"/>
      <c r="X239" s="417"/>
      <c r="Y239" s="417"/>
      <c r="Z239" s="417"/>
      <c r="AA239" s="417"/>
      <c r="AB239" s="417"/>
      <c r="AC239" s="417"/>
      <c r="AD239" s="417"/>
      <c r="AE239" s="417"/>
      <c r="AF239" s="417"/>
      <c r="AG239" s="417"/>
      <c r="AH239" s="417"/>
      <c r="AI239" s="417"/>
      <c r="AJ239" s="417"/>
      <c r="AK239" s="417"/>
      <c r="AL239" s="417"/>
      <c r="AM239" s="417"/>
      <c r="AN239" s="417"/>
      <c r="AO239" s="417"/>
      <c r="AP239" s="417"/>
      <c r="AQ239" s="417"/>
      <c r="AR239" s="417"/>
      <c r="AS239" s="417"/>
      <c r="AT239" s="417"/>
      <c r="AU239" s="417"/>
      <c r="AV239" s="417"/>
      <c r="AW239" s="417"/>
      <c r="AX239" s="417"/>
      <c r="AY239" s="417"/>
      <c r="AZ239" s="417"/>
      <c r="BA239" s="417"/>
      <c r="BB239" s="417"/>
      <c r="BC239" s="417"/>
      <c r="BD239" s="417"/>
      <c r="BE239" s="417"/>
      <c r="BF239" s="417"/>
      <c r="BG239" s="417"/>
      <c r="BH239" s="417"/>
      <c r="BI239" s="417"/>
      <c r="BJ239" s="417"/>
      <c r="BK239" s="417"/>
      <c r="BL239" s="417"/>
      <c r="BM239" s="417"/>
      <c r="BN239" s="417"/>
      <c r="BO239" s="417"/>
      <c r="BP239" s="417"/>
      <c r="BQ239" s="417"/>
      <c r="BR239" s="417"/>
      <c r="BS239" s="417"/>
      <c r="BT239" s="417"/>
      <c r="BU239" s="417"/>
      <c r="BV239" s="417"/>
      <c r="BW239" s="417"/>
      <c r="BX239" s="417"/>
      <c r="BY239" s="417"/>
      <c r="BZ239" s="417"/>
      <c r="CA239" s="417"/>
      <c r="CB239" s="417"/>
      <c r="CC239" s="417"/>
      <c r="CD239" s="417"/>
      <c r="CE239" s="417"/>
      <c r="CF239" s="417"/>
      <c r="CG239" s="417"/>
      <c r="CH239" s="417"/>
      <c r="CI239" s="417"/>
      <c r="CJ239" s="417"/>
      <c r="CK239" s="417"/>
      <c r="CL239" s="417"/>
      <c r="CM239" s="417"/>
      <c r="CN239" s="417"/>
      <c r="CO239" s="417"/>
      <c r="CP239" s="417"/>
      <c r="CQ239" s="417"/>
      <c r="CR239" s="417"/>
      <c r="CS239" s="417"/>
      <c r="CT239" s="417"/>
      <c r="CU239" s="417"/>
      <c r="CV239" s="417"/>
      <c r="CW239" s="417"/>
      <c r="CX239" s="417"/>
      <c r="CY239" s="19"/>
    </row>
    <row r="240" spans="1:103" ht="15" customHeight="1" x14ac:dyDescent="0.25">
      <c r="A240" s="394"/>
      <c r="B240" s="394"/>
      <c r="C240" s="400" t="s">
        <v>231</v>
      </c>
      <c r="D240" s="401"/>
      <c r="E240" s="402" t="s">
        <v>428</v>
      </c>
      <c r="F240" s="361">
        <v>7.0724270999999999E-6</v>
      </c>
      <c r="G240" s="362">
        <v>3.1655052000000002E-6</v>
      </c>
      <c r="H240" s="363">
        <v>1.5192619110999999E-6</v>
      </c>
      <c r="I240" s="417"/>
      <c r="J240" s="417"/>
      <c r="K240" s="417"/>
      <c r="L240" s="417"/>
      <c r="M240" s="417"/>
      <c r="N240" s="417"/>
      <c r="O240" s="417"/>
      <c r="P240" s="417"/>
      <c r="Q240" s="417"/>
      <c r="R240" s="417"/>
      <c r="S240" s="417"/>
      <c r="T240" s="417"/>
      <c r="U240" s="417"/>
      <c r="V240" s="417"/>
      <c r="W240" s="417"/>
      <c r="X240" s="417"/>
      <c r="Y240" s="417"/>
      <c r="Z240" s="417"/>
      <c r="AA240" s="417"/>
      <c r="AB240" s="417"/>
      <c r="AC240" s="417"/>
      <c r="AD240" s="417"/>
      <c r="AE240" s="417"/>
      <c r="AF240" s="417"/>
      <c r="AG240" s="417"/>
      <c r="AH240" s="417"/>
      <c r="AI240" s="417"/>
      <c r="AJ240" s="417"/>
      <c r="AK240" s="417"/>
      <c r="AL240" s="417"/>
      <c r="AM240" s="417"/>
      <c r="AN240" s="417"/>
      <c r="AO240" s="417"/>
      <c r="AP240" s="417"/>
      <c r="AQ240" s="417"/>
      <c r="AR240" s="417"/>
      <c r="AS240" s="417"/>
      <c r="AT240" s="417"/>
      <c r="AU240" s="417"/>
      <c r="AV240" s="417"/>
      <c r="AW240" s="417"/>
      <c r="AX240" s="417"/>
      <c r="AY240" s="417"/>
      <c r="AZ240" s="417"/>
      <c r="BA240" s="417"/>
      <c r="BB240" s="417"/>
      <c r="BC240" s="417"/>
      <c r="BD240" s="417"/>
      <c r="BE240" s="417"/>
      <c r="BF240" s="417"/>
      <c r="BG240" s="417"/>
      <c r="BH240" s="417"/>
      <c r="BI240" s="417"/>
      <c r="BJ240" s="417"/>
      <c r="BK240" s="417"/>
      <c r="BL240" s="417"/>
      <c r="BM240" s="417"/>
      <c r="BN240" s="417"/>
      <c r="BO240" s="417"/>
      <c r="BP240" s="417"/>
      <c r="BQ240" s="417"/>
      <c r="BR240" s="417"/>
      <c r="BS240" s="417"/>
      <c r="BT240" s="417"/>
      <c r="BU240" s="417"/>
      <c r="BV240" s="417"/>
      <c r="BW240" s="417"/>
      <c r="BX240" s="417"/>
      <c r="BY240" s="417"/>
      <c r="BZ240" s="417"/>
      <c r="CA240" s="417"/>
      <c r="CB240" s="417"/>
      <c r="CC240" s="417"/>
      <c r="CD240" s="417"/>
      <c r="CE240" s="417"/>
      <c r="CF240" s="417"/>
      <c r="CG240" s="417"/>
      <c r="CH240" s="417"/>
      <c r="CI240" s="417"/>
      <c r="CJ240" s="417"/>
      <c r="CK240" s="417"/>
      <c r="CL240" s="417"/>
      <c r="CM240" s="417"/>
      <c r="CN240" s="417"/>
      <c r="CO240" s="417"/>
      <c r="CP240" s="417"/>
      <c r="CQ240" s="417"/>
      <c r="CR240" s="417"/>
      <c r="CS240" s="417"/>
      <c r="CT240" s="417"/>
      <c r="CU240" s="417"/>
      <c r="CV240" s="417"/>
      <c r="CW240" s="417"/>
      <c r="CX240" s="417"/>
      <c r="CY240" s="19"/>
    </row>
    <row r="241" spans="1:103" ht="15" customHeight="1" x14ac:dyDescent="0.25">
      <c r="A241" s="394"/>
      <c r="B241" s="394"/>
      <c r="C241" s="400" t="s">
        <v>232</v>
      </c>
      <c r="D241" s="401"/>
      <c r="E241" s="402" t="s">
        <v>429</v>
      </c>
      <c r="F241" s="361">
        <v>1.0673332</v>
      </c>
      <c r="G241" s="362">
        <v>2.2020330000000001</v>
      </c>
      <c r="H241" s="363">
        <v>0.12830248691999999</v>
      </c>
      <c r="I241" s="417"/>
      <c r="J241" s="417"/>
      <c r="K241" s="417"/>
      <c r="L241" s="417"/>
      <c r="M241" s="417"/>
      <c r="N241" s="417"/>
      <c r="O241" s="417"/>
      <c r="P241" s="417"/>
      <c r="Q241" s="417"/>
      <c r="R241" s="417"/>
      <c r="S241" s="417"/>
      <c r="T241" s="417"/>
      <c r="U241" s="417"/>
      <c r="V241" s="417"/>
      <c r="W241" s="417"/>
      <c r="X241" s="417"/>
      <c r="Y241" s="417"/>
      <c r="Z241" s="417"/>
      <c r="AA241" s="417"/>
      <c r="AB241" s="417"/>
      <c r="AC241" s="417"/>
      <c r="AD241" s="417"/>
      <c r="AE241" s="417"/>
      <c r="AF241" s="417"/>
      <c r="AG241" s="417"/>
      <c r="AH241" s="417"/>
      <c r="AI241" s="417"/>
      <c r="AJ241" s="417"/>
      <c r="AK241" s="417"/>
      <c r="AL241" s="417"/>
      <c r="AM241" s="417"/>
      <c r="AN241" s="417"/>
      <c r="AO241" s="417"/>
      <c r="AP241" s="417"/>
      <c r="AQ241" s="417"/>
      <c r="AR241" s="417"/>
      <c r="AS241" s="417"/>
      <c r="AT241" s="417"/>
      <c r="AU241" s="417"/>
      <c r="AV241" s="417"/>
      <c r="AW241" s="417"/>
      <c r="AX241" s="417"/>
      <c r="AY241" s="417"/>
      <c r="AZ241" s="417"/>
      <c r="BA241" s="417"/>
      <c r="BB241" s="417"/>
      <c r="BC241" s="417"/>
      <c r="BD241" s="417"/>
      <c r="BE241" s="417"/>
      <c r="BF241" s="417"/>
      <c r="BG241" s="417"/>
      <c r="BH241" s="417"/>
      <c r="BI241" s="417"/>
      <c r="BJ241" s="417"/>
      <c r="BK241" s="417"/>
      <c r="BL241" s="417"/>
      <c r="BM241" s="417"/>
      <c r="BN241" s="417"/>
      <c r="BO241" s="417"/>
      <c r="BP241" s="417"/>
      <c r="BQ241" s="417"/>
      <c r="BR241" s="417"/>
      <c r="BS241" s="417"/>
      <c r="BT241" s="417"/>
      <c r="BU241" s="417"/>
      <c r="BV241" s="417"/>
      <c r="BW241" s="417"/>
      <c r="BX241" s="417"/>
      <c r="BY241" s="417"/>
      <c r="BZ241" s="417"/>
      <c r="CA241" s="417"/>
      <c r="CB241" s="417"/>
      <c r="CC241" s="417"/>
      <c r="CD241" s="417"/>
      <c r="CE241" s="417"/>
      <c r="CF241" s="417"/>
      <c r="CG241" s="417"/>
      <c r="CH241" s="417"/>
      <c r="CI241" s="417"/>
      <c r="CJ241" s="417"/>
      <c r="CK241" s="417"/>
      <c r="CL241" s="417"/>
      <c r="CM241" s="417"/>
      <c r="CN241" s="417"/>
      <c r="CO241" s="417"/>
      <c r="CP241" s="417"/>
      <c r="CQ241" s="417"/>
      <c r="CR241" s="417"/>
      <c r="CS241" s="417"/>
      <c r="CT241" s="417"/>
      <c r="CU241" s="417"/>
      <c r="CV241" s="417"/>
      <c r="CW241" s="417"/>
      <c r="CX241" s="417"/>
      <c r="CY241" s="19"/>
    </row>
    <row r="242" spans="1:103" ht="15" customHeight="1" x14ac:dyDescent="0.25">
      <c r="A242" s="394"/>
      <c r="B242" s="394"/>
      <c r="C242" s="400" t="s">
        <v>233</v>
      </c>
      <c r="D242" s="401"/>
      <c r="E242" s="402" t="s">
        <v>429</v>
      </c>
      <c r="F242" s="361">
        <v>8.8536945999999998E-3</v>
      </c>
      <c r="G242" s="362">
        <v>3.0157071999999999E-3</v>
      </c>
      <c r="H242" s="363">
        <v>1.2779353686008998E-3</v>
      </c>
      <c r="I242" s="417"/>
      <c r="J242" s="417"/>
      <c r="K242" s="417"/>
      <c r="L242" s="417"/>
      <c r="M242" s="417"/>
      <c r="N242" s="417"/>
      <c r="O242" s="417"/>
      <c r="P242" s="417"/>
      <c r="Q242" s="417"/>
      <c r="R242" s="417"/>
      <c r="S242" s="417"/>
      <c r="T242" s="417"/>
      <c r="U242" s="417"/>
      <c r="V242" s="417"/>
      <c r="W242" s="417"/>
      <c r="X242" s="417"/>
      <c r="Y242" s="417"/>
      <c r="Z242" s="417"/>
      <c r="AA242" s="417"/>
      <c r="AB242" s="417"/>
      <c r="AC242" s="417"/>
      <c r="AD242" s="417"/>
      <c r="AE242" s="417"/>
      <c r="AF242" s="417"/>
      <c r="AG242" s="417"/>
      <c r="AH242" s="417"/>
      <c r="AI242" s="417"/>
      <c r="AJ242" s="417"/>
      <c r="AK242" s="417"/>
      <c r="AL242" s="417"/>
      <c r="AM242" s="417"/>
      <c r="AN242" s="417"/>
      <c r="AO242" s="417"/>
      <c r="AP242" s="417"/>
      <c r="AQ242" s="417"/>
      <c r="AR242" s="417"/>
      <c r="AS242" s="417"/>
      <c r="AT242" s="417"/>
      <c r="AU242" s="417"/>
      <c r="AV242" s="417"/>
      <c r="AW242" s="417"/>
      <c r="AX242" s="417"/>
      <c r="AY242" s="417"/>
      <c r="AZ242" s="417"/>
      <c r="BA242" s="417"/>
      <c r="BB242" s="417"/>
      <c r="BC242" s="417"/>
      <c r="BD242" s="417"/>
      <c r="BE242" s="417"/>
      <c r="BF242" s="417"/>
      <c r="BG242" s="417"/>
      <c r="BH242" s="417"/>
      <c r="BI242" s="417"/>
      <c r="BJ242" s="417"/>
      <c r="BK242" s="417"/>
      <c r="BL242" s="417"/>
      <c r="BM242" s="417"/>
      <c r="BN242" s="417"/>
      <c r="BO242" s="417"/>
      <c r="BP242" s="417"/>
      <c r="BQ242" s="417"/>
      <c r="BR242" s="417"/>
      <c r="BS242" s="417"/>
      <c r="BT242" s="417"/>
      <c r="BU242" s="417"/>
      <c r="BV242" s="417"/>
      <c r="BW242" s="417"/>
      <c r="BX242" s="417"/>
      <c r="BY242" s="417"/>
      <c r="BZ242" s="417"/>
      <c r="CA242" s="417"/>
      <c r="CB242" s="417"/>
      <c r="CC242" s="417"/>
      <c r="CD242" s="417"/>
      <c r="CE242" s="417"/>
      <c r="CF242" s="417"/>
      <c r="CG242" s="417"/>
      <c r="CH242" s="417"/>
      <c r="CI242" s="417"/>
      <c r="CJ242" s="417"/>
      <c r="CK242" s="417"/>
      <c r="CL242" s="417"/>
      <c r="CM242" s="417"/>
      <c r="CN242" s="417"/>
      <c r="CO242" s="417"/>
      <c r="CP242" s="417"/>
      <c r="CQ242" s="417"/>
      <c r="CR242" s="417"/>
      <c r="CS242" s="417"/>
      <c r="CT242" s="417"/>
      <c r="CU242" s="417"/>
      <c r="CV242" s="417"/>
      <c r="CW242" s="417"/>
      <c r="CX242" s="417"/>
      <c r="CY242" s="19"/>
    </row>
    <row r="243" spans="1:103" ht="15" customHeight="1" x14ac:dyDescent="0.25">
      <c r="A243" s="394"/>
      <c r="B243" s="394"/>
      <c r="C243" s="400" t="s">
        <v>234</v>
      </c>
      <c r="D243" s="401"/>
      <c r="E243" s="402" t="s">
        <v>429</v>
      </c>
      <c r="F243" s="361">
        <v>1.2677121E-2</v>
      </c>
      <c r="G243" s="362">
        <v>5.1261531999999997E-3</v>
      </c>
      <c r="H243" s="363">
        <v>1.7766883578600003E-3</v>
      </c>
      <c r="I243" s="417"/>
      <c r="J243" s="417"/>
      <c r="K243" s="417"/>
      <c r="L243" s="417"/>
      <c r="M243" s="417"/>
      <c r="N243" s="417"/>
      <c r="O243" s="417"/>
      <c r="P243" s="417"/>
      <c r="Q243" s="417"/>
      <c r="R243" s="417"/>
      <c r="S243" s="417"/>
      <c r="T243" s="417"/>
      <c r="U243" s="417"/>
      <c r="V243" s="417"/>
      <c r="W243" s="417"/>
      <c r="X243" s="417"/>
      <c r="Y243" s="417"/>
      <c r="Z243" s="417"/>
      <c r="AA243" s="417"/>
      <c r="AB243" s="417"/>
      <c r="AC243" s="417"/>
      <c r="AD243" s="417"/>
      <c r="AE243" s="417"/>
      <c r="AF243" s="417"/>
      <c r="AG243" s="417"/>
      <c r="AH243" s="417"/>
      <c r="AI243" s="417"/>
      <c r="AJ243" s="417"/>
      <c r="AK243" s="417"/>
      <c r="AL243" s="417"/>
      <c r="AM243" s="417"/>
      <c r="AN243" s="417"/>
      <c r="AO243" s="417"/>
      <c r="AP243" s="417"/>
      <c r="AQ243" s="417"/>
      <c r="AR243" s="417"/>
      <c r="AS243" s="417"/>
      <c r="AT243" s="417"/>
      <c r="AU243" s="417"/>
      <c r="AV243" s="417"/>
      <c r="AW243" s="417"/>
      <c r="AX243" s="417"/>
      <c r="AY243" s="417"/>
      <c r="AZ243" s="417"/>
      <c r="BA243" s="417"/>
      <c r="BB243" s="417"/>
      <c r="BC243" s="417"/>
      <c r="BD243" s="417"/>
      <c r="BE243" s="417"/>
      <c r="BF243" s="417"/>
      <c r="BG243" s="417"/>
      <c r="BH243" s="417"/>
      <c r="BI243" s="417"/>
      <c r="BJ243" s="417"/>
      <c r="BK243" s="417"/>
      <c r="BL243" s="417"/>
      <c r="BM243" s="417"/>
      <c r="BN243" s="417"/>
      <c r="BO243" s="417"/>
      <c r="BP243" s="417"/>
      <c r="BQ243" s="417"/>
      <c r="BR243" s="417"/>
      <c r="BS243" s="417"/>
      <c r="BT243" s="417"/>
      <c r="BU243" s="417"/>
      <c r="BV243" s="417"/>
      <c r="BW243" s="417"/>
      <c r="BX243" s="417"/>
      <c r="BY243" s="417"/>
      <c r="BZ243" s="417"/>
      <c r="CA243" s="417"/>
      <c r="CB243" s="417"/>
      <c r="CC243" s="417"/>
      <c r="CD243" s="417"/>
      <c r="CE243" s="417"/>
      <c r="CF243" s="417"/>
      <c r="CG243" s="417"/>
      <c r="CH243" s="417"/>
      <c r="CI243" s="417"/>
      <c r="CJ243" s="417"/>
      <c r="CK243" s="417"/>
      <c r="CL243" s="417"/>
      <c r="CM243" s="417"/>
      <c r="CN243" s="417"/>
      <c r="CO243" s="417"/>
      <c r="CP243" s="417"/>
      <c r="CQ243" s="417"/>
      <c r="CR243" s="417"/>
      <c r="CS243" s="417"/>
      <c r="CT243" s="417"/>
      <c r="CU243" s="417"/>
      <c r="CV243" s="417"/>
      <c r="CW243" s="417"/>
      <c r="CX243" s="417"/>
      <c r="CY243" s="19"/>
    </row>
    <row r="244" spans="1:103" ht="15" customHeight="1" x14ac:dyDescent="0.25">
      <c r="A244" s="394"/>
      <c r="B244" s="394"/>
      <c r="C244" s="400" t="s">
        <v>235</v>
      </c>
      <c r="D244" s="401"/>
      <c r="E244" s="402" t="s">
        <v>429</v>
      </c>
      <c r="F244" s="361">
        <v>2.4768745000000002E-2</v>
      </c>
      <c r="G244" s="362">
        <v>4.1838147499999988E-3</v>
      </c>
      <c r="H244" s="363">
        <v>2.9947752342270001E-3</v>
      </c>
      <c r="I244" s="417"/>
      <c r="J244" s="417"/>
      <c r="K244" s="417"/>
      <c r="L244" s="417"/>
      <c r="M244" s="417"/>
      <c r="N244" s="417"/>
      <c r="O244" s="417"/>
      <c r="P244" s="417"/>
      <c r="Q244" s="417"/>
      <c r="R244" s="417"/>
      <c r="S244" s="417"/>
      <c r="T244" s="417"/>
      <c r="U244" s="417"/>
      <c r="V244" s="417"/>
      <c r="W244" s="417"/>
      <c r="X244" s="417"/>
      <c r="Y244" s="417"/>
      <c r="Z244" s="417"/>
      <c r="AA244" s="417"/>
      <c r="AB244" s="417"/>
      <c r="AC244" s="417"/>
      <c r="AD244" s="417"/>
      <c r="AE244" s="417"/>
      <c r="AF244" s="417"/>
      <c r="AG244" s="417"/>
      <c r="AH244" s="417"/>
      <c r="AI244" s="417"/>
      <c r="AJ244" s="417"/>
      <c r="AK244" s="417"/>
      <c r="AL244" s="417"/>
      <c r="AM244" s="417"/>
      <c r="AN244" s="417"/>
      <c r="AO244" s="417"/>
      <c r="AP244" s="417"/>
      <c r="AQ244" s="417"/>
      <c r="AR244" s="417"/>
      <c r="AS244" s="417"/>
      <c r="AT244" s="417"/>
      <c r="AU244" s="417"/>
      <c r="AV244" s="417"/>
      <c r="AW244" s="417"/>
      <c r="AX244" s="417"/>
      <c r="AY244" s="417"/>
      <c r="AZ244" s="417"/>
      <c r="BA244" s="417"/>
      <c r="BB244" s="417"/>
      <c r="BC244" s="417"/>
      <c r="BD244" s="417"/>
      <c r="BE244" s="417"/>
      <c r="BF244" s="417"/>
      <c r="BG244" s="417"/>
      <c r="BH244" s="417"/>
      <c r="BI244" s="417"/>
      <c r="BJ244" s="417"/>
      <c r="BK244" s="417"/>
      <c r="BL244" s="417"/>
      <c r="BM244" s="417"/>
      <c r="BN244" s="417"/>
      <c r="BO244" s="417"/>
      <c r="BP244" s="417"/>
      <c r="BQ244" s="417"/>
      <c r="BR244" s="417"/>
      <c r="BS244" s="417"/>
      <c r="BT244" s="417"/>
      <c r="BU244" s="417"/>
      <c r="BV244" s="417"/>
      <c r="BW244" s="417"/>
      <c r="BX244" s="417"/>
      <c r="BY244" s="417"/>
      <c r="BZ244" s="417"/>
      <c r="CA244" s="417"/>
      <c r="CB244" s="417"/>
      <c r="CC244" s="417"/>
      <c r="CD244" s="417"/>
      <c r="CE244" s="417"/>
      <c r="CF244" s="417"/>
      <c r="CG244" s="417"/>
      <c r="CH244" s="417"/>
      <c r="CI244" s="417"/>
      <c r="CJ244" s="417"/>
      <c r="CK244" s="417"/>
      <c r="CL244" s="417"/>
      <c r="CM244" s="417"/>
      <c r="CN244" s="417"/>
      <c r="CO244" s="417"/>
      <c r="CP244" s="417"/>
      <c r="CQ244" s="417"/>
      <c r="CR244" s="417"/>
      <c r="CS244" s="417"/>
      <c r="CT244" s="417"/>
      <c r="CU244" s="417"/>
      <c r="CV244" s="417"/>
      <c r="CW244" s="417"/>
      <c r="CX244" s="417"/>
      <c r="CY244" s="19"/>
    </row>
    <row r="245" spans="1:103" ht="15" customHeight="1" x14ac:dyDescent="0.25">
      <c r="A245" s="394"/>
      <c r="B245" s="394"/>
      <c r="C245" s="400" t="s">
        <v>236</v>
      </c>
      <c r="D245" s="401"/>
      <c r="E245" s="402" t="s">
        <v>429</v>
      </c>
      <c r="F245" s="361">
        <v>1.0483902</v>
      </c>
      <c r="G245" s="362">
        <v>0.12606330999999998</v>
      </c>
      <c r="H245" s="363">
        <v>3.2257070574599998E-2</v>
      </c>
      <c r="I245" s="417"/>
      <c r="J245" s="417"/>
      <c r="K245" s="417"/>
      <c r="L245" s="417"/>
      <c r="M245" s="417"/>
      <c r="N245" s="417"/>
      <c r="O245" s="417"/>
      <c r="P245" s="417"/>
      <c r="Q245" s="417"/>
      <c r="R245" s="417"/>
      <c r="S245" s="417"/>
      <c r="T245" s="417"/>
      <c r="U245" s="417"/>
      <c r="V245" s="417"/>
      <c r="W245" s="417"/>
      <c r="X245" s="417"/>
      <c r="Y245" s="417"/>
      <c r="Z245" s="417"/>
      <c r="AA245" s="417"/>
      <c r="AB245" s="417"/>
      <c r="AC245" s="417"/>
      <c r="AD245" s="417"/>
      <c r="AE245" s="417"/>
      <c r="AF245" s="417"/>
      <c r="AG245" s="417"/>
      <c r="AH245" s="417"/>
      <c r="AI245" s="417"/>
      <c r="AJ245" s="417"/>
      <c r="AK245" s="417"/>
      <c r="AL245" s="417"/>
      <c r="AM245" s="417"/>
      <c r="AN245" s="417"/>
      <c r="AO245" s="417"/>
      <c r="AP245" s="417"/>
      <c r="AQ245" s="417"/>
      <c r="AR245" s="417"/>
      <c r="AS245" s="417"/>
      <c r="AT245" s="417"/>
      <c r="AU245" s="417"/>
      <c r="AV245" s="417"/>
      <c r="AW245" s="417"/>
      <c r="AX245" s="417"/>
      <c r="AY245" s="417"/>
      <c r="AZ245" s="417"/>
      <c r="BA245" s="417"/>
      <c r="BB245" s="417"/>
      <c r="BC245" s="417"/>
      <c r="BD245" s="417"/>
      <c r="BE245" s="417"/>
      <c r="BF245" s="417"/>
      <c r="BG245" s="417"/>
      <c r="BH245" s="417"/>
      <c r="BI245" s="417"/>
      <c r="BJ245" s="417"/>
      <c r="BK245" s="417"/>
      <c r="BL245" s="417"/>
      <c r="BM245" s="417"/>
      <c r="BN245" s="417"/>
      <c r="BO245" s="417"/>
      <c r="BP245" s="417"/>
      <c r="BQ245" s="417"/>
      <c r="BR245" s="417"/>
      <c r="BS245" s="417"/>
      <c r="BT245" s="417"/>
      <c r="BU245" s="417"/>
      <c r="BV245" s="417"/>
      <c r="BW245" s="417"/>
      <c r="BX245" s="417"/>
      <c r="BY245" s="417"/>
      <c r="BZ245" s="417"/>
      <c r="CA245" s="417"/>
      <c r="CB245" s="417"/>
      <c r="CC245" s="417"/>
      <c r="CD245" s="417"/>
      <c r="CE245" s="417"/>
      <c r="CF245" s="417"/>
      <c r="CG245" s="417"/>
      <c r="CH245" s="417"/>
      <c r="CI245" s="417"/>
      <c r="CJ245" s="417"/>
      <c r="CK245" s="417"/>
      <c r="CL245" s="417"/>
      <c r="CM245" s="417"/>
      <c r="CN245" s="417"/>
      <c r="CO245" s="417"/>
      <c r="CP245" s="417"/>
      <c r="CQ245" s="417"/>
      <c r="CR245" s="417"/>
      <c r="CS245" s="417"/>
      <c r="CT245" s="417"/>
      <c r="CU245" s="417"/>
      <c r="CV245" s="417"/>
      <c r="CW245" s="417"/>
      <c r="CX245" s="417"/>
      <c r="CY245" s="19"/>
    </row>
    <row r="246" spans="1:103" ht="15" customHeight="1" x14ac:dyDescent="0.25">
      <c r="A246" s="394"/>
      <c r="B246" s="394"/>
      <c r="C246" s="400" t="s">
        <v>237</v>
      </c>
      <c r="D246" s="401"/>
      <c r="E246" s="402" t="s">
        <v>430</v>
      </c>
      <c r="F246" s="361">
        <v>2.6960733000000001E-2</v>
      </c>
      <c r="G246" s="362">
        <v>1.4443269999999999E-2</v>
      </c>
      <c r="H246" s="363">
        <v>5.8911581413E-3</v>
      </c>
      <c r="I246" s="417"/>
      <c r="J246" s="417"/>
      <c r="K246" s="417"/>
      <c r="L246" s="417"/>
      <c r="M246" s="417"/>
      <c r="N246" s="417"/>
      <c r="O246" s="417"/>
      <c r="P246" s="417"/>
      <c r="Q246" s="417"/>
      <c r="R246" s="417"/>
      <c r="S246" s="417"/>
      <c r="T246" s="417"/>
      <c r="U246" s="417"/>
      <c r="V246" s="417"/>
      <c r="W246" s="417"/>
      <c r="X246" s="417"/>
      <c r="Y246" s="417"/>
      <c r="Z246" s="417"/>
      <c r="AA246" s="417"/>
      <c r="AB246" s="417"/>
      <c r="AC246" s="417"/>
      <c r="AD246" s="417"/>
      <c r="AE246" s="417"/>
      <c r="AF246" s="417"/>
      <c r="AG246" s="417"/>
      <c r="AH246" s="417"/>
      <c r="AI246" s="417"/>
      <c r="AJ246" s="417"/>
      <c r="AK246" s="417"/>
      <c r="AL246" s="417"/>
      <c r="AM246" s="417"/>
      <c r="AN246" s="417"/>
      <c r="AO246" s="417"/>
      <c r="AP246" s="417"/>
      <c r="AQ246" s="417"/>
      <c r="AR246" s="417"/>
      <c r="AS246" s="417"/>
      <c r="AT246" s="417"/>
      <c r="AU246" s="417"/>
      <c r="AV246" s="417"/>
      <c r="AW246" s="417"/>
      <c r="AX246" s="417"/>
      <c r="AY246" s="417"/>
      <c r="AZ246" s="417"/>
      <c r="BA246" s="417"/>
      <c r="BB246" s="417"/>
      <c r="BC246" s="417"/>
      <c r="BD246" s="417"/>
      <c r="BE246" s="417"/>
      <c r="BF246" s="417"/>
      <c r="BG246" s="417"/>
      <c r="BH246" s="417"/>
      <c r="BI246" s="417"/>
      <c r="BJ246" s="417"/>
      <c r="BK246" s="417"/>
      <c r="BL246" s="417"/>
      <c r="BM246" s="417"/>
      <c r="BN246" s="417"/>
      <c r="BO246" s="417"/>
      <c r="BP246" s="417"/>
      <c r="BQ246" s="417"/>
      <c r="BR246" s="417"/>
      <c r="BS246" s="417"/>
      <c r="BT246" s="417"/>
      <c r="BU246" s="417"/>
      <c r="BV246" s="417"/>
      <c r="BW246" s="417"/>
      <c r="BX246" s="417"/>
      <c r="BY246" s="417"/>
      <c r="BZ246" s="417"/>
      <c r="CA246" s="417"/>
      <c r="CB246" s="417"/>
      <c r="CC246" s="417"/>
      <c r="CD246" s="417"/>
      <c r="CE246" s="417"/>
      <c r="CF246" s="417"/>
      <c r="CG246" s="417"/>
      <c r="CH246" s="417"/>
      <c r="CI246" s="417"/>
      <c r="CJ246" s="417"/>
      <c r="CK246" s="417"/>
      <c r="CL246" s="417"/>
      <c r="CM246" s="417"/>
      <c r="CN246" s="417"/>
      <c r="CO246" s="417"/>
      <c r="CP246" s="417"/>
      <c r="CQ246" s="417"/>
      <c r="CR246" s="417"/>
      <c r="CS246" s="417"/>
      <c r="CT246" s="417"/>
      <c r="CU246" s="417"/>
      <c r="CV246" s="417"/>
      <c r="CW246" s="417"/>
      <c r="CX246" s="417"/>
      <c r="CY246" s="19"/>
    </row>
    <row r="247" spans="1:103" ht="15" customHeight="1" x14ac:dyDescent="0.25">
      <c r="A247" s="394"/>
      <c r="B247" s="394"/>
      <c r="C247" s="400" t="s">
        <v>238</v>
      </c>
      <c r="D247" s="401"/>
      <c r="E247" s="402" t="s">
        <v>431</v>
      </c>
      <c r="F247" s="361">
        <v>3.4074646E-3</v>
      </c>
      <c r="G247" s="362">
        <v>4.6835932999999999E-4</v>
      </c>
      <c r="H247" s="363">
        <v>5.3654000973999999E-4</v>
      </c>
      <c r="I247" s="417"/>
      <c r="J247" s="417"/>
      <c r="K247" s="417"/>
      <c r="L247" s="417"/>
      <c r="M247" s="417"/>
      <c r="N247" s="417"/>
      <c r="O247" s="417"/>
      <c r="P247" s="417"/>
      <c r="Q247" s="417"/>
      <c r="R247" s="417"/>
      <c r="S247" s="417"/>
      <c r="T247" s="417"/>
      <c r="U247" s="417"/>
      <c r="V247" s="417"/>
      <c r="W247" s="417"/>
      <c r="X247" s="417"/>
      <c r="Y247" s="417"/>
      <c r="Z247" s="417"/>
      <c r="AA247" s="417"/>
      <c r="AB247" s="417"/>
      <c r="AC247" s="417"/>
      <c r="AD247" s="417"/>
      <c r="AE247" s="417"/>
      <c r="AF247" s="417"/>
      <c r="AG247" s="417"/>
      <c r="AH247" s="417"/>
      <c r="AI247" s="417"/>
      <c r="AJ247" s="417"/>
      <c r="AK247" s="417"/>
      <c r="AL247" s="417"/>
      <c r="AM247" s="417"/>
      <c r="AN247" s="417"/>
      <c r="AO247" s="417"/>
      <c r="AP247" s="417"/>
      <c r="AQ247" s="417"/>
      <c r="AR247" s="417"/>
      <c r="AS247" s="417"/>
      <c r="AT247" s="417"/>
      <c r="AU247" s="417"/>
      <c r="AV247" s="417"/>
      <c r="AW247" s="417"/>
      <c r="AX247" s="417"/>
      <c r="AY247" s="417"/>
      <c r="AZ247" s="417"/>
      <c r="BA247" s="417"/>
      <c r="BB247" s="417"/>
      <c r="BC247" s="417"/>
      <c r="BD247" s="417"/>
      <c r="BE247" s="417"/>
      <c r="BF247" s="417"/>
      <c r="BG247" s="417"/>
      <c r="BH247" s="417"/>
      <c r="BI247" s="417"/>
      <c r="BJ247" s="417"/>
      <c r="BK247" s="417"/>
      <c r="BL247" s="417"/>
      <c r="BM247" s="417"/>
      <c r="BN247" s="417"/>
      <c r="BO247" s="417"/>
      <c r="BP247" s="417"/>
      <c r="BQ247" s="417"/>
      <c r="BR247" s="417"/>
      <c r="BS247" s="417"/>
      <c r="BT247" s="417"/>
      <c r="BU247" s="417"/>
      <c r="BV247" s="417"/>
      <c r="BW247" s="417"/>
      <c r="BX247" s="417"/>
      <c r="BY247" s="417"/>
      <c r="BZ247" s="417"/>
      <c r="CA247" s="417"/>
      <c r="CB247" s="417"/>
      <c r="CC247" s="417"/>
      <c r="CD247" s="417"/>
      <c r="CE247" s="417"/>
      <c r="CF247" s="417"/>
      <c r="CG247" s="417"/>
      <c r="CH247" s="417"/>
      <c r="CI247" s="417"/>
      <c r="CJ247" s="417"/>
      <c r="CK247" s="417"/>
      <c r="CL247" s="417"/>
      <c r="CM247" s="417"/>
      <c r="CN247" s="417"/>
      <c r="CO247" s="417"/>
      <c r="CP247" s="417"/>
      <c r="CQ247" s="417"/>
      <c r="CR247" s="417"/>
      <c r="CS247" s="417"/>
      <c r="CT247" s="417"/>
      <c r="CU247" s="417"/>
      <c r="CV247" s="417"/>
      <c r="CW247" s="417"/>
      <c r="CX247" s="417"/>
      <c r="CY247" s="19"/>
    </row>
    <row r="248" spans="1:103" ht="15" customHeight="1" x14ac:dyDescent="0.25">
      <c r="A248" s="394"/>
      <c r="B248" s="394"/>
      <c r="C248" s="400" t="s">
        <v>239</v>
      </c>
      <c r="D248" s="401"/>
      <c r="E248" s="402" t="s">
        <v>432</v>
      </c>
      <c r="F248" s="361">
        <v>9.5331363000000002E-2</v>
      </c>
      <c r="G248" s="362">
        <v>6.1714587999999994E-2</v>
      </c>
      <c r="H248" s="363">
        <v>1.3505322846000001E-2</v>
      </c>
      <c r="I248" s="417"/>
      <c r="J248" s="417"/>
      <c r="K248" s="417"/>
      <c r="L248" s="417"/>
      <c r="M248" s="417"/>
      <c r="N248" s="417"/>
      <c r="O248" s="417"/>
      <c r="P248" s="417"/>
      <c r="Q248" s="417"/>
      <c r="R248" s="417"/>
      <c r="S248" s="417"/>
      <c r="T248" s="417"/>
      <c r="U248" s="417"/>
      <c r="V248" s="417"/>
      <c r="W248" s="417"/>
      <c r="X248" s="417"/>
      <c r="Y248" s="417"/>
      <c r="Z248" s="417"/>
      <c r="AA248" s="417"/>
      <c r="AB248" s="417"/>
      <c r="AC248" s="417"/>
      <c r="AD248" s="417"/>
      <c r="AE248" s="417"/>
      <c r="AF248" s="417"/>
      <c r="AG248" s="417"/>
      <c r="AH248" s="417"/>
      <c r="AI248" s="417"/>
      <c r="AJ248" s="417"/>
      <c r="AK248" s="417"/>
      <c r="AL248" s="417"/>
      <c r="AM248" s="417"/>
      <c r="AN248" s="417"/>
      <c r="AO248" s="417"/>
      <c r="AP248" s="417"/>
      <c r="AQ248" s="417"/>
      <c r="AR248" s="417"/>
      <c r="AS248" s="417"/>
      <c r="AT248" s="417"/>
      <c r="AU248" s="417"/>
      <c r="AV248" s="417"/>
      <c r="AW248" s="417"/>
      <c r="AX248" s="417"/>
      <c r="AY248" s="417"/>
      <c r="AZ248" s="417"/>
      <c r="BA248" s="417"/>
      <c r="BB248" s="417"/>
      <c r="BC248" s="417"/>
      <c r="BD248" s="417"/>
      <c r="BE248" s="417"/>
      <c r="BF248" s="417"/>
      <c r="BG248" s="417"/>
      <c r="BH248" s="417"/>
      <c r="BI248" s="417"/>
      <c r="BJ248" s="417"/>
      <c r="BK248" s="417"/>
      <c r="BL248" s="417"/>
      <c r="BM248" s="417"/>
      <c r="BN248" s="417"/>
      <c r="BO248" s="417"/>
      <c r="BP248" s="417"/>
      <c r="BQ248" s="417"/>
      <c r="BR248" s="417"/>
      <c r="BS248" s="417"/>
      <c r="BT248" s="417"/>
      <c r="BU248" s="417"/>
      <c r="BV248" s="417"/>
      <c r="BW248" s="417"/>
      <c r="BX248" s="417"/>
      <c r="BY248" s="417"/>
      <c r="BZ248" s="417"/>
      <c r="CA248" s="417"/>
      <c r="CB248" s="417"/>
      <c r="CC248" s="417"/>
      <c r="CD248" s="417"/>
      <c r="CE248" s="417"/>
      <c r="CF248" s="417"/>
      <c r="CG248" s="417"/>
      <c r="CH248" s="417"/>
      <c r="CI248" s="417"/>
      <c r="CJ248" s="417"/>
      <c r="CK248" s="417"/>
      <c r="CL248" s="417"/>
      <c r="CM248" s="417"/>
      <c r="CN248" s="417"/>
      <c r="CO248" s="417"/>
      <c r="CP248" s="417"/>
      <c r="CQ248" s="417"/>
      <c r="CR248" s="417"/>
      <c r="CS248" s="417"/>
      <c r="CT248" s="417"/>
      <c r="CU248" s="417"/>
      <c r="CV248" s="417"/>
      <c r="CW248" s="417"/>
      <c r="CX248" s="417"/>
      <c r="CY248" s="19"/>
    </row>
    <row r="249" spans="1:103" ht="15" customHeight="1" x14ac:dyDescent="0.25">
      <c r="A249" s="394"/>
      <c r="B249" s="406"/>
      <c r="C249" s="407" t="s">
        <v>240</v>
      </c>
      <c r="D249" s="408"/>
      <c r="E249" s="409" t="s">
        <v>433</v>
      </c>
      <c r="F249" s="370">
        <v>1.7902305E-3</v>
      </c>
      <c r="G249" s="371">
        <v>1.1972243500000001E-3</v>
      </c>
      <c r="H249" s="372">
        <v>4.2321880320000005E-4</v>
      </c>
      <c r="I249" s="417"/>
      <c r="J249" s="417"/>
      <c r="K249" s="417"/>
      <c r="L249" s="417"/>
      <c r="M249" s="417"/>
      <c r="N249" s="417"/>
      <c r="O249" s="417"/>
      <c r="P249" s="417"/>
      <c r="Q249" s="417"/>
      <c r="R249" s="417"/>
      <c r="S249" s="417"/>
      <c r="T249" s="417"/>
      <c r="U249" s="417"/>
      <c r="V249" s="417"/>
      <c r="W249" s="417"/>
      <c r="X249" s="417"/>
      <c r="Y249" s="417"/>
      <c r="Z249" s="417"/>
      <c r="AA249" s="417"/>
      <c r="AB249" s="417"/>
      <c r="AC249" s="417"/>
      <c r="AD249" s="417"/>
      <c r="AE249" s="417"/>
      <c r="AF249" s="417"/>
      <c r="AG249" s="417"/>
      <c r="AH249" s="417"/>
      <c r="AI249" s="417"/>
      <c r="AJ249" s="417"/>
      <c r="AK249" s="417"/>
      <c r="AL249" s="417"/>
      <c r="AM249" s="417"/>
      <c r="AN249" s="417"/>
      <c r="AO249" s="417"/>
      <c r="AP249" s="417"/>
      <c r="AQ249" s="417"/>
      <c r="AR249" s="417"/>
      <c r="AS249" s="417"/>
      <c r="AT249" s="417"/>
      <c r="AU249" s="417"/>
      <c r="AV249" s="417"/>
      <c r="AW249" s="417"/>
      <c r="AX249" s="417"/>
      <c r="AY249" s="417"/>
      <c r="AZ249" s="417"/>
      <c r="BA249" s="417"/>
      <c r="BB249" s="417"/>
      <c r="BC249" s="417"/>
      <c r="BD249" s="417"/>
      <c r="BE249" s="417"/>
      <c r="BF249" s="417"/>
      <c r="BG249" s="417"/>
      <c r="BH249" s="417"/>
      <c r="BI249" s="417"/>
      <c r="BJ249" s="417"/>
      <c r="BK249" s="417"/>
      <c r="BL249" s="417"/>
      <c r="BM249" s="417"/>
      <c r="BN249" s="417"/>
      <c r="BO249" s="417"/>
      <c r="BP249" s="417"/>
      <c r="BQ249" s="417"/>
      <c r="BR249" s="417"/>
      <c r="BS249" s="417"/>
      <c r="BT249" s="417"/>
      <c r="BU249" s="417"/>
      <c r="BV249" s="417"/>
      <c r="BW249" s="417"/>
      <c r="BX249" s="417"/>
      <c r="BY249" s="417"/>
      <c r="BZ249" s="417"/>
      <c r="CA249" s="417"/>
      <c r="CB249" s="417"/>
      <c r="CC249" s="417"/>
      <c r="CD249" s="417"/>
      <c r="CE249" s="417"/>
      <c r="CF249" s="417"/>
      <c r="CG249" s="417"/>
      <c r="CH249" s="417"/>
      <c r="CI249" s="417"/>
      <c r="CJ249" s="417"/>
      <c r="CK249" s="417"/>
      <c r="CL249" s="417"/>
      <c r="CM249" s="417"/>
      <c r="CN249" s="417"/>
      <c r="CO249" s="417"/>
      <c r="CP249" s="417"/>
      <c r="CQ249" s="417"/>
      <c r="CR249" s="417"/>
      <c r="CS249" s="417"/>
      <c r="CT249" s="417"/>
      <c r="CU249" s="417"/>
      <c r="CV249" s="417"/>
      <c r="CW249" s="417"/>
      <c r="CX249" s="417"/>
      <c r="CY249" s="19"/>
    </row>
    <row r="250" spans="1:103" ht="15" customHeight="1" x14ac:dyDescent="0.25">
      <c r="A250" s="394"/>
      <c r="B250" s="19"/>
      <c r="C250" s="19"/>
      <c r="D250" s="19"/>
      <c r="E250" s="19"/>
      <c r="F250" s="19"/>
      <c r="G250" s="61"/>
      <c r="H250" s="61"/>
      <c r="I250" s="61"/>
      <c r="J250" s="61"/>
      <c r="K250" s="61"/>
      <c r="L250" s="61"/>
      <c r="M250" s="61"/>
      <c r="N250" s="61"/>
      <c r="O250" s="61"/>
      <c r="P250" s="19"/>
      <c r="Q250" s="19"/>
      <c r="R250" s="61"/>
      <c r="S250" s="61"/>
      <c r="T250" s="61"/>
      <c r="U250" s="61"/>
      <c r="V250" s="61"/>
      <c r="W250" s="61"/>
      <c r="X250" s="61"/>
      <c r="Y250" s="61"/>
      <c r="Z250" s="61"/>
      <c r="AA250" s="61"/>
      <c r="AB250" s="61"/>
      <c r="AC250" s="61"/>
      <c r="AD250" s="61"/>
      <c r="AE250" s="61"/>
      <c r="AF250" s="61"/>
      <c r="AG250" s="61"/>
      <c r="AH250" s="61"/>
      <c r="AI250" s="61"/>
    </row>
    <row r="251" spans="1:103" ht="15" customHeight="1" x14ac:dyDescent="0.25">
      <c r="A251" s="394"/>
      <c r="B251" s="19"/>
      <c r="C251" s="19"/>
      <c r="D251" s="19"/>
      <c r="E251" s="19"/>
      <c r="F251" s="411" t="s">
        <v>134</v>
      </c>
      <c r="G251" s="412" t="s">
        <v>135</v>
      </c>
      <c r="H251" s="413" t="s">
        <v>417</v>
      </c>
      <c r="I251" s="61"/>
      <c r="J251" s="61"/>
      <c r="K251" s="61"/>
      <c r="L251" s="61"/>
      <c r="M251" s="61"/>
      <c r="N251" s="61"/>
      <c r="O251" s="61"/>
      <c r="P251" s="19"/>
      <c r="Q251" s="19"/>
      <c r="R251" s="61"/>
      <c r="S251" s="61"/>
      <c r="T251" s="61"/>
      <c r="U251" s="61"/>
      <c r="V251" s="61"/>
      <c r="W251" s="61"/>
      <c r="X251" s="61"/>
      <c r="Y251" s="61"/>
      <c r="Z251" s="61"/>
      <c r="AA251" s="61"/>
      <c r="AB251" s="61"/>
      <c r="AC251" s="61"/>
      <c r="AD251" s="61"/>
      <c r="AE251" s="61"/>
      <c r="AF251" s="61"/>
      <c r="AG251" s="61"/>
      <c r="AH251" s="61"/>
      <c r="AI251" s="61"/>
    </row>
    <row r="252" spans="1:103" ht="15" customHeight="1" x14ac:dyDescent="0.25">
      <c r="A252" s="394"/>
      <c r="B252" s="395"/>
      <c r="C252" s="396" t="s">
        <v>220</v>
      </c>
      <c r="D252" s="397"/>
      <c r="E252" s="398" t="s">
        <v>401</v>
      </c>
      <c r="F252" s="355">
        <v>0</v>
      </c>
      <c r="G252" s="356">
        <v>1.4510579000000001E-5</v>
      </c>
      <c r="H252" s="357">
        <v>1.4510579000000001E-5</v>
      </c>
      <c r="I252" s="417"/>
      <c r="J252" s="417"/>
      <c r="K252" s="417"/>
      <c r="L252" s="417"/>
      <c r="M252" s="417"/>
      <c r="N252" s="417"/>
      <c r="O252" s="417"/>
      <c r="P252" s="417"/>
      <c r="Q252" s="417"/>
      <c r="R252" s="417"/>
      <c r="S252" s="417"/>
      <c r="T252" s="417"/>
      <c r="U252" s="417"/>
      <c r="V252" s="417"/>
      <c r="W252" s="417"/>
      <c r="X252" s="417"/>
      <c r="Y252" s="417"/>
      <c r="Z252" s="417"/>
      <c r="AA252" s="417"/>
      <c r="AB252" s="417"/>
      <c r="AC252" s="417"/>
      <c r="AD252" s="417"/>
      <c r="AE252" s="417"/>
      <c r="AF252" s="417"/>
      <c r="AG252" s="417"/>
      <c r="AH252" s="417"/>
      <c r="AI252" s="417"/>
      <c r="AJ252" s="417"/>
      <c r="AK252" s="417"/>
      <c r="AL252" s="417"/>
      <c r="AM252" s="417"/>
      <c r="AN252" s="417"/>
      <c r="AO252" s="417"/>
      <c r="AP252" s="417"/>
      <c r="AQ252" s="417"/>
      <c r="AR252" s="417"/>
      <c r="AS252" s="417"/>
      <c r="AT252" s="417"/>
      <c r="AU252" s="417"/>
      <c r="AV252" s="417"/>
      <c r="AW252" s="417"/>
      <c r="AX252" s="417"/>
      <c r="AY252" s="417"/>
      <c r="AZ252" s="417"/>
      <c r="BA252" s="417"/>
      <c r="BB252" s="417"/>
      <c r="BC252" s="417"/>
      <c r="BD252" s="417"/>
      <c r="BE252" s="417"/>
      <c r="BF252" s="417"/>
      <c r="BG252" s="417"/>
      <c r="BH252" s="417"/>
      <c r="BI252" s="417"/>
      <c r="BJ252" s="417"/>
      <c r="BK252" s="417"/>
      <c r="BL252" s="417"/>
      <c r="BM252" s="417"/>
      <c r="BN252" s="417"/>
      <c r="BO252" s="417"/>
      <c r="BP252" s="417"/>
      <c r="BQ252" s="417"/>
      <c r="BR252" s="417"/>
      <c r="BS252" s="417"/>
      <c r="BT252" s="417"/>
      <c r="BU252" s="417"/>
      <c r="BV252" s="417"/>
      <c r="BW252" s="417"/>
      <c r="BX252" s="417"/>
      <c r="BY252" s="417"/>
      <c r="BZ252" s="417"/>
      <c r="CA252" s="417"/>
      <c r="CB252" s="417"/>
      <c r="CC252" s="417"/>
      <c r="CD252" s="417"/>
      <c r="CE252" s="417"/>
      <c r="CF252" s="417"/>
      <c r="CG252" s="417"/>
      <c r="CH252" s="417"/>
      <c r="CI252" s="417"/>
      <c r="CJ252" s="417"/>
      <c r="CK252" s="417"/>
      <c r="CL252" s="417"/>
      <c r="CM252" s="417"/>
      <c r="CN252" s="417"/>
      <c r="CO252" s="417"/>
      <c r="CP252" s="417"/>
      <c r="CQ252" s="417"/>
      <c r="CR252" s="417"/>
      <c r="CS252" s="417"/>
      <c r="CT252" s="417"/>
      <c r="CU252" s="417"/>
      <c r="CV252" s="417"/>
      <c r="CW252" s="417"/>
      <c r="CX252" s="417"/>
      <c r="CY252" s="19"/>
    </row>
    <row r="253" spans="1:103" ht="15" customHeight="1" x14ac:dyDescent="0.25">
      <c r="A253" s="394"/>
      <c r="B253" s="394"/>
      <c r="C253" s="400" t="s">
        <v>221</v>
      </c>
      <c r="D253" s="401"/>
      <c r="E253" s="402" t="s">
        <v>402</v>
      </c>
      <c r="F253" s="361">
        <v>0</v>
      </c>
      <c r="G253" s="362">
        <v>1.6495666E-7</v>
      </c>
      <c r="H253" s="363">
        <v>1.6495666E-7</v>
      </c>
      <c r="I253" s="417"/>
      <c r="J253" s="417"/>
      <c r="K253" s="417"/>
      <c r="L253" s="417"/>
      <c r="M253" s="417"/>
      <c r="N253" s="417"/>
      <c r="O253" s="417"/>
      <c r="P253" s="417"/>
      <c r="Q253" s="417"/>
      <c r="R253" s="417"/>
      <c r="S253" s="417"/>
      <c r="T253" s="417"/>
      <c r="U253" s="417"/>
      <c r="V253" s="417"/>
      <c r="W253" s="417"/>
      <c r="X253" s="417"/>
      <c r="Y253" s="417"/>
      <c r="Z253" s="417"/>
      <c r="AA253" s="417"/>
      <c r="AB253" s="417"/>
      <c r="AC253" s="417"/>
      <c r="AD253" s="417"/>
      <c r="AE253" s="417"/>
      <c r="AF253" s="417"/>
      <c r="AG253" s="417"/>
      <c r="AH253" s="417"/>
      <c r="AI253" s="417"/>
      <c r="AJ253" s="417"/>
      <c r="AK253" s="417"/>
      <c r="AL253" s="417"/>
      <c r="AM253" s="417"/>
      <c r="AN253" s="417"/>
      <c r="AO253" s="417"/>
      <c r="AP253" s="417"/>
      <c r="AQ253" s="417"/>
      <c r="AR253" s="417"/>
      <c r="AS253" s="417"/>
      <c r="AT253" s="417"/>
      <c r="AU253" s="417"/>
      <c r="AV253" s="417"/>
      <c r="AW253" s="417"/>
      <c r="AX253" s="417"/>
      <c r="AY253" s="417"/>
      <c r="AZ253" s="417"/>
      <c r="BA253" s="417"/>
      <c r="BB253" s="417"/>
      <c r="BC253" s="417"/>
      <c r="BD253" s="417"/>
      <c r="BE253" s="417"/>
      <c r="BF253" s="417"/>
      <c r="BG253" s="417"/>
      <c r="BH253" s="417"/>
      <c r="BI253" s="417"/>
      <c r="BJ253" s="417"/>
      <c r="BK253" s="417"/>
      <c r="BL253" s="417"/>
      <c r="BM253" s="417"/>
      <c r="BN253" s="417"/>
      <c r="BO253" s="417"/>
      <c r="BP253" s="417"/>
      <c r="BQ253" s="417"/>
      <c r="BR253" s="417"/>
      <c r="BS253" s="417"/>
      <c r="BT253" s="417"/>
      <c r="BU253" s="417"/>
      <c r="BV253" s="417"/>
      <c r="BW253" s="417"/>
      <c r="BX253" s="417"/>
      <c r="BY253" s="417"/>
      <c r="BZ253" s="417"/>
      <c r="CA253" s="417"/>
      <c r="CB253" s="417"/>
      <c r="CC253" s="417"/>
      <c r="CD253" s="417"/>
      <c r="CE253" s="417"/>
      <c r="CF253" s="417"/>
      <c r="CG253" s="417"/>
      <c r="CH253" s="417"/>
      <c r="CI253" s="417"/>
      <c r="CJ253" s="417"/>
      <c r="CK253" s="417"/>
      <c r="CL253" s="417"/>
      <c r="CM253" s="417"/>
      <c r="CN253" s="417"/>
      <c r="CO253" s="417"/>
      <c r="CP253" s="417"/>
      <c r="CQ253" s="417"/>
      <c r="CR253" s="417"/>
      <c r="CS253" s="417"/>
      <c r="CT253" s="417"/>
      <c r="CU253" s="417"/>
      <c r="CV253" s="417"/>
      <c r="CW253" s="417"/>
      <c r="CX253" s="417"/>
      <c r="CY253" s="19"/>
    </row>
    <row r="254" spans="1:103" ht="15" customHeight="1" x14ac:dyDescent="0.25">
      <c r="A254" s="394"/>
      <c r="B254" s="394"/>
      <c r="C254" s="400" t="s">
        <v>222</v>
      </c>
      <c r="D254" s="401"/>
      <c r="E254" s="402" t="s">
        <v>403</v>
      </c>
      <c r="F254" s="361">
        <v>0</v>
      </c>
      <c r="G254" s="362">
        <v>0.27612175999999999</v>
      </c>
      <c r="H254" s="363">
        <v>0.27612175999999999</v>
      </c>
      <c r="I254" s="417"/>
      <c r="J254" s="417"/>
      <c r="K254" s="417"/>
      <c r="L254" s="417"/>
      <c r="M254" s="417"/>
      <c r="N254" s="417"/>
      <c r="O254" s="417"/>
      <c r="P254" s="417"/>
      <c r="Q254" s="417"/>
      <c r="R254" s="417"/>
      <c r="S254" s="417"/>
      <c r="T254" s="417"/>
      <c r="U254" s="417"/>
      <c r="V254" s="417"/>
      <c r="W254" s="417"/>
      <c r="X254" s="417"/>
      <c r="Y254" s="417"/>
      <c r="Z254" s="417"/>
      <c r="AA254" s="417"/>
      <c r="AB254" s="417"/>
      <c r="AC254" s="417"/>
      <c r="AD254" s="417"/>
      <c r="AE254" s="417"/>
      <c r="AF254" s="417"/>
      <c r="AG254" s="417"/>
      <c r="AH254" s="417"/>
      <c r="AI254" s="417"/>
      <c r="AJ254" s="417"/>
      <c r="AK254" s="417"/>
      <c r="AL254" s="417"/>
      <c r="AM254" s="417"/>
      <c r="AN254" s="417"/>
      <c r="AO254" s="417"/>
      <c r="AP254" s="417"/>
      <c r="AQ254" s="417"/>
      <c r="AR254" s="417"/>
      <c r="AS254" s="417"/>
      <c r="AT254" s="417"/>
      <c r="AU254" s="417"/>
      <c r="AV254" s="417"/>
      <c r="AW254" s="417"/>
      <c r="AX254" s="417"/>
      <c r="AY254" s="417"/>
      <c r="AZ254" s="417"/>
      <c r="BA254" s="417"/>
      <c r="BB254" s="417"/>
      <c r="BC254" s="417"/>
      <c r="BD254" s="417"/>
      <c r="BE254" s="417"/>
      <c r="BF254" s="417"/>
      <c r="BG254" s="417"/>
      <c r="BH254" s="417"/>
      <c r="BI254" s="417"/>
      <c r="BJ254" s="417"/>
      <c r="BK254" s="417"/>
      <c r="BL254" s="417"/>
      <c r="BM254" s="417"/>
      <c r="BN254" s="417"/>
      <c r="BO254" s="417"/>
      <c r="BP254" s="417"/>
      <c r="BQ254" s="417"/>
      <c r="BR254" s="417"/>
      <c r="BS254" s="417"/>
      <c r="BT254" s="417"/>
      <c r="BU254" s="417"/>
      <c r="BV254" s="417"/>
      <c r="BW254" s="417"/>
      <c r="BX254" s="417"/>
      <c r="BY254" s="417"/>
      <c r="BZ254" s="417"/>
      <c r="CA254" s="417"/>
      <c r="CB254" s="417"/>
      <c r="CC254" s="417"/>
      <c r="CD254" s="417"/>
      <c r="CE254" s="417"/>
      <c r="CF254" s="417"/>
      <c r="CG254" s="417"/>
      <c r="CH254" s="417"/>
      <c r="CI254" s="417"/>
      <c r="CJ254" s="417"/>
      <c r="CK254" s="417"/>
      <c r="CL254" s="417"/>
      <c r="CM254" s="417"/>
      <c r="CN254" s="417"/>
      <c r="CO254" s="417"/>
      <c r="CP254" s="417"/>
      <c r="CQ254" s="417"/>
      <c r="CR254" s="417"/>
      <c r="CS254" s="417"/>
      <c r="CT254" s="417"/>
      <c r="CU254" s="417"/>
      <c r="CV254" s="417"/>
      <c r="CW254" s="417"/>
      <c r="CX254" s="417"/>
      <c r="CY254" s="19"/>
    </row>
    <row r="255" spans="1:103" ht="15" customHeight="1" x14ac:dyDescent="0.25">
      <c r="A255" s="394"/>
      <c r="B255" s="394"/>
      <c r="C255" s="400" t="s">
        <v>223</v>
      </c>
      <c r="D255" s="401"/>
      <c r="E255" s="402" t="s">
        <v>404</v>
      </c>
      <c r="F255" s="361">
        <v>0</v>
      </c>
      <c r="G255" s="362">
        <v>5.3935217</v>
      </c>
      <c r="H255" s="363">
        <v>5.3935217</v>
      </c>
      <c r="I255" s="417"/>
      <c r="J255" s="417"/>
      <c r="K255" s="417"/>
      <c r="L255" s="417"/>
      <c r="M255" s="417"/>
      <c r="N255" s="417"/>
      <c r="O255" s="417"/>
      <c r="P255" s="417"/>
      <c r="Q255" s="417"/>
      <c r="R255" s="417"/>
      <c r="S255" s="417"/>
      <c r="T255" s="417"/>
      <c r="U255" s="417"/>
      <c r="V255" s="417"/>
      <c r="W255" s="417"/>
      <c r="X255" s="417"/>
      <c r="Y255" s="417"/>
      <c r="Z255" s="417"/>
      <c r="AA255" s="417"/>
      <c r="AB255" s="417"/>
      <c r="AC255" s="417"/>
      <c r="AD255" s="417"/>
      <c r="AE255" s="417"/>
      <c r="AF255" s="417"/>
      <c r="AG255" s="417"/>
      <c r="AH255" s="417"/>
      <c r="AI255" s="417"/>
      <c r="AJ255" s="417"/>
      <c r="AK255" s="417"/>
      <c r="AL255" s="417"/>
      <c r="AM255" s="417"/>
      <c r="AN255" s="417"/>
      <c r="AO255" s="417"/>
      <c r="AP255" s="417"/>
      <c r="AQ255" s="417"/>
      <c r="AR255" s="417"/>
      <c r="AS255" s="417"/>
      <c r="AT255" s="417"/>
      <c r="AU255" s="417"/>
      <c r="AV255" s="417"/>
      <c r="AW255" s="417"/>
      <c r="AX255" s="417"/>
      <c r="AY255" s="417"/>
      <c r="AZ255" s="417"/>
      <c r="BA255" s="417"/>
      <c r="BB255" s="417"/>
      <c r="BC255" s="417"/>
      <c r="BD255" s="417"/>
      <c r="BE255" s="417"/>
      <c r="BF255" s="417"/>
      <c r="BG255" s="417"/>
      <c r="BH255" s="417"/>
      <c r="BI255" s="417"/>
      <c r="BJ255" s="417"/>
      <c r="BK255" s="417"/>
      <c r="BL255" s="417"/>
      <c r="BM255" s="417"/>
      <c r="BN255" s="417"/>
      <c r="BO255" s="417"/>
      <c r="BP255" s="417"/>
      <c r="BQ255" s="417"/>
      <c r="BR255" s="417"/>
      <c r="BS255" s="417"/>
      <c r="BT255" s="417"/>
      <c r="BU255" s="417"/>
      <c r="BV255" s="417"/>
      <c r="BW255" s="417"/>
      <c r="BX255" s="417"/>
      <c r="BY255" s="417"/>
      <c r="BZ255" s="417"/>
      <c r="CA255" s="417"/>
      <c r="CB255" s="417"/>
      <c r="CC255" s="417"/>
      <c r="CD255" s="417"/>
      <c r="CE255" s="417"/>
      <c r="CF255" s="417"/>
      <c r="CG255" s="417"/>
      <c r="CH255" s="417"/>
      <c r="CI255" s="417"/>
      <c r="CJ255" s="417"/>
      <c r="CK255" s="417"/>
      <c r="CL255" s="417"/>
      <c r="CM255" s="417"/>
      <c r="CN255" s="417"/>
      <c r="CO255" s="417"/>
      <c r="CP255" s="417"/>
      <c r="CQ255" s="417"/>
      <c r="CR255" s="417"/>
      <c r="CS255" s="417"/>
      <c r="CT255" s="417"/>
      <c r="CU255" s="417"/>
      <c r="CV255" s="417"/>
      <c r="CW255" s="417"/>
      <c r="CX255" s="417"/>
      <c r="CY255" s="19"/>
    </row>
    <row r="256" spans="1:103" ht="15" customHeight="1" x14ac:dyDescent="0.25">
      <c r="A256" s="394"/>
      <c r="B256" s="394"/>
      <c r="C256" s="404" t="s">
        <v>224</v>
      </c>
      <c r="D256" s="405"/>
      <c r="E256" s="402" t="s">
        <v>405</v>
      </c>
      <c r="F256" s="361">
        <v>0</v>
      </c>
      <c r="G256" s="362">
        <v>2.3871922999999998E-6</v>
      </c>
      <c r="H256" s="363">
        <v>2.3871922999999998E-6</v>
      </c>
      <c r="I256" s="417"/>
      <c r="J256" s="417"/>
      <c r="K256" s="417"/>
      <c r="L256" s="417"/>
      <c r="M256" s="417"/>
      <c r="N256" s="417"/>
      <c r="O256" s="417"/>
      <c r="P256" s="417"/>
      <c r="Q256" s="417"/>
      <c r="R256" s="417"/>
      <c r="S256" s="417"/>
      <c r="T256" s="417"/>
      <c r="U256" s="417"/>
      <c r="V256" s="417"/>
      <c r="W256" s="417"/>
      <c r="X256" s="417"/>
      <c r="Y256" s="417"/>
      <c r="Z256" s="417"/>
      <c r="AA256" s="417"/>
      <c r="AB256" s="417"/>
      <c r="AC256" s="417"/>
      <c r="AD256" s="417"/>
      <c r="AE256" s="417"/>
      <c r="AF256" s="417"/>
      <c r="AG256" s="417"/>
      <c r="AH256" s="417"/>
      <c r="AI256" s="417"/>
      <c r="AJ256" s="417"/>
      <c r="AK256" s="417"/>
      <c r="AL256" s="417"/>
      <c r="AM256" s="417"/>
      <c r="AN256" s="417"/>
      <c r="AO256" s="417"/>
      <c r="AP256" s="417"/>
      <c r="AQ256" s="417"/>
      <c r="AR256" s="417"/>
      <c r="AS256" s="417"/>
      <c r="AT256" s="417"/>
      <c r="AU256" s="417"/>
      <c r="AV256" s="417"/>
      <c r="AW256" s="417"/>
      <c r="AX256" s="417"/>
      <c r="AY256" s="417"/>
      <c r="AZ256" s="417"/>
      <c r="BA256" s="417"/>
      <c r="BB256" s="417"/>
      <c r="BC256" s="417"/>
      <c r="BD256" s="417"/>
      <c r="BE256" s="417"/>
      <c r="BF256" s="417"/>
      <c r="BG256" s="417"/>
      <c r="BH256" s="417"/>
      <c r="BI256" s="417"/>
      <c r="BJ256" s="417"/>
      <c r="BK256" s="417"/>
      <c r="BL256" s="417"/>
      <c r="BM256" s="417"/>
      <c r="BN256" s="417"/>
      <c r="BO256" s="417"/>
      <c r="BP256" s="417"/>
      <c r="BQ256" s="417"/>
      <c r="BR256" s="417"/>
      <c r="BS256" s="417"/>
      <c r="BT256" s="417"/>
      <c r="BU256" s="417"/>
      <c r="BV256" s="417"/>
      <c r="BW256" s="417"/>
      <c r="BX256" s="417"/>
      <c r="BY256" s="417"/>
      <c r="BZ256" s="417"/>
      <c r="CA256" s="417"/>
      <c r="CB256" s="417"/>
      <c r="CC256" s="417"/>
      <c r="CD256" s="417"/>
      <c r="CE256" s="417"/>
      <c r="CF256" s="417"/>
      <c r="CG256" s="417"/>
      <c r="CH256" s="417"/>
      <c r="CI256" s="417"/>
      <c r="CJ256" s="417"/>
      <c r="CK256" s="417"/>
      <c r="CL256" s="417"/>
      <c r="CM256" s="417"/>
      <c r="CN256" s="417"/>
      <c r="CO256" s="417"/>
      <c r="CP256" s="417"/>
      <c r="CQ256" s="417"/>
      <c r="CR256" s="417"/>
      <c r="CS256" s="417"/>
      <c r="CT256" s="417"/>
      <c r="CU256" s="417"/>
      <c r="CV256" s="417"/>
      <c r="CW256" s="417"/>
      <c r="CX256" s="417"/>
      <c r="CY256" s="19"/>
    </row>
    <row r="257" spans="1:103" ht="15" customHeight="1" x14ac:dyDescent="0.25">
      <c r="A257" s="394"/>
      <c r="B257" s="394"/>
      <c r="C257" s="400" t="s">
        <v>225</v>
      </c>
      <c r="D257" s="401"/>
      <c r="E257" s="402" t="s">
        <v>406</v>
      </c>
      <c r="F257" s="361">
        <v>0</v>
      </c>
      <c r="G257" s="362">
        <v>1.6329084999999999</v>
      </c>
      <c r="H257" s="363">
        <v>1.6329084999999999</v>
      </c>
      <c r="I257" s="417"/>
      <c r="J257" s="417"/>
      <c r="K257" s="417"/>
      <c r="L257" s="417"/>
      <c r="M257" s="417"/>
      <c r="N257" s="417"/>
      <c r="O257" s="417"/>
      <c r="P257" s="417"/>
      <c r="Q257" s="417"/>
      <c r="R257" s="417"/>
      <c r="S257" s="417"/>
      <c r="T257" s="417"/>
      <c r="U257" s="417"/>
      <c r="V257" s="417"/>
      <c r="W257" s="417"/>
      <c r="X257" s="417"/>
      <c r="Y257" s="417"/>
      <c r="Z257" s="417"/>
      <c r="AA257" s="417"/>
      <c r="AB257" s="417"/>
      <c r="AC257" s="417"/>
      <c r="AD257" s="417"/>
      <c r="AE257" s="417"/>
      <c r="AF257" s="417"/>
      <c r="AG257" s="417"/>
      <c r="AH257" s="417"/>
      <c r="AI257" s="417"/>
      <c r="AJ257" s="417"/>
      <c r="AK257" s="417"/>
      <c r="AL257" s="417"/>
      <c r="AM257" s="417"/>
      <c r="AN257" s="417"/>
      <c r="AO257" s="417"/>
      <c r="AP257" s="417"/>
      <c r="AQ257" s="417"/>
      <c r="AR257" s="417"/>
      <c r="AS257" s="417"/>
      <c r="AT257" s="417"/>
      <c r="AU257" s="417"/>
      <c r="AV257" s="417"/>
      <c r="AW257" s="417"/>
      <c r="AX257" s="417"/>
      <c r="AY257" s="417"/>
      <c r="AZ257" s="417"/>
      <c r="BA257" s="417"/>
      <c r="BB257" s="417"/>
      <c r="BC257" s="417"/>
      <c r="BD257" s="417"/>
      <c r="BE257" s="417"/>
      <c r="BF257" s="417"/>
      <c r="BG257" s="417"/>
      <c r="BH257" s="417"/>
      <c r="BI257" s="417"/>
      <c r="BJ257" s="417"/>
      <c r="BK257" s="417"/>
      <c r="BL257" s="417"/>
      <c r="BM257" s="417"/>
      <c r="BN257" s="417"/>
      <c r="BO257" s="417"/>
      <c r="BP257" s="417"/>
      <c r="BQ257" s="417"/>
      <c r="BR257" s="417"/>
      <c r="BS257" s="417"/>
      <c r="BT257" s="417"/>
      <c r="BU257" s="417"/>
      <c r="BV257" s="417"/>
      <c r="BW257" s="417"/>
      <c r="BX257" s="417"/>
      <c r="BY257" s="417"/>
      <c r="BZ257" s="417"/>
      <c r="CA257" s="417"/>
      <c r="CB257" s="417"/>
      <c r="CC257" s="417"/>
      <c r="CD257" s="417"/>
      <c r="CE257" s="417"/>
      <c r="CF257" s="417"/>
      <c r="CG257" s="417"/>
      <c r="CH257" s="417"/>
      <c r="CI257" s="417"/>
      <c r="CJ257" s="417"/>
      <c r="CK257" s="417"/>
      <c r="CL257" s="417"/>
      <c r="CM257" s="417"/>
      <c r="CN257" s="417"/>
      <c r="CO257" s="417"/>
      <c r="CP257" s="417"/>
      <c r="CQ257" s="417"/>
      <c r="CR257" s="417"/>
      <c r="CS257" s="417"/>
      <c r="CT257" s="417"/>
      <c r="CU257" s="417"/>
      <c r="CV257" s="417"/>
      <c r="CW257" s="417"/>
      <c r="CX257" s="417"/>
      <c r="CY257" s="19"/>
    </row>
    <row r="258" spans="1:103" ht="15" customHeight="1" x14ac:dyDescent="0.25">
      <c r="A258" s="394"/>
      <c r="B258" s="394"/>
      <c r="C258" s="400" t="s">
        <v>226</v>
      </c>
      <c r="D258" s="401"/>
      <c r="E258" s="402" t="s">
        <v>407</v>
      </c>
      <c r="F258" s="361">
        <v>0</v>
      </c>
      <c r="G258" s="362">
        <v>0.6272791499999999</v>
      </c>
      <c r="H258" s="363">
        <v>0.6272791499999999</v>
      </c>
      <c r="I258" s="417"/>
      <c r="J258" s="417"/>
      <c r="K258" s="417"/>
      <c r="L258" s="417"/>
      <c r="M258" s="417"/>
      <c r="N258" s="417"/>
      <c r="O258" s="417"/>
      <c r="P258" s="417"/>
      <c r="Q258" s="417"/>
      <c r="R258" s="417"/>
      <c r="S258" s="417"/>
      <c r="T258" s="417"/>
      <c r="U258" s="417"/>
      <c r="V258" s="417"/>
      <c r="W258" s="417"/>
      <c r="X258" s="417"/>
      <c r="Y258" s="417"/>
      <c r="Z258" s="417"/>
      <c r="AA258" s="417"/>
      <c r="AB258" s="417"/>
      <c r="AC258" s="417"/>
      <c r="AD258" s="417"/>
      <c r="AE258" s="417"/>
      <c r="AF258" s="417"/>
      <c r="AG258" s="417"/>
      <c r="AH258" s="417"/>
      <c r="AI258" s="417"/>
      <c r="AJ258" s="417"/>
      <c r="AK258" s="417"/>
      <c r="AL258" s="417"/>
      <c r="AM258" s="417"/>
      <c r="AN258" s="417"/>
      <c r="AO258" s="417"/>
      <c r="AP258" s="417"/>
      <c r="AQ258" s="417"/>
      <c r="AR258" s="417"/>
      <c r="AS258" s="417"/>
      <c r="AT258" s="417"/>
      <c r="AU258" s="417"/>
      <c r="AV258" s="417"/>
      <c r="AW258" s="417"/>
      <c r="AX258" s="417"/>
      <c r="AY258" s="417"/>
      <c r="AZ258" s="417"/>
      <c r="BA258" s="417"/>
      <c r="BB258" s="417"/>
      <c r="BC258" s="417"/>
      <c r="BD258" s="417"/>
      <c r="BE258" s="417"/>
      <c r="BF258" s="417"/>
      <c r="BG258" s="417"/>
      <c r="BH258" s="417"/>
      <c r="BI258" s="417"/>
      <c r="BJ258" s="417"/>
      <c r="BK258" s="417"/>
      <c r="BL258" s="417"/>
      <c r="BM258" s="417"/>
      <c r="BN258" s="417"/>
      <c r="BO258" s="417"/>
      <c r="BP258" s="417"/>
      <c r="BQ258" s="417"/>
      <c r="BR258" s="417"/>
      <c r="BS258" s="417"/>
      <c r="BT258" s="417"/>
      <c r="BU258" s="417"/>
      <c r="BV258" s="417"/>
      <c r="BW258" s="417"/>
      <c r="BX258" s="417"/>
      <c r="BY258" s="417"/>
      <c r="BZ258" s="417"/>
      <c r="CA258" s="417"/>
      <c r="CB258" s="417"/>
      <c r="CC258" s="417"/>
      <c r="CD258" s="417"/>
      <c r="CE258" s="417"/>
      <c r="CF258" s="417"/>
      <c r="CG258" s="417"/>
      <c r="CH258" s="417"/>
      <c r="CI258" s="417"/>
      <c r="CJ258" s="417"/>
      <c r="CK258" s="417"/>
      <c r="CL258" s="417"/>
      <c r="CM258" s="417"/>
      <c r="CN258" s="417"/>
      <c r="CO258" s="417"/>
      <c r="CP258" s="417"/>
      <c r="CQ258" s="417"/>
      <c r="CR258" s="417"/>
      <c r="CS258" s="417"/>
      <c r="CT258" s="417"/>
      <c r="CU258" s="417"/>
      <c r="CV258" s="417"/>
      <c r="CW258" s="417"/>
      <c r="CX258" s="417"/>
      <c r="CY258" s="19"/>
    </row>
    <row r="259" spans="1:103" ht="15" customHeight="1" x14ac:dyDescent="0.25">
      <c r="A259" s="394"/>
      <c r="B259" s="394"/>
      <c r="C259" s="400" t="s">
        <v>227</v>
      </c>
      <c r="D259" s="401"/>
      <c r="E259" s="402" t="s">
        <v>408</v>
      </c>
      <c r="F259" s="361">
        <v>0</v>
      </c>
      <c r="G259" s="362">
        <v>9.5262533000000007E-3</v>
      </c>
      <c r="H259" s="363">
        <v>9.5262533000000007E-3</v>
      </c>
      <c r="I259" s="417"/>
      <c r="J259" s="417"/>
      <c r="K259" s="417"/>
      <c r="L259" s="417"/>
      <c r="M259" s="417"/>
      <c r="N259" s="417"/>
      <c r="O259" s="417"/>
      <c r="P259" s="417"/>
      <c r="Q259" s="417"/>
      <c r="R259" s="417"/>
      <c r="S259" s="417"/>
      <c r="T259" s="417"/>
      <c r="U259" s="417"/>
      <c r="V259" s="417"/>
      <c r="W259" s="417"/>
      <c r="X259" s="417"/>
      <c r="Y259" s="417"/>
      <c r="Z259" s="417"/>
      <c r="AA259" s="417"/>
      <c r="AB259" s="417"/>
      <c r="AC259" s="417"/>
      <c r="AD259" s="417"/>
      <c r="AE259" s="417"/>
      <c r="AF259" s="417"/>
      <c r="AG259" s="417"/>
      <c r="AH259" s="417"/>
      <c r="AI259" s="417"/>
      <c r="AJ259" s="417"/>
      <c r="AK259" s="417"/>
      <c r="AL259" s="417"/>
      <c r="AM259" s="417"/>
      <c r="AN259" s="417"/>
      <c r="AO259" s="417"/>
      <c r="AP259" s="417"/>
      <c r="AQ259" s="417"/>
      <c r="AR259" s="417"/>
      <c r="AS259" s="417"/>
      <c r="AT259" s="417"/>
      <c r="AU259" s="417"/>
      <c r="AV259" s="417"/>
      <c r="AW259" s="417"/>
      <c r="AX259" s="417"/>
      <c r="AY259" s="417"/>
      <c r="AZ259" s="417"/>
      <c r="BA259" s="417"/>
      <c r="BB259" s="417"/>
      <c r="BC259" s="417"/>
      <c r="BD259" s="417"/>
      <c r="BE259" s="417"/>
      <c r="BF259" s="417"/>
      <c r="BG259" s="417"/>
      <c r="BH259" s="417"/>
      <c r="BI259" s="417"/>
      <c r="BJ259" s="417"/>
      <c r="BK259" s="417"/>
      <c r="BL259" s="417"/>
      <c r="BM259" s="417"/>
      <c r="BN259" s="417"/>
      <c r="BO259" s="417"/>
      <c r="BP259" s="417"/>
      <c r="BQ259" s="417"/>
      <c r="BR259" s="417"/>
      <c r="BS259" s="417"/>
      <c r="BT259" s="417"/>
      <c r="BU259" s="417"/>
      <c r="BV259" s="417"/>
      <c r="BW259" s="417"/>
      <c r="BX259" s="417"/>
      <c r="BY259" s="417"/>
      <c r="BZ259" s="417"/>
      <c r="CA259" s="417"/>
      <c r="CB259" s="417"/>
      <c r="CC259" s="417"/>
      <c r="CD259" s="417"/>
      <c r="CE259" s="417"/>
      <c r="CF259" s="417"/>
      <c r="CG259" s="417"/>
      <c r="CH259" s="417"/>
      <c r="CI259" s="417"/>
      <c r="CJ259" s="417"/>
      <c r="CK259" s="417"/>
      <c r="CL259" s="417"/>
      <c r="CM259" s="417"/>
      <c r="CN259" s="417"/>
      <c r="CO259" s="417"/>
      <c r="CP259" s="417"/>
      <c r="CQ259" s="417"/>
      <c r="CR259" s="417"/>
      <c r="CS259" s="417"/>
      <c r="CT259" s="417"/>
      <c r="CU259" s="417"/>
      <c r="CV259" s="417"/>
      <c r="CW259" s="417"/>
      <c r="CX259" s="417"/>
      <c r="CY259" s="19"/>
    </row>
    <row r="260" spans="1:103" ht="15" customHeight="1" x14ac:dyDescent="0.25">
      <c r="A260" s="394"/>
      <c r="B260" s="394"/>
      <c r="C260" s="400" t="s">
        <v>228</v>
      </c>
      <c r="D260" s="401"/>
      <c r="E260" s="402" t="s">
        <v>407</v>
      </c>
      <c r="F260" s="361">
        <v>0</v>
      </c>
      <c r="G260" s="362">
        <v>1.0075307</v>
      </c>
      <c r="H260" s="363">
        <v>1.0075307</v>
      </c>
      <c r="I260" s="417"/>
      <c r="J260" s="417"/>
      <c r="K260" s="417"/>
      <c r="L260" s="417"/>
      <c r="M260" s="417"/>
      <c r="N260" s="417"/>
      <c r="O260" s="417"/>
      <c r="P260" s="417"/>
      <c r="Q260" s="417"/>
      <c r="R260" s="417"/>
      <c r="S260" s="417"/>
      <c r="T260" s="417"/>
      <c r="U260" s="417"/>
      <c r="V260" s="417"/>
      <c r="W260" s="417"/>
      <c r="X260" s="417"/>
      <c r="Y260" s="417"/>
      <c r="Z260" s="417"/>
      <c r="AA260" s="417"/>
      <c r="AB260" s="417"/>
      <c r="AC260" s="417"/>
      <c r="AD260" s="417"/>
      <c r="AE260" s="417"/>
      <c r="AF260" s="417"/>
      <c r="AG260" s="417"/>
      <c r="AH260" s="417"/>
      <c r="AI260" s="417"/>
      <c r="AJ260" s="417"/>
      <c r="AK260" s="417"/>
      <c r="AL260" s="417"/>
      <c r="AM260" s="417"/>
      <c r="AN260" s="417"/>
      <c r="AO260" s="417"/>
      <c r="AP260" s="417"/>
      <c r="AQ260" s="417"/>
      <c r="AR260" s="417"/>
      <c r="AS260" s="417"/>
      <c r="AT260" s="417"/>
      <c r="AU260" s="417"/>
      <c r="AV260" s="417"/>
      <c r="AW260" s="417"/>
      <c r="AX260" s="417"/>
      <c r="AY260" s="417"/>
      <c r="AZ260" s="417"/>
      <c r="BA260" s="417"/>
      <c r="BB260" s="417"/>
      <c r="BC260" s="417"/>
      <c r="BD260" s="417"/>
      <c r="BE260" s="417"/>
      <c r="BF260" s="417"/>
      <c r="BG260" s="417"/>
      <c r="BH260" s="417"/>
      <c r="BI260" s="417"/>
      <c r="BJ260" s="417"/>
      <c r="BK260" s="417"/>
      <c r="BL260" s="417"/>
      <c r="BM260" s="417"/>
      <c r="BN260" s="417"/>
      <c r="BO260" s="417"/>
      <c r="BP260" s="417"/>
      <c r="BQ260" s="417"/>
      <c r="BR260" s="417"/>
      <c r="BS260" s="417"/>
      <c r="BT260" s="417"/>
      <c r="BU260" s="417"/>
      <c r="BV260" s="417"/>
      <c r="BW260" s="417"/>
      <c r="BX260" s="417"/>
      <c r="BY260" s="417"/>
      <c r="BZ260" s="417"/>
      <c r="CA260" s="417"/>
      <c r="CB260" s="417"/>
      <c r="CC260" s="417"/>
      <c r="CD260" s="417"/>
      <c r="CE260" s="417"/>
      <c r="CF260" s="417"/>
      <c r="CG260" s="417"/>
      <c r="CH260" s="417"/>
      <c r="CI260" s="417"/>
      <c r="CJ260" s="417"/>
      <c r="CK260" s="417"/>
      <c r="CL260" s="417"/>
      <c r="CM260" s="417"/>
      <c r="CN260" s="417"/>
      <c r="CO260" s="417"/>
      <c r="CP260" s="417"/>
      <c r="CQ260" s="417"/>
      <c r="CR260" s="417"/>
      <c r="CS260" s="417"/>
      <c r="CT260" s="417"/>
      <c r="CU260" s="417"/>
      <c r="CV260" s="417"/>
      <c r="CW260" s="417"/>
      <c r="CX260" s="417"/>
      <c r="CY260" s="19"/>
    </row>
    <row r="261" spans="1:103" ht="15" customHeight="1" x14ac:dyDescent="0.25">
      <c r="A261" s="394"/>
      <c r="B261" s="394"/>
      <c r="C261" s="400" t="s">
        <v>229</v>
      </c>
      <c r="D261" s="401"/>
      <c r="E261" s="402" t="s">
        <v>409</v>
      </c>
      <c r="F261" s="361">
        <v>0</v>
      </c>
      <c r="G261" s="362">
        <v>2.6565638999999999E-2</v>
      </c>
      <c r="H261" s="363">
        <v>2.6565638999999999E-2</v>
      </c>
      <c r="I261" s="417"/>
      <c r="J261" s="417"/>
      <c r="K261" s="417"/>
      <c r="L261" s="417"/>
      <c r="M261" s="417"/>
      <c r="N261" s="417"/>
      <c r="O261" s="417"/>
      <c r="P261" s="417"/>
      <c r="Q261" s="417"/>
      <c r="R261" s="417"/>
      <c r="S261" s="417"/>
      <c r="T261" s="417"/>
      <c r="U261" s="417"/>
      <c r="V261" s="417"/>
      <c r="W261" s="417"/>
      <c r="X261" s="417"/>
      <c r="Y261" s="417"/>
      <c r="Z261" s="417"/>
      <c r="AA261" s="417"/>
      <c r="AB261" s="417"/>
      <c r="AC261" s="417"/>
      <c r="AD261" s="417"/>
      <c r="AE261" s="417"/>
      <c r="AF261" s="417"/>
      <c r="AG261" s="417"/>
      <c r="AH261" s="417"/>
      <c r="AI261" s="417"/>
      <c r="AJ261" s="417"/>
      <c r="AK261" s="417"/>
      <c r="AL261" s="417"/>
      <c r="AM261" s="417"/>
      <c r="AN261" s="417"/>
      <c r="AO261" s="417"/>
      <c r="AP261" s="417"/>
      <c r="AQ261" s="417"/>
      <c r="AR261" s="417"/>
      <c r="AS261" s="417"/>
      <c r="AT261" s="417"/>
      <c r="AU261" s="417"/>
      <c r="AV261" s="417"/>
      <c r="AW261" s="417"/>
      <c r="AX261" s="417"/>
      <c r="AY261" s="417"/>
      <c r="AZ261" s="417"/>
      <c r="BA261" s="417"/>
      <c r="BB261" s="417"/>
      <c r="BC261" s="417"/>
      <c r="BD261" s="417"/>
      <c r="BE261" s="417"/>
      <c r="BF261" s="417"/>
      <c r="BG261" s="417"/>
      <c r="BH261" s="417"/>
      <c r="BI261" s="417"/>
      <c r="BJ261" s="417"/>
      <c r="BK261" s="417"/>
      <c r="BL261" s="417"/>
      <c r="BM261" s="417"/>
      <c r="BN261" s="417"/>
      <c r="BO261" s="417"/>
      <c r="BP261" s="417"/>
      <c r="BQ261" s="417"/>
      <c r="BR261" s="417"/>
      <c r="BS261" s="417"/>
      <c r="BT261" s="417"/>
      <c r="BU261" s="417"/>
      <c r="BV261" s="417"/>
      <c r="BW261" s="417"/>
      <c r="BX261" s="417"/>
      <c r="BY261" s="417"/>
      <c r="BZ261" s="417"/>
      <c r="CA261" s="417"/>
      <c r="CB261" s="417"/>
      <c r="CC261" s="417"/>
      <c r="CD261" s="417"/>
      <c r="CE261" s="417"/>
      <c r="CF261" s="417"/>
      <c r="CG261" s="417"/>
      <c r="CH261" s="417"/>
      <c r="CI261" s="417"/>
      <c r="CJ261" s="417"/>
      <c r="CK261" s="417"/>
      <c r="CL261" s="417"/>
      <c r="CM261" s="417"/>
      <c r="CN261" s="417"/>
      <c r="CO261" s="417"/>
      <c r="CP261" s="417"/>
      <c r="CQ261" s="417"/>
      <c r="CR261" s="417"/>
      <c r="CS261" s="417"/>
      <c r="CT261" s="417"/>
      <c r="CU261" s="417"/>
      <c r="CV261" s="417"/>
      <c r="CW261" s="417"/>
      <c r="CX261" s="417"/>
      <c r="CY261" s="19"/>
    </row>
    <row r="262" spans="1:103" ht="15" customHeight="1" x14ac:dyDescent="0.25">
      <c r="A262" s="394"/>
      <c r="B262" s="394"/>
      <c r="C262" s="400" t="s">
        <v>230</v>
      </c>
      <c r="D262" s="401"/>
      <c r="E262" s="402" t="s">
        <v>410</v>
      </c>
      <c r="F262" s="361">
        <v>0</v>
      </c>
      <c r="G262" s="362">
        <v>4.0044127000000004E-3</v>
      </c>
      <c r="H262" s="363">
        <v>4.0044127000000004E-3</v>
      </c>
      <c r="I262" s="417"/>
      <c r="J262" s="417"/>
      <c r="K262" s="417"/>
      <c r="L262" s="417"/>
      <c r="M262" s="417"/>
      <c r="N262" s="417"/>
      <c r="O262" s="417"/>
      <c r="P262" s="417"/>
      <c r="Q262" s="417"/>
      <c r="R262" s="417"/>
      <c r="S262" s="417"/>
      <c r="T262" s="417"/>
      <c r="U262" s="417"/>
      <c r="V262" s="417"/>
      <c r="W262" s="417"/>
      <c r="X262" s="417"/>
      <c r="Y262" s="417"/>
      <c r="Z262" s="417"/>
      <c r="AA262" s="417"/>
      <c r="AB262" s="417"/>
      <c r="AC262" s="417"/>
      <c r="AD262" s="417"/>
      <c r="AE262" s="417"/>
      <c r="AF262" s="417"/>
      <c r="AG262" s="417"/>
      <c r="AH262" s="417"/>
      <c r="AI262" s="417"/>
      <c r="AJ262" s="417"/>
      <c r="AK262" s="417"/>
      <c r="AL262" s="417"/>
      <c r="AM262" s="417"/>
      <c r="AN262" s="417"/>
      <c r="AO262" s="417"/>
      <c r="AP262" s="417"/>
      <c r="AQ262" s="417"/>
      <c r="AR262" s="417"/>
      <c r="AS262" s="417"/>
      <c r="AT262" s="417"/>
      <c r="AU262" s="417"/>
      <c r="AV262" s="417"/>
      <c r="AW262" s="417"/>
      <c r="AX262" s="417"/>
      <c r="AY262" s="417"/>
      <c r="AZ262" s="417"/>
      <c r="BA262" s="417"/>
      <c r="BB262" s="417"/>
      <c r="BC262" s="417"/>
      <c r="BD262" s="417"/>
      <c r="BE262" s="417"/>
      <c r="BF262" s="417"/>
      <c r="BG262" s="417"/>
      <c r="BH262" s="417"/>
      <c r="BI262" s="417"/>
      <c r="BJ262" s="417"/>
      <c r="BK262" s="417"/>
      <c r="BL262" s="417"/>
      <c r="BM262" s="417"/>
      <c r="BN262" s="417"/>
      <c r="BO262" s="417"/>
      <c r="BP262" s="417"/>
      <c r="BQ262" s="417"/>
      <c r="BR262" s="417"/>
      <c r="BS262" s="417"/>
      <c r="BT262" s="417"/>
      <c r="BU262" s="417"/>
      <c r="BV262" s="417"/>
      <c r="BW262" s="417"/>
      <c r="BX262" s="417"/>
      <c r="BY262" s="417"/>
      <c r="BZ262" s="417"/>
      <c r="CA262" s="417"/>
      <c r="CB262" s="417"/>
      <c r="CC262" s="417"/>
      <c r="CD262" s="417"/>
      <c r="CE262" s="417"/>
      <c r="CF262" s="417"/>
      <c r="CG262" s="417"/>
      <c r="CH262" s="417"/>
      <c r="CI262" s="417"/>
      <c r="CJ262" s="417"/>
      <c r="CK262" s="417"/>
      <c r="CL262" s="417"/>
      <c r="CM262" s="417"/>
      <c r="CN262" s="417"/>
      <c r="CO262" s="417"/>
      <c r="CP262" s="417"/>
      <c r="CQ262" s="417"/>
      <c r="CR262" s="417"/>
      <c r="CS262" s="417"/>
      <c r="CT262" s="417"/>
      <c r="CU262" s="417"/>
      <c r="CV262" s="417"/>
      <c r="CW262" s="417"/>
      <c r="CX262" s="417"/>
      <c r="CY262" s="19"/>
    </row>
    <row r="263" spans="1:103" ht="15" customHeight="1" x14ac:dyDescent="0.25">
      <c r="A263" s="394"/>
      <c r="B263" s="394"/>
      <c r="C263" s="400" t="s">
        <v>231</v>
      </c>
      <c r="D263" s="401"/>
      <c r="E263" s="402" t="s">
        <v>411</v>
      </c>
      <c r="F263" s="361">
        <v>0</v>
      </c>
      <c r="G263" s="362">
        <v>3.540355E-4</v>
      </c>
      <c r="H263" s="363">
        <v>3.540355E-4</v>
      </c>
      <c r="I263" s="417"/>
      <c r="J263" s="417"/>
      <c r="K263" s="417"/>
      <c r="L263" s="417"/>
      <c r="M263" s="417"/>
      <c r="N263" s="417"/>
      <c r="O263" s="417"/>
      <c r="P263" s="417"/>
      <c r="Q263" s="417"/>
      <c r="R263" s="417"/>
      <c r="S263" s="417"/>
      <c r="T263" s="417"/>
      <c r="U263" s="417"/>
      <c r="V263" s="417"/>
      <c r="W263" s="417"/>
      <c r="X263" s="417"/>
      <c r="Y263" s="417"/>
      <c r="Z263" s="417"/>
      <c r="AA263" s="417"/>
      <c r="AB263" s="417"/>
      <c r="AC263" s="417"/>
      <c r="AD263" s="417"/>
      <c r="AE263" s="417"/>
      <c r="AF263" s="417"/>
      <c r="AG263" s="417"/>
      <c r="AH263" s="417"/>
      <c r="AI263" s="417"/>
      <c r="AJ263" s="417"/>
      <c r="AK263" s="417"/>
      <c r="AL263" s="417"/>
      <c r="AM263" s="417"/>
      <c r="AN263" s="417"/>
      <c r="AO263" s="417"/>
      <c r="AP263" s="417"/>
      <c r="AQ263" s="417"/>
      <c r="AR263" s="417"/>
      <c r="AS263" s="417"/>
      <c r="AT263" s="417"/>
      <c r="AU263" s="417"/>
      <c r="AV263" s="417"/>
      <c r="AW263" s="417"/>
      <c r="AX263" s="417"/>
      <c r="AY263" s="417"/>
      <c r="AZ263" s="417"/>
      <c r="BA263" s="417"/>
      <c r="BB263" s="417"/>
      <c r="BC263" s="417"/>
      <c r="BD263" s="417"/>
      <c r="BE263" s="417"/>
      <c r="BF263" s="417"/>
      <c r="BG263" s="417"/>
      <c r="BH263" s="417"/>
      <c r="BI263" s="417"/>
      <c r="BJ263" s="417"/>
      <c r="BK263" s="417"/>
      <c r="BL263" s="417"/>
      <c r="BM263" s="417"/>
      <c r="BN263" s="417"/>
      <c r="BO263" s="417"/>
      <c r="BP263" s="417"/>
      <c r="BQ263" s="417"/>
      <c r="BR263" s="417"/>
      <c r="BS263" s="417"/>
      <c r="BT263" s="417"/>
      <c r="BU263" s="417"/>
      <c r="BV263" s="417"/>
      <c r="BW263" s="417"/>
      <c r="BX263" s="417"/>
      <c r="BY263" s="417"/>
      <c r="BZ263" s="417"/>
      <c r="CA263" s="417"/>
      <c r="CB263" s="417"/>
      <c r="CC263" s="417"/>
      <c r="CD263" s="417"/>
      <c r="CE263" s="417"/>
      <c r="CF263" s="417"/>
      <c r="CG263" s="417"/>
      <c r="CH263" s="417"/>
      <c r="CI263" s="417"/>
      <c r="CJ263" s="417"/>
      <c r="CK263" s="417"/>
      <c r="CL263" s="417"/>
      <c r="CM263" s="417"/>
      <c r="CN263" s="417"/>
      <c r="CO263" s="417"/>
      <c r="CP263" s="417"/>
      <c r="CQ263" s="417"/>
      <c r="CR263" s="417"/>
      <c r="CS263" s="417"/>
      <c r="CT263" s="417"/>
      <c r="CU263" s="417"/>
      <c r="CV263" s="417"/>
      <c r="CW263" s="417"/>
      <c r="CX263" s="417"/>
      <c r="CY263" s="19"/>
    </row>
    <row r="264" spans="1:103" ht="15" customHeight="1" x14ac:dyDescent="0.25">
      <c r="A264" s="394"/>
      <c r="B264" s="394"/>
      <c r="C264" s="400" t="s">
        <v>232</v>
      </c>
      <c r="D264" s="401"/>
      <c r="E264" s="402" t="s">
        <v>412</v>
      </c>
      <c r="F264" s="361">
        <v>0</v>
      </c>
      <c r="G264" s="362">
        <v>16.932869999999998</v>
      </c>
      <c r="H264" s="363">
        <v>16.932869999999998</v>
      </c>
      <c r="I264" s="417"/>
      <c r="J264" s="417"/>
      <c r="K264" s="417"/>
      <c r="L264" s="417"/>
      <c r="M264" s="417"/>
      <c r="N264" s="417"/>
      <c r="O264" s="417"/>
      <c r="P264" s="417"/>
      <c r="Q264" s="417"/>
      <c r="R264" s="417"/>
      <c r="S264" s="417"/>
      <c r="T264" s="417"/>
      <c r="U264" s="417"/>
      <c r="V264" s="417"/>
      <c r="W264" s="417"/>
      <c r="X264" s="417"/>
      <c r="Y264" s="417"/>
      <c r="Z264" s="417"/>
      <c r="AA264" s="417"/>
      <c r="AB264" s="417"/>
      <c r="AC264" s="417"/>
      <c r="AD264" s="417"/>
      <c r="AE264" s="417"/>
      <c r="AF264" s="417"/>
      <c r="AG264" s="417"/>
      <c r="AH264" s="417"/>
      <c r="AI264" s="417"/>
      <c r="AJ264" s="417"/>
      <c r="AK264" s="417"/>
      <c r="AL264" s="417"/>
      <c r="AM264" s="417"/>
      <c r="AN264" s="417"/>
      <c r="AO264" s="417"/>
      <c r="AP264" s="417"/>
      <c r="AQ264" s="417"/>
      <c r="AR264" s="417"/>
      <c r="AS264" s="417"/>
      <c r="AT264" s="417"/>
      <c r="AU264" s="417"/>
      <c r="AV264" s="417"/>
      <c r="AW264" s="417"/>
      <c r="AX264" s="417"/>
      <c r="AY264" s="417"/>
      <c r="AZ264" s="417"/>
      <c r="BA264" s="417"/>
      <c r="BB264" s="417"/>
      <c r="BC264" s="417"/>
      <c r="BD264" s="417"/>
      <c r="BE264" s="417"/>
      <c r="BF264" s="417"/>
      <c r="BG264" s="417"/>
      <c r="BH264" s="417"/>
      <c r="BI264" s="417"/>
      <c r="BJ264" s="417"/>
      <c r="BK264" s="417"/>
      <c r="BL264" s="417"/>
      <c r="BM264" s="417"/>
      <c r="BN264" s="417"/>
      <c r="BO264" s="417"/>
      <c r="BP264" s="417"/>
      <c r="BQ264" s="417"/>
      <c r="BR264" s="417"/>
      <c r="BS264" s="417"/>
      <c r="BT264" s="417"/>
      <c r="BU264" s="417"/>
      <c r="BV264" s="417"/>
      <c r="BW264" s="417"/>
      <c r="BX264" s="417"/>
      <c r="BY264" s="417"/>
      <c r="BZ264" s="417"/>
      <c r="CA264" s="417"/>
      <c r="CB264" s="417"/>
      <c r="CC264" s="417"/>
      <c r="CD264" s="417"/>
      <c r="CE264" s="417"/>
      <c r="CF264" s="417"/>
      <c r="CG264" s="417"/>
      <c r="CH264" s="417"/>
      <c r="CI264" s="417"/>
      <c r="CJ264" s="417"/>
      <c r="CK264" s="417"/>
      <c r="CL264" s="417"/>
      <c r="CM264" s="417"/>
      <c r="CN264" s="417"/>
      <c r="CO264" s="417"/>
      <c r="CP264" s="417"/>
      <c r="CQ264" s="417"/>
      <c r="CR264" s="417"/>
      <c r="CS264" s="417"/>
      <c r="CT264" s="417"/>
      <c r="CU264" s="417"/>
      <c r="CV264" s="417"/>
      <c r="CW264" s="417"/>
      <c r="CX264" s="417"/>
      <c r="CY264" s="19"/>
    </row>
    <row r="265" spans="1:103" ht="15" customHeight="1" x14ac:dyDescent="0.25">
      <c r="A265" s="394"/>
      <c r="B265" s="394"/>
      <c r="C265" s="400" t="s">
        <v>233</v>
      </c>
      <c r="D265" s="401"/>
      <c r="E265" s="402" t="s">
        <v>412</v>
      </c>
      <c r="F265" s="361">
        <v>0</v>
      </c>
      <c r="G265" s="362">
        <v>0.33389698000000001</v>
      </c>
      <c r="H265" s="363">
        <v>0.33389698000000001</v>
      </c>
      <c r="I265" s="417"/>
      <c r="J265" s="417"/>
      <c r="K265" s="417"/>
      <c r="L265" s="417"/>
      <c r="M265" s="417"/>
      <c r="N265" s="417"/>
      <c r="O265" s="417"/>
      <c r="P265" s="417"/>
      <c r="Q265" s="417"/>
      <c r="R265" s="417"/>
      <c r="S265" s="417"/>
      <c r="T265" s="417"/>
      <c r="U265" s="417"/>
      <c r="V265" s="417"/>
      <c r="W265" s="417"/>
      <c r="X265" s="417"/>
      <c r="Y265" s="417"/>
      <c r="Z265" s="417"/>
      <c r="AA265" s="417"/>
      <c r="AB265" s="417"/>
      <c r="AC265" s="417"/>
      <c r="AD265" s="417"/>
      <c r="AE265" s="417"/>
      <c r="AF265" s="417"/>
      <c r="AG265" s="417"/>
      <c r="AH265" s="417"/>
      <c r="AI265" s="417"/>
      <c r="AJ265" s="417"/>
      <c r="AK265" s="417"/>
      <c r="AL265" s="417"/>
      <c r="AM265" s="417"/>
      <c r="AN265" s="417"/>
      <c r="AO265" s="417"/>
      <c r="AP265" s="417"/>
      <c r="AQ265" s="417"/>
      <c r="AR265" s="417"/>
      <c r="AS265" s="417"/>
      <c r="AT265" s="417"/>
      <c r="AU265" s="417"/>
      <c r="AV265" s="417"/>
      <c r="AW265" s="417"/>
      <c r="AX265" s="417"/>
      <c r="AY265" s="417"/>
      <c r="AZ265" s="417"/>
      <c r="BA265" s="417"/>
      <c r="BB265" s="417"/>
      <c r="BC265" s="417"/>
      <c r="BD265" s="417"/>
      <c r="BE265" s="417"/>
      <c r="BF265" s="417"/>
      <c r="BG265" s="417"/>
      <c r="BH265" s="417"/>
      <c r="BI265" s="417"/>
      <c r="BJ265" s="417"/>
      <c r="BK265" s="417"/>
      <c r="BL265" s="417"/>
      <c r="BM265" s="417"/>
      <c r="BN265" s="417"/>
      <c r="BO265" s="417"/>
      <c r="BP265" s="417"/>
      <c r="BQ265" s="417"/>
      <c r="BR265" s="417"/>
      <c r="BS265" s="417"/>
      <c r="BT265" s="417"/>
      <c r="BU265" s="417"/>
      <c r="BV265" s="417"/>
      <c r="BW265" s="417"/>
      <c r="BX265" s="417"/>
      <c r="BY265" s="417"/>
      <c r="BZ265" s="417"/>
      <c r="CA265" s="417"/>
      <c r="CB265" s="417"/>
      <c r="CC265" s="417"/>
      <c r="CD265" s="417"/>
      <c r="CE265" s="417"/>
      <c r="CF265" s="417"/>
      <c r="CG265" s="417"/>
      <c r="CH265" s="417"/>
      <c r="CI265" s="417"/>
      <c r="CJ265" s="417"/>
      <c r="CK265" s="417"/>
      <c r="CL265" s="417"/>
      <c r="CM265" s="417"/>
      <c r="CN265" s="417"/>
      <c r="CO265" s="417"/>
      <c r="CP265" s="417"/>
      <c r="CQ265" s="417"/>
      <c r="CR265" s="417"/>
      <c r="CS265" s="417"/>
      <c r="CT265" s="417"/>
      <c r="CU265" s="417"/>
      <c r="CV265" s="417"/>
      <c r="CW265" s="417"/>
      <c r="CX265" s="417"/>
      <c r="CY265" s="19"/>
    </row>
    <row r="266" spans="1:103" ht="15" customHeight="1" x14ac:dyDescent="0.25">
      <c r="A266" s="394"/>
      <c r="B266" s="394"/>
      <c r="C266" s="400" t="s">
        <v>234</v>
      </c>
      <c r="D266" s="401"/>
      <c r="E266" s="402" t="s">
        <v>412</v>
      </c>
      <c r="F266" s="361">
        <v>0</v>
      </c>
      <c r="G266" s="362">
        <v>0.44263975999999999</v>
      </c>
      <c r="H266" s="363">
        <v>0.44263975999999999</v>
      </c>
      <c r="I266" s="417"/>
      <c r="J266" s="417"/>
      <c r="K266" s="417"/>
      <c r="L266" s="417"/>
      <c r="M266" s="417"/>
      <c r="N266" s="417"/>
      <c r="O266" s="417"/>
      <c r="P266" s="417"/>
      <c r="Q266" s="417"/>
      <c r="R266" s="417"/>
      <c r="S266" s="417"/>
      <c r="T266" s="417"/>
      <c r="U266" s="417"/>
      <c r="V266" s="417"/>
      <c r="W266" s="417"/>
      <c r="X266" s="417"/>
      <c r="Y266" s="417"/>
      <c r="Z266" s="417"/>
      <c r="AA266" s="417"/>
      <c r="AB266" s="417"/>
      <c r="AC266" s="417"/>
      <c r="AD266" s="417"/>
      <c r="AE266" s="417"/>
      <c r="AF266" s="417"/>
      <c r="AG266" s="417"/>
      <c r="AH266" s="417"/>
      <c r="AI266" s="417"/>
      <c r="AJ266" s="417"/>
      <c r="AK266" s="417"/>
      <c r="AL266" s="417"/>
      <c r="AM266" s="417"/>
      <c r="AN266" s="417"/>
      <c r="AO266" s="417"/>
      <c r="AP266" s="417"/>
      <c r="AQ266" s="417"/>
      <c r="AR266" s="417"/>
      <c r="AS266" s="417"/>
      <c r="AT266" s="417"/>
      <c r="AU266" s="417"/>
      <c r="AV266" s="417"/>
      <c r="AW266" s="417"/>
      <c r="AX266" s="417"/>
      <c r="AY266" s="417"/>
      <c r="AZ266" s="417"/>
      <c r="BA266" s="417"/>
      <c r="BB266" s="417"/>
      <c r="BC266" s="417"/>
      <c r="BD266" s="417"/>
      <c r="BE266" s="417"/>
      <c r="BF266" s="417"/>
      <c r="BG266" s="417"/>
      <c r="BH266" s="417"/>
      <c r="BI266" s="417"/>
      <c r="BJ266" s="417"/>
      <c r="BK266" s="417"/>
      <c r="BL266" s="417"/>
      <c r="BM266" s="417"/>
      <c r="BN266" s="417"/>
      <c r="BO266" s="417"/>
      <c r="BP266" s="417"/>
      <c r="BQ266" s="417"/>
      <c r="BR266" s="417"/>
      <c r="BS266" s="417"/>
      <c r="BT266" s="417"/>
      <c r="BU266" s="417"/>
      <c r="BV266" s="417"/>
      <c r="BW266" s="417"/>
      <c r="BX266" s="417"/>
      <c r="BY266" s="417"/>
      <c r="BZ266" s="417"/>
      <c r="CA266" s="417"/>
      <c r="CB266" s="417"/>
      <c r="CC266" s="417"/>
      <c r="CD266" s="417"/>
      <c r="CE266" s="417"/>
      <c r="CF266" s="417"/>
      <c r="CG266" s="417"/>
      <c r="CH266" s="417"/>
      <c r="CI266" s="417"/>
      <c r="CJ266" s="417"/>
      <c r="CK266" s="417"/>
      <c r="CL266" s="417"/>
      <c r="CM266" s="417"/>
      <c r="CN266" s="417"/>
      <c r="CO266" s="417"/>
      <c r="CP266" s="417"/>
      <c r="CQ266" s="417"/>
      <c r="CR266" s="417"/>
      <c r="CS266" s="417"/>
      <c r="CT266" s="417"/>
      <c r="CU266" s="417"/>
      <c r="CV266" s="417"/>
      <c r="CW266" s="417"/>
      <c r="CX266" s="417"/>
      <c r="CY266" s="19"/>
    </row>
    <row r="267" spans="1:103" ht="15" customHeight="1" x14ac:dyDescent="0.25">
      <c r="A267" s="394"/>
      <c r="B267" s="394"/>
      <c r="C267" s="400" t="s">
        <v>235</v>
      </c>
      <c r="D267" s="401"/>
      <c r="E267" s="402" t="s">
        <v>412</v>
      </c>
      <c r="F267" s="361">
        <v>0</v>
      </c>
      <c r="G267" s="362">
        <v>0.49277000999999998</v>
      </c>
      <c r="H267" s="363">
        <v>0.49277000999999998</v>
      </c>
      <c r="I267" s="417"/>
      <c r="J267" s="417"/>
      <c r="K267" s="417"/>
      <c r="L267" s="417"/>
      <c r="M267" s="417"/>
      <c r="N267" s="417"/>
      <c r="O267" s="417"/>
      <c r="P267" s="417"/>
      <c r="Q267" s="417"/>
      <c r="R267" s="417"/>
      <c r="S267" s="417"/>
      <c r="T267" s="417"/>
      <c r="U267" s="417"/>
      <c r="V267" s="417"/>
      <c r="W267" s="417"/>
      <c r="X267" s="417"/>
      <c r="Y267" s="417"/>
      <c r="Z267" s="417"/>
      <c r="AA267" s="417"/>
      <c r="AB267" s="417"/>
      <c r="AC267" s="417"/>
      <c r="AD267" s="417"/>
      <c r="AE267" s="417"/>
      <c r="AF267" s="417"/>
      <c r="AG267" s="417"/>
      <c r="AH267" s="417"/>
      <c r="AI267" s="417"/>
      <c r="AJ267" s="417"/>
      <c r="AK267" s="417"/>
      <c r="AL267" s="417"/>
      <c r="AM267" s="417"/>
      <c r="AN267" s="417"/>
      <c r="AO267" s="417"/>
      <c r="AP267" s="417"/>
      <c r="AQ267" s="417"/>
      <c r="AR267" s="417"/>
      <c r="AS267" s="417"/>
      <c r="AT267" s="417"/>
      <c r="AU267" s="417"/>
      <c r="AV267" s="417"/>
      <c r="AW267" s="417"/>
      <c r="AX267" s="417"/>
      <c r="AY267" s="417"/>
      <c r="AZ267" s="417"/>
      <c r="BA267" s="417"/>
      <c r="BB267" s="417"/>
      <c r="BC267" s="417"/>
      <c r="BD267" s="417"/>
      <c r="BE267" s="417"/>
      <c r="BF267" s="417"/>
      <c r="BG267" s="417"/>
      <c r="BH267" s="417"/>
      <c r="BI267" s="417"/>
      <c r="BJ267" s="417"/>
      <c r="BK267" s="417"/>
      <c r="BL267" s="417"/>
      <c r="BM267" s="417"/>
      <c r="BN267" s="417"/>
      <c r="BO267" s="417"/>
      <c r="BP267" s="417"/>
      <c r="BQ267" s="417"/>
      <c r="BR267" s="417"/>
      <c r="BS267" s="417"/>
      <c r="BT267" s="417"/>
      <c r="BU267" s="417"/>
      <c r="BV267" s="417"/>
      <c r="BW267" s="417"/>
      <c r="BX267" s="417"/>
      <c r="BY267" s="417"/>
      <c r="BZ267" s="417"/>
      <c r="CA267" s="417"/>
      <c r="CB267" s="417"/>
      <c r="CC267" s="417"/>
      <c r="CD267" s="417"/>
      <c r="CE267" s="417"/>
      <c r="CF267" s="417"/>
      <c r="CG267" s="417"/>
      <c r="CH267" s="417"/>
      <c r="CI267" s="417"/>
      <c r="CJ267" s="417"/>
      <c r="CK267" s="417"/>
      <c r="CL267" s="417"/>
      <c r="CM267" s="417"/>
      <c r="CN267" s="417"/>
      <c r="CO267" s="417"/>
      <c r="CP267" s="417"/>
      <c r="CQ267" s="417"/>
      <c r="CR267" s="417"/>
      <c r="CS267" s="417"/>
      <c r="CT267" s="417"/>
      <c r="CU267" s="417"/>
      <c r="CV267" s="417"/>
      <c r="CW267" s="417"/>
      <c r="CX267" s="417"/>
      <c r="CY267" s="19"/>
    </row>
    <row r="268" spans="1:103" ht="15" customHeight="1" x14ac:dyDescent="0.25">
      <c r="A268" s="394"/>
      <c r="B268" s="394"/>
      <c r="C268" s="400" t="s">
        <v>236</v>
      </c>
      <c r="D268" s="401"/>
      <c r="E268" s="402" t="s">
        <v>412</v>
      </c>
      <c r="F268" s="361">
        <v>0</v>
      </c>
      <c r="G268" s="362">
        <v>5.9933755</v>
      </c>
      <c r="H268" s="363">
        <v>5.9933755</v>
      </c>
      <c r="I268" s="417"/>
      <c r="J268" s="417"/>
      <c r="K268" s="417"/>
      <c r="L268" s="417"/>
      <c r="M268" s="417"/>
      <c r="N268" s="417"/>
      <c r="O268" s="417"/>
      <c r="P268" s="417"/>
      <c r="Q268" s="417"/>
      <c r="R268" s="417"/>
      <c r="S268" s="417"/>
      <c r="T268" s="417"/>
      <c r="U268" s="417"/>
      <c r="V268" s="417"/>
      <c r="W268" s="417"/>
      <c r="X268" s="417"/>
      <c r="Y268" s="417"/>
      <c r="Z268" s="417"/>
      <c r="AA268" s="417"/>
      <c r="AB268" s="417"/>
      <c r="AC268" s="417"/>
      <c r="AD268" s="417"/>
      <c r="AE268" s="417"/>
      <c r="AF268" s="417"/>
      <c r="AG268" s="417"/>
      <c r="AH268" s="417"/>
      <c r="AI268" s="417"/>
      <c r="AJ268" s="417"/>
      <c r="AK268" s="417"/>
      <c r="AL268" s="417"/>
      <c r="AM268" s="417"/>
      <c r="AN268" s="417"/>
      <c r="AO268" s="417"/>
      <c r="AP268" s="417"/>
      <c r="AQ268" s="417"/>
      <c r="AR268" s="417"/>
      <c r="AS268" s="417"/>
      <c r="AT268" s="417"/>
      <c r="AU268" s="417"/>
      <c r="AV268" s="417"/>
      <c r="AW268" s="417"/>
      <c r="AX268" s="417"/>
      <c r="AY268" s="417"/>
      <c r="AZ268" s="417"/>
      <c r="BA268" s="417"/>
      <c r="BB268" s="417"/>
      <c r="BC268" s="417"/>
      <c r="BD268" s="417"/>
      <c r="BE268" s="417"/>
      <c r="BF268" s="417"/>
      <c r="BG268" s="417"/>
      <c r="BH268" s="417"/>
      <c r="BI268" s="417"/>
      <c r="BJ268" s="417"/>
      <c r="BK268" s="417"/>
      <c r="BL268" s="417"/>
      <c r="BM268" s="417"/>
      <c r="BN268" s="417"/>
      <c r="BO268" s="417"/>
      <c r="BP268" s="417"/>
      <c r="BQ268" s="417"/>
      <c r="BR268" s="417"/>
      <c r="BS268" s="417"/>
      <c r="BT268" s="417"/>
      <c r="BU268" s="417"/>
      <c r="BV268" s="417"/>
      <c r="BW268" s="417"/>
      <c r="BX268" s="417"/>
      <c r="BY268" s="417"/>
      <c r="BZ268" s="417"/>
      <c r="CA268" s="417"/>
      <c r="CB268" s="417"/>
      <c r="CC268" s="417"/>
      <c r="CD268" s="417"/>
      <c r="CE268" s="417"/>
      <c r="CF268" s="417"/>
      <c r="CG268" s="417"/>
      <c r="CH268" s="417"/>
      <c r="CI268" s="417"/>
      <c r="CJ268" s="417"/>
      <c r="CK268" s="417"/>
      <c r="CL268" s="417"/>
      <c r="CM268" s="417"/>
      <c r="CN268" s="417"/>
      <c r="CO268" s="417"/>
      <c r="CP268" s="417"/>
      <c r="CQ268" s="417"/>
      <c r="CR268" s="417"/>
      <c r="CS268" s="417"/>
      <c r="CT268" s="417"/>
      <c r="CU268" s="417"/>
      <c r="CV268" s="417"/>
      <c r="CW268" s="417"/>
      <c r="CX268" s="417"/>
      <c r="CY268" s="19"/>
    </row>
    <row r="269" spans="1:103" ht="15" customHeight="1" x14ac:dyDescent="0.25">
      <c r="A269" s="394"/>
      <c r="B269" s="394"/>
      <c r="C269" s="400" t="s">
        <v>237</v>
      </c>
      <c r="D269" s="401"/>
      <c r="E269" s="402" t="s">
        <v>413</v>
      </c>
      <c r="F269" s="361">
        <v>0</v>
      </c>
      <c r="G269" s="362">
        <v>1.3434398999999999</v>
      </c>
      <c r="H269" s="363">
        <v>1.3434398999999999</v>
      </c>
      <c r="I269" s="417"/>
      <c r="J269" s="417"/>
      <c r="K269" s="417"/>
      <c r="L269" s="417"/>
      <c r="M269" s="417"/>
      <c r="N269" s="417"/>
      <c r="O269" s="417"/>
      <c r="P269" s="417"/>
      <c r="Q269" s="417"/>
      <c r="R269" s="417"/>
      <c r="S269" s="417"/>
      <c r="T269" s="417"/>
      <c r="U269" s="417"/>
      <c r="V269" s="417"/>
      <c r="W269" s="417"/>
      <c r="X269" s="417"/>
      <c r="Y269" s="417"/>
      <c r="Z269" s="417"/>
      <c r="AA269" s="417"/>
      <c r="AB269" s="417"/>
      <c r="AC269" s="417"/>
      <c r="AD269" s="417"/>
      <c r="AE269" s="417"/>
      <c r="AF269" s="417"/>
      <c r="AG269" s="417"/>
      <c r="AH269" s="417"/>
      <c r="AI269" s="417"/>
      <c r="AJ269" s="417"/>
      <c r="AK269" s="417"/>
      <c r="AL269" s="417"/>
      <c r="AM269" s="417"/>
      <c r="AN269" s="417"/>
      <c r="AO269" s="417"/>
      <c r="AP269" s="417"/>
      <c r="AQ269" s="417"/>
      <c r="AR269" s="417"/>
      <c r="AS269" s="417"/>
      <c r="AT269" s="417"/>
      <c r="AU269" s="417"/>
      <c r="AV269" s="417"/>
      <c r="AW269" s="417"/>
      <c r="AX269" s="417"/>
      <c r="AY269" s="417"/>
      <c r="AZ269" s="417"/>
      <c r="BA269" s="417"/>
      <c r="BB269" s="417"/>
      <c r="BC269" s="417"/>
      <c r="BD269" s="417"/>
      <c r="BE269" s="417"/>
      <c r="BF269" s="417"/>
      <c r="BG269" s="417"/>
      <c r="BH269" s="417"/>
      <c r="BI269" s="417"/>
      <c r="BJ269" s="417"/>
      <c r="BK269" s="417"/>
      <c r="BL269" s="417"/>
      <c r="BM269" s="417"/>
      <c r="BN269" s="417"/>
      <c r="BO269" s="417"/>
      <c r="BP269" s="417"/>
      <c r="BQ269" s="417"/>
      <c r="BR269" s="417"/>
      <c r="BS269" s="417"/>
      <c r="BT269" s="417"/>
      <c r="BU269" s="417"/>
      <c r="BV269" s="417"/>
      <c r="BW269" s="417"/>
      <c r="BX269" s="417"/>
      <c r="BY269" s="417"/>
      <c r="BZ269" s="417"/>
      <c r="CA269" s="417"/>
      <c r="CB269" s="417"/>
      <c r="CC269" s="417"/>
      <c r="CD269" s="417"/>
      <c r="CE269" s="417"/>
      <c r="CF269" s="417"/>
      <c r="CG269" s="417"/>
      <c r="CH269" s="417"/>
      <c r="CI269" s="417"/>
      <c r="CJ269" s="417"/>
      <c r="CK269" s="417"/>
      <c r="CL269" s="417"/>
      <c r="CM269" s="417"/>
      <c r="CN269" s="417"/>
      <c r="CO269" s="417"/>
      <c r="CP269" s="417"/>
      <c r="CQ269" s="417"/>
      <c r="CR269" s="417"/>
      <c r="CS269" s="417"/>
      <c r="CT269" s="417"/>
      <c r="CU269" s="417"/>
      <c r="CV269" s="417"/>
      <c r="CW269" s="417"/>
      <c r="CX269" s="417"/>
      <c r="CY269" s="19"/>
    </row>
    <row r="270" spans="1:103" ht="15" customHeight="1" x14ac:dyDescent="0.25">
      <c r="A270" s="394"/>
      <c r="B270" s="394"/>
      <c r="C270" s="400" t="s">
        <v>238</v>
      </c>
      <c r="D270" s="401"/>
      <c r="E270" s="402" t="s">
        <v>414</v>
      </c>
      <c r="F270" s="361">
        <v>0</v>
      </c>
      <c r="G270" s="362">
        <v>3.6774124999999998E-2</v>
      </c>
      <c r="H270" s="363">
        <v>3.6774124999999998E-2</v>
      </c>
      <c r="I270" s="417"/>
      <c r="J270" s="417"/>
      <c r="K270" s="417"/>
      <c r="L270" s="417"/>
      <c r="M270" s="417"/>
      <c r="N270" s="417"/>
      <c r="O270" s="417"/>
      <c r="P270" s="417"/>
      <c r="Q270" s="417"/>
      <c r="R270" s="417"/>
      <c r="S270" s="417"/>
      <c r="T270" s="417"/>
      <c r="U270" s="417"/>
      <c r="V270" s="417"/>
      <c r="W270" s="417"/>
      <c r="X270" s="417"/>
      <c r="Y270" s="417"/>
      <c r="Z270" s="417"/>
      <c r="AA270" s="417"/>
      <c r="AB270" s="417"/>
      <c r="AC270" s="417"/>
      <c r="AD270" s="417"/>
      <c r="AE270" s="417"/>
      <c r="AF270" s="417"/>
      <c r="AG270" s="417"/>
      <c r="AH270" s="417"/>
      <c r="AI270" s="417"/>
      <c r="AJ270" s="417"/>
      <c r="AK270" s="417"/>
      <c r="AL270" s="417"/>
      <c r="AM270" s="417"/>
      <c r="AN270" s="417"/>
      <c r="AO270" s="417"/>
      <c r="AP270" s="417"/>
      <c r="AQ270" s="417"/>
      <c r="AR270" s="417"/>
      <c r="AS270" s="417"/>
      <c r="AT270" s="417"/>
      <c r="AU270" s="417"/>
      <c r="AV270" s="417"/>
      <c r="AW270" s="417"/>
      <c r="AX270" s="417"/>
      <c r="AY270" s="417"/>
      <c r="AZ270" s="417"/>
      <c r="BA270" s="417"/>
      <c r="BB270" s="417"/>
      <c r="BC270" s="417"/>
      <c r="BD270" s="417"/>
      <c r="BE270" s="417"/>
      <c r="BF270" s="417"/>
      <c r="BG270" s="417"/>
      <c r="BH270" s="417"/>
      <c r="BI270" s="417"/>
      <c r="BJ270" s="417"/>
      <c r="BK270" s="417"/>
      <c r="BL270" s="417"/>
      <c r="BM270" s="417"/>
      <c r="BN270" s="417"/>
      <c r="BO270" s="417"/>
      <c r="BP270" s="417"/>
      <c r="BQ270" s="417"/>
      <c r="BR270" s="417"/>
      <c r="BS270" s="417"/>
      <c r="BT270" s="417"/>
      <c r="BU270" s="417"/>
      <c r="BV270" s="417"/>
      <c r="BW270" s="417"/>
      <c r="BX270" s="417"/>
      <c r="BY270" s="417"/>
      <c r="BZ270" s="417"/>
      <c r="CA270" s="417"/>
      <c r="CB270" s="417"/>
      <c r="CC270" s="417"/>
      <c r="CD270" s="417"/>
      <c r="CE270" s="417"/>
      <c r="CF270" s="417"/>
      <c r="CG270" s="417"/>
      <c r="CH270" s="417"/>
      <c r="CI270" s="417"/>
      <c r="CJ270" s="417"/>
      <c r="CK270" s="417"/>
      <c r="CL270" s="417"/>
      <c r="CM270" s="417"/>
      <c r="CN270" s="417"/>
      <c r="CO270" s="417"/>
      <c r="CP270" s="417"/>
      <c r="CQ270" s="417"/>
      <c r="CR270" s="417"/>
      <c r="CS270" s="417"/>
      <c r="CT270" s="417"/>
      <c r="CU270" s="417"/>
      <c r="CV270" s="417"/>
      <c r="CW270" s="417"/>
      <c r="CX270" s="417"/>
      <c r="CY270" s="19"/>
    </row>
    <row r="271" spans="1:103" ht="15" customHeight="1" x14ac:dyDescent="0.25">
      <c r="A271" s="394"/>
      <c r="B271" s="394"/>
      <c r="C271" s="400" t="s">
        <v>239</v>
      </c>
      <c r="D271" s="401"/>
      <c r="E271" s="402" t="s">
        <v>415</v>
      </c>
      <c r="F271" s="361">
        <v>0</v>
      </c>
      <c r="G271" s="362">
        <v>1.2966024999999999</v>
      </c>
      <c r="H271" s="363">
        <v>1.2966024999999999</v>
      </c>
      <c r="I271" s="417"/>
      <c r="J271" s="417"/>
      <c r="K271" s="417"/>
      <c r="L271" s="417"/>
      <c r="M271" s="417"/>
      <c r="N271" s="417"/>
      <c r="O271" s="417"/>
      <c r="P271" s="417"/>
      <c r="Q271" s="417"/>
      <c r="R271" s="417"/>
      <c r="S271" s="417"/>
      <c r="T271" s="417"/>
      <c r="U271" s="417"/>
      <c r="V271" s="417"/>
      <c r="W271" s="417"/>
      <c r="X271" s="417"/>
      <c r="Y271" s="417"/>
      <c r="Z271" s="417"/>
      <c r="AA271" s="417"/>
      <c r="AB271" s="417"/>
      <c r="AC271" s="417"/>
      <c r="AD271" s="417"/>
      <c r="AE271" s="417"/>
      <c r="AF271" s="417"/>
      <c r="AG271" s="417"/>
      <c r="AH271" s="417"/>
      <c r="AI271" s="417"/>
      <c r="AJ271" s="417"/>
      <c r="AK271" s="417"/>
      <c r="AL271" s="417"/>
      <c r="AM271" s="417"/>
      <c r="AN271" s="417"/>
      <c r="AO271" s="417"/>
      <c r="AP271" s="417"/>
      <c r="AQ271" s="417"/>
      <c r="AR271" s="417"/>
      <c r="AS271" s="417"/>
      <c r="AT271" s="417"/>
      <c r="AU271" s="417"/>
      <c r="AV271" s="417"/>
      <c r="AW271" s="417"/>
      <c r="AX271" s="417"/>
      <c r="AY271" s="417"/>
      <c r="AZ271" s="417"/>
      <c r="BA271" s="417"/>
      <c r="BB271" s="417"/>
      <c r="BC271" s="417"/>
      <c r="BD271" s="417"/>
      <c r="BE271" s="417"/>
      <c r="BF271" s="417"/>
      <c r="BG271" s="417"/>
      <c r="BH271" s="417"/>
      <c r="BI271" s="417"/>
      <c r="BJ271" s="417"/>
      <c r="BK271" s="417"/>
      <c r="BL271" s="417"/>
      <c r="BM271" s="417"/>
      <c r="BN271" s="417"/>
      <c r="BO271" s="417"/>
      <c r="BP271" s="417"/>
      <c r="BQ271" s="417"/>
      <c r="BR271" s="417"/>
      <c r="BS271" s="417"/>
      <c r="BT271" s="417"/>
      <c r="BU271" s="417"/>
      <c r="BV271" s="417"/>
      <c r="BW271" s="417"/>
      <c r="BX271" s="417"/>
      <c r="BY271" s="417"/>
      <c r="BZ271" s="417"/>
      <c r="CA271" s="417"/>
      <c r="CB271" s="417"/>
      <c r="CC271" s="417"/>
      <c r="CD271" s="417"/>
      <c r="CE271" s="417"/>
      <c r="CF271" s="417"/>
      <c r="CG271" s="417"/>
      <c r="CH271" s="417"/>
      <c r="CI271" s="417"/>
      <c r="CJ271" s="417"/>
      <c r="CK271" s="417"/>
      <c r="CL271" s="417"/>
      <c r="CM271" s="417"/>
      <c r="CN271" s="417"/>
      <c r="CO271" s="417"/>
      <c r="CP271" s="417"/>
      <c r="CQ271" s="417"/>
      <c r="CR271" s="417"/>
      <c r="CS271" s="417"/>
      <c r="CT271" s="417"/>
      <c r="CU271" s="417"/>
      <c r="CV271" s="417"/>
      <c r="CW271" s="417"/>
      <c r="CX271" s="417"/>
      <c r="CY271" s="19"/>
    </row>
    <row r="272" spans="1:103" ht="15" customHeight="1" x14ac:dyDescent="0.25">
      <c r="A272" s="394"/>
      <c r="B272" s="406"/>
      <c r="C272" s="407" t="s">
        <v>240</v>
      </c>
      <c r="D272" s="408"/>
      <c r="E272" s="409" t="s">
        <v>416</v>
      </c>
      <c r="F272" s="370">
        <v>0</v>
      </c>
      <c r="G272" s="371">
        <v>-1.4641973000000001E-3</v>
      </c>
      <c r="H272" s="372">
        <v>-1.4641973000000001E-3</v>
      </c>
      <c r="I272" s="417"/>
      <c r="J272" s="417"/>
      <c r="K272" s="417"/>
      <c r="L272" s="417"/>
      <c r="M272" s="417"/>
      <c r="N272" s="417"/>
      <c r="O272" s="417"/>
      <c r="P272" s="417"/>
      <c r="Q272" s="417"/>
      <c r="R272" s="417"/>
      <c r="S272" s="417"/>
      <c r="T272" s="417"/>
      <c r="U272" s="417"/>
      <c r="V272" s="417"/>
      <c r="W272" s="417"/>
      <c r="X272" s="417"/>
      <c r="Y272" s="417"/>
      <c r="Z272" s="417"/>
      <c r="AA272" s="417"/>
      <c r="AB272" s="417"/>
      <c r="AC272" s="417"/>
      <c r="AD272" s="417"/>
      <c r="AE272" s="417"/>
      <c r="AF272" s="417"/>
      <c r="AG272" s="417"/>
      <c r="AH272" s="417"/>
      <c r="AI272" s="417"/>
      <c r="AJ272" s="417"/>
      <c r="AK272" s="417"/>
      <c r="AL272" s="417"/>
      <c r="AM272" s="417"/>
      <c r="AN272" s="417"/>
      <c r="AO272" s="417"/>
      <c r="AP272" s="417"/>
      <c r="AQ272" s="417"/>
      <c r="AR272" s="417"/>
      <c r="AS272" s="417"/>
      <c r="AT272" s="417"/>
      <c r="AU272" s="417"/>
      <c r="AV272" s="417"/>
      <c r="AW272" s="417"/>
      <c r="AX272" s="417"/>
      <c r="AY272" s="417"/>
      <c r="AZ272" s="417"/>
      <c r="BA272" s="417"/>
      <c r="BB272" s="417"/>
      <c r="BC272" s="417"/>
      <c r="BD272" s="417"/>
      <c r="BE272" s="417"/>
      <c r="BF272" s="417"/>
      <c r="BG272" s="417"/>
      <c r="BH272" s="417"/>
      <c r="BI272" s="417"/>
      <c r="BJ272" s="417"/>
      <c r="BK272" s="417"/>
      <c r="BL272" s="417"/>
      <c r="BM272" s="417"/>
      <c r="BN272" s="417"/>
      <c r="BO272" s="417"/>
      <c r="BP272" s="417"/>
      <c r="BQ272" s="417"/>
      <c r="BR272" s="417"/>
      <c r="BS272" s="417"/>
      <c r="BT272" s="417"/>
      <c r="BU272" s="417"/>
      <c r="BV272" s="417"/>
      <c r="BW272" s="417"/>
      <c r="BX272" s="417"/>
      <c r="BY272" s="417"/>
      <c r="BZ272" s="417"/>
      <c r="CA272" s="417"/>
      <c r="CB272" s="417"/>
      <c r="CC272" s="417"/>
      <c r="CD272" s="417"/>
      <c r="CE272" s="417"/>
      <c r="CF272" s="417"/>
      <c r="CG272" s="417"/>
      <c r="CH272" s="417"/>
      <c r="CI272" s="417"/>
      <c r="CJ272" s="417"/>
      <c r="CK272" s="417"/>
      <c r="CL272" s="417"/>
      <c r="CM272" s="417"/>
      <c r="CN272" s="417"/>
      <c r="CO272" s="417"/>
      <c r="CP272" s="417"/>
      <c r="CQ272" s="417"/>
      <c r="CR272" s="417"/>
      <c r="CS272" s="417"/>
      <c r="CT272" s="417"/>
      <c r="CU272" s="417"/>
      <c r="CV272" s="417"/>
      <c r="CW272" s="417"/>
      <c r="CX272" s="417"/>
      <c r="CY272" s="19"/>
    </row>
    <row r="273" spans="1:103" ht="15" customHeight="1" x14ac:dyDescent="0.25">
      <c r="A273" s="394"/>
      <c r="B273" s="19"/>
      <c r="C273" s="19"/>
      <c r="D273" s="19"/>
      <c r="E273" s="19"/>
      <c r="F273" s="19"/>
      <c r="G273" s="61"/>
      <c r="H273" s="61"/>
      <c r="I273" s="61"/>
      <c r="J273" s="61"/>
      <c r="K273" s="61"/>
      <c r="L273" s="61"/>
      <c r="M273" s="61"/>
      <c r="N273" s="61"/>
      <c r="O273" s="61"/>
      <c r="P273" s="19"/>
      <c r="Q273" s="19"/>
      <c r="R273" s="61"/>
      <c r="S273" s="61"/>
      <c r="T273" s="61"/>
      <c r="U273" s="61"/>
      <c r="V273" s="61"/>
      <c r="W273" s="61"/>
      <c r="X273" s="61"/>
      <c r="Y273" s="61"/>
      <c r="Z273" s="61"/>
      <c r="AA273" s="61"/>
      <c r="AB273" s="61"/>
      <c r="AC273" s="61"/>
      <c r="AD273" s="61"/>
      <c r="AE273" s="61"/>
      <c r="AF273" s="61"/>
      <c r="AG273" s="61"/>
      <c r="AH273" s="61"/>
      <c r="AI273" s="61"/>
    </row>
    <row r="274" spans="1:103" ht="15" customHeight="1" x14ac:dyDescent="0.25">
      <c r="A274" s="394"/>
      <c r="B274" s="19"/>
      <c r="C274" s="19"/>
      <c r="D274" s="19"/>
      <c r="E274" s="19"/>
      <c r="F274" s="411" t="s">
        <v>134</v>
      </c>
      <c r="G274" s="412" t="s">
        <v>135</v>
      </c>
      <c r="H274" s="413" t="s">
        <v>417</v>
      </c>
      <c r="I274" s="61"/>
      <c r="J274" s="61"/>
      <c r="K274" s="61"/>
      <c r="L274" s="61"/>
      <c r="M274" s="61"/>
      <c r="N274" s="61"/>
      <c r="O274" s="61"/>
      <c r="P274" s="19"/>
      <c r="Q274" s="19"/>
      <c r="R274" s="61"/>
      <c r="S274" s="61"/>
      <c r="T274" s="61"/>
      <c r="U274" s="61"/>
      <c r="V274" s="61"/>
      <c r="W274" s="61"/>
      <c r="X274" s="61"/>
      <c r="Y274" s="61"/>
      <c r="Z274" s="61"/>
      <c r="AA274" s="61"/>
      <c r="AB274" s="61"/>
      <c r="AC274" s="61"/>
      <c r="AD274" s="61"/>
      <c r="AE274" s="61"/>
      <c r="AF274" s="61"/>
      <c r="AG274" s="61"/>
      <c r="AH274" s="61"/>
      <c r="AI274" s="61"/>
    </row>
    <row r="275" spans="1:103" ht="15" customHeight="1" x14ac:dyDescent="0.25">
      <c r="A275" s="394"/>
      <c r="B275" s="395"/>
      <c r="C275" s="396" t="s">
        <v>220</v>
      </c>
      <c r="D275" s="397"/>
      <c r="E275" s="398" t="s">
        <v>418</v>
      </c>
      <c r="F275" s="355">
        <v>0</v>
      </c>
      <c r="G275" s="356">
        <v>1.9054458999999999E-7</v>
      </c>
      <c r="H275" s="357">
        <v>1.2816716756000001E-7</v>
      </c>
      <c r="I275" s="417"/>
      <c r="J275" s="417"/>
      <c r="K275" s="417"/>
      <c r="L275" s="417"/>
      <c r="M275" s="417"/>
      <c r="N275" s="417"/>
      <c r="O275" s="417"/>
      <c r="P275" s="417"/>
      <c r="Q275" s="417"/>
      <c r="R275" s="417"/>
      <c r="S275" s="417"/>
      <c r="T275" s="417"/>
      <c r="U275" s="417"/>
      <c r="V275" s="417"/>
      <c r="W275" s="417"/>
      <c r="X275" s="417"/>
      <c r="Y275" s="417"/>
      <c r="Z275" s="417"/>
      <c r="AA275" s="417"/>
      <c r="AB275" s="417"/>
      <c r="AC275" s="417"/>
      <c r="AD275" s="417"/>
      <c r="AE275" s="417"/>
      <c r="AF275" s="417"/>
      <c r="AG275" s="417"/>
      <c r="AH275" s="417"/>
      <c r="AI275" s="417"/>
      <c r="AJ275" s="417"/>
      <c r="AK275" s="417"/>
      <c r="AL275" s="417"/>
      <c r="AM275" s="417"/>
      <c r="AN275" s="417"/>
      <c r="AO275" s="417"/>
      <c r="AP275" s="417"/>
      <c r="AQ275" s="417"/>
      <c r="AR275" s="417"/>
      <c r="AS275" s="417"/>
      <c r="AT275" s="417"/>
      <c r="AU275" s="417"/>
      <c r="AV275" s="417"/>
      <c r="AW275" s="417"/>
      <c r="AX275" s="417"/>
      <c r="AY275" s="417"/>
      <c r="AZ275" s="417"/>
      <c r="BA275" s="417"/>
      <c r="BB275" s="417"/>
      <c r="BC275" s="417"/>
      <c r="BD275" s="417"/>
      <c r="BE275" s="417"/>
      <c r="BF275" s="417"/>
      <c r="BG275" s="417"/>
      <c r="BH275" s="417"/>
      <c r="BI275" s="417"/>
      <c r="BJ275" s="417"/>
      <c r="BK275" s="417"/>
      <c r="BL275" s="417"/>
      <c r="BM275" s="417"/>
      <c r="BN275" s="417"/>
      <c r="BO275" s="417"/>
      <c r="BP275" s="417"/>
      <c r="BQ275" s="417"/>
      <c r="BR275" s="417"/>
      <c r="BS275" s="417"/>
      <c r="BT275" s="417"/>
      <c r="BU275" s="417"/>
      <c r="BV275" s="417"/>
      <c r="BW275" s="417"/>
      <c r="BX275" s="417"/>
      <c r="BY275" s="417"/>
      <c r="BZ275" s="417"/>
      <c r="CA275" s="417"/>
      <c r="CB275" s="417"/>
      <c r="CC275" s="417"/>
      <c r="CD275" s="417"/>
      <c r="CE275" s="417"/>
      <c r="CF275" s="417"/>
      <c r="CG275" s="417"/>
      <c r="CH275" s="417"/>
      <c r="CI275" s="417"/>
      <c r="CJ275" s="417"/>
      <c r="CK275" s="417"/>
      <c r="CL275" s="417"/>
      <c r="CM275" s="417"/>
      <c r="CN275" s="417"/>
      <c r="CO275" s="417"/>
      <c r="CP275" s="417"/>
      <c r="CQ275" s="417"/>
      <c r="CR275" s="417"/>
      <c r="CS275" s="417"/>
      <c r="CT275" s="417"/>
      <c r="CU275" s="417"/>
      <c r="CV275" s="417"/>
      <c r="CW275" s="417"/>
      <c r="CX275" s="417"/>
      <c r="CY275" s="19"/>
    </row>
    <row r="276" spans="1:103" ht="15" customHeight="1" x14ac:dyDescent="0.25">
      <c r="A276" s="394"/>
      <c r="B276" s="394"/>
      <c r="C276" s="400" t="s">
        <v>221</v>
      </c>
      <c r="D276" s="401"/>
      <c r="E276" s="402" t="s">
        <v>419</v>
      </c>
      <c r="F276" s="361">
        <v>0</v>
      </c>
      <c r="G276" s="362">
        <v>4.8668385500000003E-10</v>
      </c>
      <c r="H276" s="363">
        <v>2.9280292812999996E-10</v>
      </c>
      <c r="I276" s="417"/>
      <c r="J276" s="417"/>
      <c r="K276" s="417"/>
      <c r="L276" s="417"/>
      <c r="M276" s="417"/>
      <c r="N276" s="417"/>
      <c r="O276" s="417"/>
      <c r="P276" s="417"/>
      <c r="Q276" s="417"/>
      <c r="R276" s="417"/>
      <c r="S276" s="417"/>
      <c r="T276" s="417"/>
      <c r="U276" s="417"/>
      <c r="V276" s="417"/>
      <c r="W276" s="417"/>
      <c r="X276" s="417"/>
      <c r="Y276" s="417"/>
      <c r="Z276" s="417"/>
      <c r="AA276" s="417"/>
      <c r="AB276" s="417"/>
      <c r="AC276" s="417"/>
      <c r="AD276" s="417"/>
      <c r="AE276" s="417"/>
      <c r="AF276" s="417"/>
      <c r="AG276" s="417"/>
      <c r="AH276" s="417"/>
      <c r="AI276" s="417"/>
      <c r="AJ276" s="417"/>
      <c r="AK276" s="417"/>
      <c r="AL276" s="417"/>
      <c r="AM276" s="417"/>
      <c r="AN276" s="417"/>
      <c r="AO276" s="417"/>
      <c r="AP276" s="417"/>
      <c r="AQ276" s="417"/>
      <c r="AR276" s="417"/>
      <c r="AS276" s="417"/>
      <c r="AT276" s="417"/>
      <c r="AU276" s="417"/>
      <c r="AV276" s="417"/>
      <c r="AW276" s="417"/>
      <c r="AX276" s="417"/>
      <c r="AY276" s="417"/>
      <c r="AZ276" s="417"/>
      <c r="BA276" s="417"/>
      <c r="BB276" s="417"/>
      <c r="BC276" s="417"/>
      <c r="BD276" s="417"/>
      <c r="BE276" s="417"/>
      <c r="BF276" s="417"/>
      <c r="BG276" s="417"/>
      <c r="BH276" s="417"/>
      <c r="BI276" s="417"/>
      <c r="BJ276" s="417"/>
      <c r="BK276" s="417"/>
      <c r="BL276" s="417"/>
      <c r="BM276" s="417"/>
      <c r="BN276" s="417"/>
      <c r="BO276" s="417"/>
      <c r="BP276" s="417"/>
      <c r="BQ276" s="417"/>
      <c r="BR276" s="417"/>
      <c r="BS276" s="417"/>
      <c r="BT276" s="417"/>
      <c r="BU276" s="417"/>
      <c r="BV276" s="417"/>
      <c r="BW276" s="417"/>
      <c r="BX276" s="417"/>
      <c r="BY276" s="417"/>
      <c r="BZ276" s="417"/>
      <c r="CA276" s="417"/>
      <c r="CB276" s="417"/>
      <c r="CC276" s="417"/>
      <c r="CD276" s="417"/>
      <c r="CE276" s="417"/>
      <c r="CF276" s="417"/>
      <c r="CG276" s="417"/>
      <c r="CH276" s="417"/>
      <c r="CI276" s="417"/>
      <c r="CJ276" s="417"/>
      <c r="CK276" s="417"/>
      <c r="CL276" s="417"/>
      <c r="CM276" s="417"/>
      <c r="CN276" s="417"/>
      <c r="CO276" s="417"/>
      <c r="CP276" s="417"/>
      <c r="CQ276" s="417"/>
      <c r="CR276" s="417"/>
      <c r="CS276" s="417"/>
      <c r="CT276" s="417"/>
      <c r="CU276" s="417"/>
      <c r="CV276" s="417"/>
      <c r="CW276" s="417"/>
      <c r="CX276" s="417"/>
      <c r="CY276" s="19"/>
    </row>
    <row r="277" spans="1:103" ht="15" customHeight="1" x14ac:dyDescent="0.25">
      <c r="A277" s="394"/>
      <c r="B277" s="394"/>
      <c r="C277" s="400" t="s">
        <v>222</v>
      </c>
      <c r="D277" s="401"/>
      <c r="E277" s="402" t="s">
        <v>420</v>
      </c>
      <c r="F277" s="361">
        <v>0</v>
      </c>
      <c r="G277" s="362">
        <v>1.4278466E-2</v>
      </c>
      <c r="H277" s="363">
        <v>4.5982180854999988E-3</v>
      </c>
      <c r="I277" s="417"/>
      <c r="J277" s="417"/>
      <c r="K277" s="417"/>
      <c r="L277" s="417"/>
      <c r="M277" s="417"/>
      <c r="N277" s="417"/>
      <c r="O277" s="417"/>
      <c r="P277" s="417"/>
      <c r="Q277" s="417"/>
      <c r="R277" s="417"/>
      <c r="S277" s="417"/>
      <c r="T277" s="417"/>
      <c r="U277" s="417"/>
      <c r="V277" s="417"/>
      <c r="W277" s="417"/>
      <c r="X277" s="417"/>
      <c r="Y277" s="417"/>
      <c r="Z277" s="417"/>
      <c r="AA277" s="417"/>
      <c r="AB277" s="417"/>
      <c r="AC277" s="417"/>
      <c r="AD277" s="417"/>
      <c r="AE277" s="417"/>
      <c r="AF277" s="417"/>
      <c r="AG277" s="417"/>
      <c r="AH277" s="417"/>
      <c r="AI277" s="417"/>
      <c r="AJ277" s="417"/>
      <c r="AK277" s="417"/>
      <c r="AL277" s="417"/>
      <c r="AM277" s="417"/>
      <c r="AN277" s="417"/>
      <c r="AO277" s="417"/>
      <c r="AP277" s="417"/>
      <c r="AQ277" s="417"/>
      <c r="AR277" s="417"/>
      <c r="AS277" s="417"/>
      <c r="AT277" s="417"/>
      <c r="AU277" s="417"/>
      <c r="AV277" s="417"/>
      <c r="AW277" s="417"/>
      <c r="AX277" s="417"/>
      <c r="AY277" s="417"/>
      <c r="AZ277" s="417"/>
      <c r="BA277" s="417"/>
      <c r="BB277" s="417"/>
      <c r="BC277" s="417"/>
      <c r="BD277" s="417"/>
      <c r="BE277" s="417"/>
      <c r="BF277" s="417"/>
      <c r="BG277" s="417"/>
      <c r="BH277" s="417"/>
      <c r="BI277" s="417"/>
      <c r="BJ277" s="417"/>
      <c r="BK277" s="417"/>
      <c r="BL277" s="417"/>
      <c r="BM277" s="417"/>
      <c r="BN277" s="417"/>
      <c r="BO277" s="417"/>
      <c r="BP277" s="417"/>
      <c r="BQ277" s="417"/>
      <c r="BR277" s="417"/>
      <c r="BS277" s="417"/>
      <c r="BT277" s="417"/>
      <c r="BU277" s="417"/>
      <c r="BV277" s="417"/>
      <c r="BW277" s="417"/>
      <c r="BX277" s="417"/>
      <c r="BY277" s="417"/>
      <c r="BZ277" s="417"/>
      <c r="CA277" s="417"/>
      <c r="CB277" s="417"/>
      <c r="CC277" s="417"/>
      <c r="CD277" s="417"/>
      <c r="CE277" s="417"/>
      <c r="CF277" s="417"/>
      <c r="CG277" s="417"/>
      <c r="CH277" s="417"/>
      <c r="CI277" s="417"/>
      <c r="CJ277" s="417"/>
      <c r="CK277" s="417"/>
      <c r="CL277" s="417"/>
      <c r="CM277" s="417"/>
      <c r="CN277" s="417"/>
      <c r="CO277" s="417"/>
      <c r="CP277" s="417"/>
      <c r="CQ277" s="417"/>
      <c r="CR277" s="417"/>
      <c r="CS277" s="417"/>
      <c r="CT277" s="417"/>
      <c r="CU277" s="417"/>
      <c r="CV277" s="417"/>
      <c r="CW277" s="417"/>
      <c r="CX277" s="417"/>
      <c r="CY277" s="19"/>
    </row>
    <row r="278" spans="1:103" ht="15" customHeight="1" x14ac:dyDescent="0.25">
      <c r="A278" s="394"/>
      <c r="B278" s="394"/>
      <c r="C278" s="400" t="s">
        <v>223</v>
      </c>
      <c r="D278" s="401"/>
      <c r="E278" s="402" t="s">
        <v>421</v>
      </c>
      <c r="F278" s="361">
        <v>0</v>
      </c>
      <c r="G278" s="362">
        <v>9.4996201499999988E-2</v>
      </c>
      <c r="H278" s="363">
        <v>4.7498624465E-2</v>
      </c>
      <c r="I278" s="417"/>
      <c r="J278" s="417"/>
      <c r="K278" s="417"/>
      <c r="L278" s="417"/>
      <c r="M278" s="417"/>
      <c r="N278" s="417"/>
      <c r="O278" s="417"/>
      <c r="P278" s="417"/>
      <c r="Q278" s="417"/>
      <c r="R278" s="417"/>
      <c r="S278" s="417"/>
      <c r="T278" s="417"/>
      <c r="U278" s="417"/>
      <c r="V278" s="417"/>
      <c r="W278" s="417"/>
      <c r="X278" s="417"/>
      <c r="Y278" s="417"/>
      <c r="Z278" s="417"/>
      <c r="AA278" s="417"/>
      <c r="AB278" s="417"/>
      <c r="AC278" s="417"/>
      <c r="AD278" s="417"/>
      <c r="AE278" s="417"/>
      <c r="AF278" s="417"/>
      <c r="AG278" s="417"/>
      <c r="AH278" s="417"/>
      <c r="AI278" s="417"/>
      <c r="AJ278" s="417"/>
      <c r="AK278" s="417"/>
      <c r="AL278" s="417"/>
      <c r="AM278" s="417"/>
      <c r="AN278" s="417"/>
      <c r="AO278" s="417"/>
      <c r="AP278" s="417"/>
      <c r="AQ278" s="417"/>
      <c r="AR278" s="417"/>
      <c r="AS278" s="417"/>
      <c r="AT278" s="417"/>
      <c r="AU278" s="417"/>
      <c r="AV278" s="417"/>
      <c r="AW278" s="417"/>
      <c r="AX278" s="417"/>
      <c r="AY278" s="417"/>
      <c r="AZ278" s="417"/>
      <c r="BA278" s="417"/>
      <c r="BB278" s="417"/>
      <c r="BC278" s="417"/>
      <c r="BD278" s="417"/>
      <c r="BE278" s="417"/>
      <c r="BF278" s="417"/>
      <c r="BG278" s="417"/>
      <c r="BH278" s="417"/>
      <c r="BI278" s="417"/>
      <c r="BJ278" s="417"/>
      <c r="BK278" s="417"/>
      <c r="BL278" s="417"/>
      <c r="BM278" s="417"/>
      <c r="BN278" s="417"/>
      <c r="BO278" s="417"/>
      <c r="BP278" s="417"/>
      <c r="BQ278" s="417"/>
      <c r="BR278" s="417"/>
      <c r="BS278" s="417"/>
      <c r="BT278" s="417"/>
      <c r="BU278" s="417"/>
      <c r="BV278" s="417"/>
      <c r="BW278" s="417"/>
      <c r="BX278" s="417"/>
      <c r="BY278" s="417"/>
      <c r="BZ278" s="417"/>
      <c r="CA278" s="417"/>
      <c r="CB278" s="417"/>
      <c r="CC278" s="417"/>
      <c r="CD278" s="417"/>
      <c r="CE278" s="417"/>
      <c r="CF278" s="417"/>
      <c r="CG278" s="417"/>
      <c r="CH278" s="417"/>
      <c r="CI278" s="417"/>
      <c r="CJ278" s="417"/>
      <c r="CK278" s="417"/>
      <c r="CL278" s="417"/>
      <c r="CM278" s="417"/>
      <c r="CN278" s="417"/>
      <c r="CO278" s="417"/>
      <c r="CP278" s="417"/>
      <c r="CQ278" s="417"/>
      <c r="CR278" s="417"/>
      <c r="CS278" s="417"/>
      <c r="CT278" s="417"/>
      <c r="CU278" s="417"/>
      <c r="CV278" s="417"/>
      <c r="CW278" s="417"/>
      <c r="CX278" s="417"/>
      <c r="CY278" s="19"/>
    </row>
    <row r="279" spans="1:103" ht="15" customHeight="1" x14ac:dyDescent="0.25">
      <c r="A279" s="394"/>
      <c r="B279" s="394"/>
      <c r="C279" s="404" t="s">
        <v>224</v>
      </c>
      <c r="D279" s="405"/>
      <c r="E279" s="402" t="s">
        <v>422</v>
      </c>
      <c r="F279" s="361">
        <v>0</v>
      </c>
      <c r="G279" s="362">
        <v>6.6330156999999999E-8</v>
      </c>
      <c r="H279" s="363">
        <v>2.1978885320999997E-8</v>
      </c>
      <c r="I279" s="417"/>
      <c r="J279" s="417"/>
      <c r="K279" s="417"/>
      <c r="L279" s="417"/>
      <c r="M279" s="417"/>
      <c r="N279" s="417"/>
      <c r="O279" s="417"/>
      <c r="P279" s="417"/>
      <c r="Q279" s="417"/>
      <c r="R279" s="417"/>
      <c r="S279" s="417"/>
      <c r="T279" s="417"/>
      <c r="U279" s="417"/>
      <c r="V279" s="417"/>
      <c r="W279" s="417"/>
      <c r="X279" s="417"/>
      <c r="Y279" s="417"/>
      <c r="Z279" s="417"/>
      <c r="AA279" s="417"/>
      <c r="AB279" s="417"/>
      <c r="AC279" s="417"/>
      <c r="AD279" s="417"/>
      <c r="AE279" s="417"/>
      <c r="AF279" s="417"/>
      <c r="AG279" s="417"/>
      <c r="AH279" s="417"/>
      <c r="AI279" s="417"/>
      <c r="AJ279" s="417"/>
      <c r="AK279" s="417"/>
      <c r="AL279" s="417"/>
      <c r="AM279" s="417"/>
      <c r="AN279" s="417"/>
      <c r="AO279" s="417"/>
      <c r="AP279" s="417"/>
      <c r="AQ279" s="417"/>
      <c r="AR279" s="417"/>
      <c r="AS279" s="417"/>
      <c r="AT279" s="417"/>
      <c r="AU279" s="417"/>
      <c r="AV279" s="417"/>
      <c r="AW279" s="417"/>
      <c r="AX279" s="417"/>
      <c r="AY279" s="417"/>
      <c r="AZ279" s="417"/>
      <c r="BA279" s="417"/>
      <c r="BB279" s="417"/>
      <c r="BC279" s="417"/>
      <c r="BD279" s="417"/>
      <c r="BE279" s="417"/>
      <c r="BF279" s="417"/>
      <c r="BG279" s="417"/>
      <c r="BH279" s="417"/>
      <c r="BI279" s="417"/>
      <c r="BJ279" s="417"/>
      <c r="BK279" s="417"/>
      <c r="BL279" s="417"/>
      <c r="BM279" s="417"/>
      <c r="BN279" s="417"/>
      <c r="BO279" s="417"/>
      <c r="BP279" s="417"/>
      <c r="BQ279" s="417"/>
      <c r="BR279" s="417"/>
      <c r="BS279" s="417"/>
      <c r="BT279" s="417"/>
      <c r="BU279" s="417"/>
      <c r="BV279" s="417"/>
      <c r="BW279" s="417"/>
      <c r="BX279" s="417"/>
      <c r="BY279" s="417"/>
      <c r="BZ279" s="417"/>
      <c r="CA279" s="417"/>
      <c r="CB279" s="417"/>
      <c r="CC279" s="417"/>
      <c r="CD279" s="417"/>
      <c r="CE279" s="417"/>
      <c r="CF279" s="417"/>
      <c r="CG279" s="417"/>
      <c r="CH279" s="417"/>
      <c r="CI279" s="417"/>
      <c r="CJ279" s="417"/>
      <c r="CK279" s="417"/>
      <c r="CL279" s="417"/>
      <c r="CM279" s="417"/>
      <c r="CN279" s="417"/>
      <c r="CO279" s="417"/>
      <c r="CP279" s="417"/>
      <c r="CQ279" s="417"/>
      <c r="CR279" s="417"/>
      <c r="CS279" s="417"/>
      <c r="CT279" s="417"/>
      <c r="CU279" s="417"/>
      <c r="CV279" s="417"/>
      <c r="CW279" s="417"/>
      <c r="CX279" s="417"/>
      <c r="CY279" s="19"/>
    </row>
    <row r="280" spans="1:103" ht="15" customHeight="1" x14ac:dyDescent="0.25">
      <c r="A280" s="394"/>
      <c r="B280" s="394"/>
      <c r="C280" s="400" t="s">
        <v>225</v>
      </c>
      <c r="D280" s="401"/>
      <c r="E280" s="402" t="s">
        <v>423</v>
      </c>
      <c r="F280" s="361">
        <v>0</v>
      </c>
      <c r="G280" s="362">
        <v>7.0241931499999996E-4</v>
      </c>
      <c r="H280" s="363">
        <v>2.9217202022200008E-3</v>
      </c>
      <c r="I280" s="417"/>
      <c r="J280" s="417"/>
      <c r="K280" s="417"/>
      <c r="L280" s="417"/>
      <c r="M280" s="417"/>
      <c r="N280" s="417"/>
      <c r="O280" s="417"/>
      <c r="P280" s="417"/>
      <c r="Q280" s="417"/>
      <c r="R280" s="417"/>
      <c r="S280" s="417"/>
      <c r="T280" s="417"/>
      <c r="U280" s="417"/>
      <c r="V280" s="417"/>
      <c r="W280" s="417"/>
      <c r="X280" s="417"/>
      <c r="Y280" s="417"/>
      <c r="Z280" s="417"/>
      <c r="AA280" s="417"/>
      <c r="AB280" s="417"/>
      <c r="AC280" s="417"/>
      <c r="AD280" s="417"/>
      <c r="AE280" s="417"/>
      <c r="AF280" s="417"/>
      <c r="AG280" s="417"/>
      <c r="AH280" s="417"/>
      <c r="AI280" s="417"/>
      <c r="AJ280" s="417"/>
      <c r="AK280" s="417"/>
      <c r="AL280" s="417"/>
      <c r="AM280" s="417"/>
      <c r="AN280" s="417"/>
      <c r="AO280" s="417"/>
      <c r="AP280" s="417"/>
      <c r="AQ280" s="417"/>
      <c r="AR280" s="417"/>
      <c r="AS280" s="417"/>
      <c r="AT280" s="417"/>
      <c r="AU280" s="417"/>
      <c r="AV280" s="417"/>
      <c r="AW280" s="417"/>
      <c r="AX280" s="417"/>
      <c r="AY280" s="417"/>
      <c r="AZ280" s="417"/>
      <c r="BA280" s="417"/>
      <c r="BB280" s="417"/>
      <c r="BC280" s="417"/>
      <c r="BD280" s="417"/>
      <c r="BE280" s="417"/>
      <c r="BF280" s="417"/>
      <c r="BG280" s="417"/>
      <c r="BH280" s="417"/>
      <c r="BI280" s="417"/>
      <c r="BJ280" s="417"/>
      <c r="BK280" s="417"/>
      <c r="BL280" s="417"/>
      <c r="BM280" s="417"/>
      <c r="BN280" s="417"/>
      <c r="BO280" s="417"/>
      <c r="BP280" s="417"/>
      <c r="BQ280" s="417"/>
      <c r="BR280" s="417"/>
      <c r="BS280" s="417"/>
      <c r="BT280" s="417"/>
      <c r="BU280" s="417"/>
      <c r="BV280" s="417"/>
      <c r="BW280" s="417"/>
      <c r="BX280" s="417"/>
      <c r="BY280" s="417"/>
      <c r="BZ280" s="417"/>
      <c r="CA280" s="417"/>
      <c r="CB280" s="417"/>
      <c r="CC280" s="417"/>
      <c r="CD280" s="417"/>
      <c r="CE280" s="417"/>
      <c r="CF280" s="417"/>
      <c r="CG280" s="417"/>
      <c r="CH280" s="417"/>
      <c r="CI280" s="417"/>
      <c r="CJ280" s="417"/>
      <c r="CK280" s="417"/>
      <c r="CL280" s="417"/>
      <c r="CM280" s="417"/>
      <c r="CN280" s="417"/>
      <c r="CO280" s="417"/>
      <c r="CP280" s="417"/>
      <c r="CQ280" s="417"/>
      <c r="CR280" s="417"/>
      <c r="CS280" s="417"/>
      <c r="CT280" s="417"/>
      <c r="CU280" s="417"/>
      <c r="CV280" s="417"/>
      <c r="CW280" s="417"/>
      <c r="CX280" s="417"/>
      <c r="CY280" s="19"/>
    </row>
    <row r="281" spans="1:103" ht="15" customHeight="1" x14ac:dyDescent="0.25">
      <c r="A281" s="394"/>
      <c r="B281" s="394"/>
      <c r="C281" s="400" t="s">
        <v>226</v>
      </c>
      <c r="D281" s="401"/>
      <c r="E281" s="402" t="s">
        <v>424</v>
      </c>
      <c r="F281" s="361">
        <v>0</v>
      </c>
      <c r="G281" s="362">
        <v>2.4512885999999998E-4</v>
      </c>
      <c r="H281" s="363">
        <v>3.4728249590300001E-4</v>
      </c>
      <c r="I281" s="417"/>
      <c r="J281" s="417"/>
      <c r="K281" s="417"/>
      <c r="L281" s="417"/>
      <c r="M281" s="417"/>
      <c r="N281" s="417"/>
      <c r="O281" s="417"/>
      <c r="P281" s="417"/>
      <c r="Q281" s="417"/>
      <c r="R281" s="417"/>
      <c r="S281" s="417"/>
      <c r="T281" s="417"/>
      <c r="U281" s="417"/>
      <c r="V281" s="417"/>
      <c r="W281" s="417"/>
      <c r="X281" s="417"/>
      <c r="Y281" s="417"/>
      <c r="Z281" s="417"/>
      <c r="AA281" s="417"/>
      <c r="AB281" s="417"/>
      <c r="AC281" s="417"/>
      <c r="AD281" s="417"/>
      <c r="AE281" s="417"/>
      <c r="AF281" s="417"/>
      <c r="AG281" s="417"/>
      <c r="AH281" s="417"/>
      <c r="AI281" s="417"/>
      <c r="AJ281" s="417"/>
      <c r="AK281" s="417"/>
      <c r="AL281" s="417"/>
      <c r="AM281" s="417"/>
      <c r="AN281" s="417"/>
      <c r="AO281" s="417"/>
      <c r="AP281" s="417"/>
      <c r="AQ281" s="417"/>
      <c r="AR281" s="417"/>
      <c r="AS281" s="417"/>
      <c r="AT281" s="417"/>
      <c r="AU281" s="417"/>
      <c r="AV281" s="417"/>
      <c r="AW281" s="417"/>
      <c r="AX281" s="417"/>
      <c r="AY281" s="417"/>
      <c r="AZ281" s="417"/>
      <c r="BA281" s="417"/>
      <c r="BB281" s="417"/>
      <c r="BC281" s="417"/>
      <c r="BD281" s="417"/>
      <c r="BE281" s="417"/>
      <c r="BF281" s="417"/>
      <c r="BG281" s="417"/>
      <c r="BH281" s="417"/>
      <c r="BI281" s="417"/>
      <c r="BJ281" s="417"/>
      <c r="BK281" s="417"/>
      <c r="BL281" s="417"/>
      <c r="BM281" s="417"/>
      <c r="BN281" s="417"/>
      <c r="BO281" s="417"/>
      <c r="BP281" s="417"/>
      <c r="BQ281" s="417"/>
      <c r="BR281" s="417"/>
      <c r="BS281" s="417"/>
      <c r="BT281" s="417"/>
      <c r="BU281" s="417"/>
      <c r="BV281" s="417"/>
      <c r="BW281" s="417"/>
      <c r="BX281" s="417"/>
      <c r="BY281" s="417"/>
      <c r="BZ281" s="417"/>
      <c r="CA281" s="417"/>
      <c r="CB281" s="417"/>
      <c r="CC281" s="417"/>
      <c r="CD281" s="417"/>
      <c r="CE281" s="417"/>
      <c r="CF281" s="417"/>
      <c r="CG281" s="417"/>
      <c r="CH281" s="417"/>
      <c r="CI281" s="417"/>
      <c r="CJ281" s="417"/>
      <c r="CK281" s="417"/>
      <c r="CL281" s="417"/>
      <c r="CM281" s="417"/>
      <c r="CN281" s="417"/>
      <c r="CO281" s="417"/>
      <c r="CP281" s="417"/>
      <c r="CQ281" s="417"/>
      <c r="CR281" s="417"/>
      <c r="CS281" s="417"/>
      <c r="CT281" s="417"/>
      <c r="CU281" s="417"/>
      <c r="CV281" s="417"/>
      <c r="CW281" s="417"/>
      <c r="CX281" s="417"/>
      <c r="CY281" s="19"/>
    </row>
    <row r="282" spans="1:103" ht="15" customHeight="1" x14ac:dyDescent="0.25">
      <c r="A282" s="394"/>
      <c r="B282" s="394"/>
      <c r="C282" s="400" t="s">
        <v>227</v>
      </c>
      <c r="D282" s="401"/>
      <c r="E282" s="402" t="s">
        <v>425</v>
      </c>
      <c r="F282" s="361">
        <v>0</v>
      </c>
      <c r="G282" s="362">
        <v>1.2915304000000002E-4</v>
      </c>
      <c r="H282" s="363">
        <v>1.0494527728199999E-4</v>
      </c>
      <c r="I282" s="417"/>
      <c r="J282" s="417"/>
      <c r="K282" s="417"/>
      <c r="L282" s="417"/>
      <c r="M282" s="417"/>
      <c r="N282" s="417"/>
      <c r="O282" s="417"/>
      <c r="P282" s="417"/>
      <c r="Q282" s="417"/>
      <c r="R282" s="417"/>
      <c r="S282" s="417"/>
      <c r="T282" s="417"/>
      <c r="U282" s="417"/>
      <c r="V282" s="417"/>
      <c r="W282" s="417"/>
      <c r="X282" s="417"/>
      <c r="Y282" s="417"/>
      <c r="Z282" s="417"/>
      <c r="AA282" s="417"/>
      <c r="AB282" s="417"/>
      <c r="AC282" s="417"/>
      <c r="AD282" s="417"/>
      <c r="AE282" s="417"/>
      <c r="AF282" s="417"/>
      <c r="AG282" s="417"/>
      <c r="AH282" s="417"/>
      <c r="AI282" s="417"/>
      <c r="AJ282" s="417"/>
      <c r="AK282" s="417"/>
      <c r="AL282" s="417"/>
      <c r="AM282" s="417"/>
      <c r="AN282" s="417"/>
      <c r="AO282" s="417"/>
      <c r="AP282" s="417"/>
      <c r="AQ282" s="417"/>
      <c r="AR282" s="417"/>
      <c r="AS282" s="417"/>
      <c r="AT282" s="417"/>
      <c r="AU282" s="417"/>
      <c r="AV282" s="417"/>
      <c r="AW282" s="417"/>
      <c r="AX282" s="417"/>
      <c r="AY282" s="417"/>
      <c r="AZ282" s="417"/>
      <c r="BA282" s="417"/>
      <c r="BB282" s="417"/>
      <c r="BC282" s="417"/>
      <c r="BD282" s="417"/>
      <c r="BE282" s="417"/>
      <c r="BF282" s="417"/>
      <c r="BG282" s="417"/>
      <c r="BH282" s="417"/>
      <c r="BI282" s="417"/>
      <c r="BJ282" s="417"/>
      <c r="BK282" s="417"/>
      <c r="BL282" s="417"/>
      <c r="BM282" s="417"/>
      <c r="BN282" s="417"/>
      <c r="BO282" s="417"/>
      <c r="BP282" s="417"/>
      <c r="BQ282" s="417"/>
      <c r="BR282" s="417"/>
      <c r="BS282" s="417"/>
      <c r="BT282" s="417"/>
      <c r="BU282" s="417"/>
      <c r="BV282" s="417"/>
      <c r="BW282" s="417"/>
      <c r="BX282" s="417"/>
      <c r="BY282" s="417"/>
      <c r="BZ282" s="417"/>
      <c r="CA282" s="417"/>
      <c r="CB282" s="417"/>
      <c r="CC282" s="417"/>
      <c r="CD282" s="417"/>
      <c r="CE282" s="417"/>
      <c r="CF282" s="417"/>
      <c r="CG282" s="417"/>
      <c r="CH282" s="417"/>
      <c r="CI282" s="417"/>
      <c r="CJ282" s="417"/>
      <c r="CK282" s="417"/>
      <c r="CL282" s="417"/>
      <c r="CM282" s="417"/>
      <c r="CN282" s="417"/>
      <c r="CO282" s="417"/>
      <c r="CP282" s="417"/>
      <c r="CQ282" s="417"/>
      <c r="CR282" s="417"/>
      <c r="CS282" s="417"/>
      <c r="CT282" s="417"/>
      <c r="CU282" s="417"/>
      <c r="CV282" s="417"/>
      <c r="CW282" s="417"/>
      <c r="CX282" s="417"/>
      <c r="CY282" s="19"/>
    </row>
    <row r="283" spans="1:103" ht="15" customHeight="1" x14ac:dyDescent="0.25">
      <c r="A283" s="394"/>
      <c r="B283" s="394"/>
      <c r="C283" s="400" t="s">
        <v>228</v>
      </c>
      <c r="D283" s="401"/>
      <c r="E283" s="402" t="s">
        <v>424</v>
      </c>
      <c r="F283" s="361">
        <v>0</v>
      </c>
      <c r="G283" s="362">
        <v>2.5564161999999999E-4</v>
      </c>
      <c r="H283" s="363">
        <v>3.52801915871E-4</v>
      </c>
      <c r="I283" s="417"/>
      <c r="J283" s="417"/>
      <c r="K283" s="417"/>
      <c r="L283" s="417"/>
      <c r="M283" s="417"/>
      <c r="N283" s="417"/>
      <c r="O283" s="417"/>
      <c r="P283" s="417"/>
      <c r="Q283" s="417"/>
      <c r="R283" s="417"/>
      <c r="S283" s="417"/>
      <c r="T283" s="417"/>
      <c r="U283" s="417"/>
      <c r="V283" s="417"/>
      <c r="W283" s="417"/>
      <c r="X283" s="417"/>
      <c r="Y283" s="417"/>
      <c r="Z283" s="417"/>
      <c r="AA283" s="417"/>
      <c r="AB283" s="417"/>
      <c r="AC283" s="417"/>
      <c r="AD283" s="417"/>
      <c r="AE283" s="417"/>
      <c r="AF283" s="417"/>
      <c r="AG283" s="417"/>
      <c r="AH283" s="417"/>
      <c r="AI283" s="417"/>
      <c r="AJ283" s="417"/>
      <c r="AK283" s="417"/>
      <c r="AL283" s="417"/>
      <c r="AM283" s="417"/>
      <c r="AN283" s="417"/>
      <c r="AO283" s="417"/>
      <c r="AP283" s="417"/>
      <c r="AQ283" s="417"/>
      <c r="AR283" s="417"/>
      <c r="AS283" s="417"/>
      <c r="AT283" s="417"/>
      <c r="AU283" s="417"/>
      <c r="AV283" s="417"/>
      <c r="AW283" s="417"/>
      <c r="AX283" s="417"/>
      <c r="AY283" s="417"/>
      <c r="AZ283" s="417"/>
      <c r="BA283" s="417"/>
      <c r="BB283" s="417"/>
      <c r="BC283" s="417"/>
      <c r="BD283" s="417"/>
      <c r="BE283" s="417"/>
      <c r="BF283" s="417"/>
      <c r="BG283" s="417"/>
      <c r="BH283" s="417"/>
      <c r="BI283" s="417"/>
      <c r="BJ283" s="417"/>
      <c r="BK283" s="417"/>
      <c r="BL283" s="417"/>
      <c r="BM283" s="417"/>
      <c r="BN283" s="417"/>
      <c r="BO283" s="417"/>
      <c r="BP283" s="417"/>
      <c r="BQ283" s="417"/>
      <c r="BR283" s="417"/>
      <c r="BS283" s="417"/>
      <c r="BT283" s="417"/>
      <c r="BU283" s="417"/>
      <c r="BV283" s="417"/>
      <c r="BW283" s="417"/>
      <c r="BX283" s="417"/>
      <c r="BY283" s="417"/>
      <c r="BZ283" s="417"/>
      <c r="CA283" s="417"/>
      <c r="CB283" s="417"/>
      <c r="CC283" s="417"/>
      <c r="CD283" s="417"/>
      <c r="CE283" s="417"/>
      <c r="CF283" s="417"/>
      <c r="CG283" s="417"/>
      <c r="CH283" s="417"/>
      <c r="CI283" s="417"/>
      <c r="CJ283" s="417"/>
      <c r="CK283" s="417"/>
      <c r="CL283" s="417"/>
      <c r="CM283" s="417"/>
      <c r="CN283" s="417"/>
      <c r="CO283" s="417"/>
      <c r="CP283" s="417"/>
      <c r="CQ283" s="417"/>
      <c r="CR283" s="417"/>
      <c r="CS283" s="417"/>
      <c r="CT283" s="417"/>
      <c r="CU283" s="417"/>
      <c r="CV283" s="417"/>
      <c r="CW283" s="417"/>
      <c r="CX283" s="417"/>
      <c r="CY283" s="19"/>
    </row>
    <row r="284" spans="1:103" ht="15" customHeight="1" x14ac:dyDescent="0.25">
      <c r="A284" s="394"/>
      <c r="B284" s="394"/>
      <c r="C284" s="400" t="s">
        <v>229</v>
      </c>
      <c r="D284" s="401"/>
      <c r="E284" s="402" t="s">
        <v>426</v>
      </c>
      <c r="F284" s="361">
        <v>0</v>
      </c>
      <c r="G284" s="362">
        <v>2.4307347E-4</v>
      </c>
      <c r="H284" s="363">
        <v>1.9632467662199996E-4</v>
      </c>
      <c r="I284" s="417"/>
      <c r="J284" s="417"/>
      <c r="K284" s="417"/>
      <c r="L284" s="417"/>
      <c r="M284" s="417"/>
      <c r="N284" s="417"/>
      <c r="O284" s="417"/>
      <c r="P284" s="417"/>
      <c r="Q284" s="417"/>
      <c r="R284" s="417"/>
      <c r="S284" s="417"/>
      <c r="T284" s="417"/>
      <c r="U284" s="417"/>
      <c r="V284" s="417"/>
      <c r="W284" s="417"/>
      <c r="X284" s="417"/>
      <c r="Y284" s="417"/>
      <c r="Z284" s="417"/>
      <c r="AA284" s="417"/>
      <c r="AB284" s="417"/>
      <c r="AC284" s="417"/>
      <c r="AD284" s="417"/>
      <c r="AE284" s="417"/>
      <c r="AF284" s="417"/>
      <c r="AG284" s="417"/>
      <c r="AH284" s="417"/>
      <c r="AI284" s="417"/>
      <c r="AJ284" s="417"/>
      <c r="AK284" s="417"/>
      <c r="AL284" s="417"/>
      <c r="AM284" s="417"/>
      <c r="AN284" s="417"/>
      <c r="AO284" s="417"/>
      <c r="AP284" s="417"/>
      <c r="AQ284" s="417"/>
      <c r="AR284" s="417"/>
      <c r="AS284" s="417"/>
      <c r="AT284" s="417"/>
      <c r="AU284" s="417"/>
      <c r="AV284" s="417"/>
      <c r="AW284" s="417"/>
      <c r="AX284" s="417"/>
      <c r="AY284" s="417"/>
      <c r="AZ284" s="417"/>
      <c r="BA284" s="417"/>
      <c r="BB284" s="417"/>
      <c r="BC284" s="417"/>
      <c r="BD284" s="417"/>
      <c r="BE284" s="417"/>
      <c r="BF284" s="417"/>
      <c r="BG284" s="417"/>
      <c r="BH284" s="417"/>
      <c r="BI284" s="417"/>
      <c r="BJ284" s="417"/>
      <c r="BK284" s="417"/>
      <c r="BL284" s="417"/>
      <c r="BM284" s="417"/>
      <c r="BN284" s="417"/>
      <c r="BO284" s="417"/>
      <c r="BP284" s="417"/>
      <c r="BQ284" s="417"/>
      <c r="BR284" s="417"/>
      <c r="BS284" s="417"/>
      <c r="BT284" s="417"/>
      <c r="BU284" s="417"/>
      <c r="BV284" s="417"/>
      <c r="BW284" s="417"/>
      <c r="BX284" s="417"/>
      <c r="BY284" s="417"/>
      <c r="BZ284" s="417"/>
      <c r="CA284" s="417"/>
      <c r="CB284" s="417"/>
      <c r="CC284" s="417"/>
      <c r="CD284" s="417"/>
      <c r="CE284" s="417"/>
      <c r="CF284" s="417"/>
      <c r="CG284" s="417"/>
      <c r="CH284" s="417"/>
      <c r="CI284" s="417"/>
      <c r="CJ284" s="417"/>
      <c r="CK284" s="417"/>
      <c r="CL284" s="417"/>
      <c r="CM284" s="417"/>
      <c r="CN284" s="417"/>
      <c r="CO284" s="417"/>
      <c r="CP284" s="417"/>
      <c r="CQ284" s="417"/>
      <c r="CR284" s="417"/>
      <c r="CS284" s="417"/>
      <c r="CT284" s="417"/>
      <c r="CU284" s="417"/>
      <c r="CV284" s="417"/>
      <c r="CW284" s="417"/>
      <c r="CX284" s="417"/>
      <c r="CY284" s="19"/>
    </row>
    <row r="285" spans="1:103" ht="15" customHeight="1" x14ac:dyDescent="0.25">
      <c r="A285" s="394"/>
      <c r="B285" s="394"/>
      <c r="C285" s="400" t="s">
        <v>230</v>
      </c>
      <c r="D285" s="401"/>
      <c r="E285" s="402" t="s">
        <v>427</v>
      </c>
      <c r="F285" s="361">
        <v>0</v>
      </c>
      <c r="G285" s="362">
        <v>2.4181295500000003E-5</v>
      </c>
      <c r="H285" s="363">
        <v>2.1932425345999995E-5</v>
      </c>
      <c r="I285" s="417"/>
      <c r="J285" s="417"/>
      <c r="K285" s="417"/>
      <c r="L285" s="417"/>
      <c r="M285" s="417"/>
      <c r="N285" s="417"/>
      <c r="O285" s="417"/>
      <c r="P285" s="417"/>
      <c r="Q285" s="417"/>
      <c r="R285" s="417"/>
      <c r="S285" s="417"/>
      <c r="T285" s="417"/>
      <c r="U285" s="417"/>
      <c r="V285" s="417"/>
      <c r="W285" s="417"/>
      <c r="X285" s="417"/>
      <c r="Y285" s="417"/>
      <c r="Z285" s="417"/>
      <c r="AA285" s="417"/>
      <c r="AB285" s="417"/>
      <c r="AC285" s="417"/>
      <c r="AD285" s="417"/>
      <c r="AE285" s="417"/>
      <c r="AF285" s="417"/>
      <c r="AG285" s="417"/>
      <c r="AH285" s="417"/>
      <c r="AI285" s="417"/>
      <c r="AJ285" s="417"/>
      <c r="AK285" s="417"/>
      <c r="AL285" s="417"/>
      <c r="AM285" s="417"/>
      <c r="AN285" s="417"/>
      <c r="AO285" s="417"/>
      <c r="AP285" s="417"/>
      <c r="AQ285" s="417"/>
      <c r="AR285" s="417"/>
      <c r="AS285" s="417"/>
      <c r="AT285" s="417"/>
      <c r="AU285" s="417"/>
      <c r="AV285" s="417"/>
      <c r="AW285" s="417"/>
      <c r="AX285" s="417"/>
      <c r="AY285" s="417"/>
      <c r="AZ285" s="417"/>
      <c r="BA285" s="417"/>
      <c r="BB285" s="417"/>
      <c r="BC285" s="417"/>
      <c r="BD285" s="417"/>
      <c r="BE285" s="417"/>
      <c r="BF285" s="417"/>
      <c r="BG285" s="417"/>
      <c r="BH285" s="417"/>
      <c r="BI285" s="417"/>
      <c r="BJ285" s="417"/>
      <c r="BK285" s="417"/>
      <c r="BL285" s="417"/>
      <c r="BM285" s="417"/>
      <c r="BN285" s="417"/>
      <c r="BO285" s="417"/>
      <c r="BP285" s="417"/>
      <c r="BQ285" s="417"/>
      <c r="BR285" s="417"/>
      <c r="BS285" s="417"/>
      <c r="BT285" s="417"/>
      <c r="BU285" s="417"/>
      <c r="BV285" s="417"/>
      <c r="BW285" s="417"/>
      <c r="BX285" s="417"/>
      <c r="BY285" s="417"/>
      <c r="BZ285" s="417"/>
      <c r="CA285" s="417"/>
      <c r="CB285" s="417"/>
      <c r="CC285" s="417"/>
      <c r="CD285" s="417"/>
      <c r="CE285" s="417"/>
      <c r="CF285" s="417"/>
      <c r="CG285" s="417"/>
      <c r="CH285" s="417"/>
      <c r="CI285" s="417"/>
      <c r="CJ285" s="417"/>
      <c r="CK285" s="417"/>
      <c r="CL285" s="417"/>
      <c r="CM285" s="417"/>
      <c r="CN285" s="417"/>
      <c r="CO285" s="417"/>
      <c r="CP285" s="417"/>
      <c r="CQ285" s="417"/>
      <c r="CR285" s="417"/>
      <c r="CS285" s="417"/>
      <c r="CT285" s="417"/>
      <c r="CU285" s="417"/>
      <c r="CV285" s="417"/>
      <c r="CW285" s="417"/>
      <c r="CX285" s="417"/>
      <c r="CY285" s="19"/>
    </row>
    <row r="286" spans="1:103" ht="15" customHeight="1" x14ac:dyDescent="0.25">
      <c r="A286" s="394"/>
      <c r="B286" s="394"/>
      <c r="C286" s="400" t="s">
        <v>231</v>
      </c>
      <c r="D286" s="401"/>
      <c r="E286" s="402" t="s">
        <v>428</v>
      </c>
      <c r="F286" s="361">
        <v>0</v>
      </c>
      <c r="G286" s="362">
        <v>1.6553434999999999E-6</v>
      </c>
      <c r="H286" s="363">
        <v>1.5192619110999999E-6</v>
      </c>
      <c r="I286" s="417"/>
      <c r="J286" s="417"/>
      <c r="K286" s="417"/>
      <c r="L286" s="417"/>
      <c r="M286" s="417"/>
      <c r="N286" s="417"/>
      <c r="O286" s="417"/>
      <c r="P286" s="417"/>
      <c r="Q286" s="417"/>
      <c r="R286" s="417"/>
      <c r="S286" s="417"/>
      <c r="T286" s="417"/>
      <c r="U286" s="417"/>
      <c r="V286" s="417"/>
      <c r="W286" s="417"/>
      <c r="X286" s="417"/>
      <c r="Y286" s="417"/>
      <c r="Z286" s="417"/>
      <c r="AA286" s="417"/>
      <c r="AB286" s="417"/>
      <c r="AC286" s="417"/>
      <c r="AD286" s="417"/>
      <c r="AE286" s="417"/>
      <c r="AF286" s="417"/>
      <c r="AG286" s="417"/>
      <c r="AH286" s="417"/>
      <c r="AI286" s="417"/>
      <c r="AJ286" s="417"/>
      <c r="AK286" s="417"/>
      <c r="AL286" s="417"/>
      <c r="AM286" s="417"/>
      <c r="AN286" s="417"/>
      <c r="AO286" s="417"/>
      <c r="AP286" s="417"/>
      <c r="AQ286" s="417"/>
      <c r="AR286" s="417"/>
      <c r="AS286" s="417"/>
      <c r="AT286" s="417"/>
      <c r="AU286" s="417"/>
      <c r="AV286" s="417"/>
      <c r="AW286" s="417"/>
      <c r="AX286" s="417"/>
      <c r="AY286" s="417"/>
      <c r="AZ286" s="417"/>
      <c r="BA286" s="417"/>
      <c r="BB286" s="417"/>
      <c r="BC286" s="417"/>
      <c r="BD286" s="417"/>
      <c r="BE286" s="417"/>
      <c r="BF286" s="417"/>
      <c r="BG286" s="417"/>
      <c r="BH286" s="417"/>
      <c r="BI286" s="417"/>
      <c r="BJ286" s="417"/>
      <c r="BK286" s="417"/>
      <c r="BL286" s="417"/>
      <c r="BM286" s="417"/>
      <c r="BN286" s="417"/>
      <c r="BO286" s="417"/>
      <c r="BP286" s="417"/>
      <c r="BQ286" s="417"/>
      <c r="BR286" s="417"/>
      <c r="BS286" s="417"/>
      <c r="BT286" s="417"/>
      <c r="BU286" s="417"/>
      <c r="BV286" s="417"/>
      <c r="BW286" s="417"/>
      <c r="BX286" s="417"/>
      <c r="BY286" s="417"/>
      <c r="BZ286" s="417"/>
      <c r="CA286" s="417"/>
      <c r="CB286" s="417"/>
      <c r="CC286" s="417"/>
      <c r="CD286" s="417"/>
      <c r="CE286" s="417"/>
      <c r="CF286" s="417"/>
      <c r="CG286" s="417"/>
      <c r="CH286" s="417"/>
      <c r="CI286" s="417"/>
      <c r="CJ286" s="417"/>
      <c r="CK286" s="417"/>
      <c r="CL286" s="417"/>
      <c r="CM286" s="417"/>
      <c r="CN286" s="417"/>
      <c r="CO286" s="417"/>
      <c r="CP286" s="417"/>
      <c r="CQ286" s="417"/>
      <c r="CR286" s="417"/>
      <c r="CS286" s="417"/>
      <c r="CT286" s="417"/>
      <c r="CU286" s="417"/>
      <c r="CV286" s="417"/>
      <c r="CW286" s="417"/>
      <c r="CX286" s="417"/>
      <c r="CY286" s="19"/>
    </row>
    <row r="287" spans="1:103" ht="15" customHeight="1" x14ac:dyDescent="0.25">
      <c r="A287" s="394"/>
      <c r="B287" s="394"/>
      <c r="C287" s="400" t="s">
        <v>232</v>
      </c>
      <c r="D287" s="401"/>
      <c r="E287" s="402" t="s">
        <v>429</v>
      </c>
      <c r="F287" s="361">
        <v>0</v>
      </c>
      <c r="G287" s="362">
        <v>1.6402795000000001</v>
      </c>
      <c r="H287" s="363">
        <v>0.12830248691999999</v>
      </c>
      <c r="I287" s="417"/>
      <c r="J287" s="417"/>
      <c r="K287" s="417"/>
      <c r="L287" s="417"/>
      <c r="M287" s="417"/>
      <c r="N287" s="417"/>
      <c r="O287" s="417"/>
      <c r="P287" s="417"/>
      <c r="Q287" s="417"/>
      <c r="R287" s="417"/>
      <c r="S287" s="417"/>
      <c r="T287" s="417"/>
      <c r="U287" s="417"/>
      <c r="V287" s="417"/>
      <c r="W287" s="417"/>
      <c r="X287" s="417"/>
      <c r="Y287" s="417"/>
      <c r="Z287" s="417"/>
      <c r="AA287" s="417"/>
      <c r="AB287" s="417"/>
      <c r="AC287" s="417"/>
      <c r="AD287" s="417"/>
      <c r="AE287" s="417"/>
      <c r="AF287" s="417"/>
      <c r="AG287" s="417"/>
      <c r="AH287" s="417"/>
      <c r="AI287" s="417"/>
      <c r="AJ287" s="417"/>
      <c r="AK287" s="417"/>
      <c r="AL287" s="417"/>
      <c r="AM287" s="417"/>
      <c r="AN287" s="417"/>
      <c r="AO287" s="417"/>
      <c r="AP287" s="417"/>
      <c r="AQ287" s="417"/>
      <c r="AR287" s="417"/>
      <c r="AS287" s="417"/>
      <c r="AT287" s="417"/>
      <c r="AU287" s="417"/>
      <c r="AV287" s="417"/>
      <c r="AW287" s="417"/>
      <c r="AX287" s="417"/>
      <c r="AY287" s="417"/>
      <c r="AZ287" s="417"/>
      <c r="BA287" s="417"/>
      <c r="BB287" s="417"/>
      <c r="BC287" s="417"/>
      <c r="BD287" s="417"/>
      <c r="BE287" s="417"/>
      <c r="BF287" s="417"/>
      <c r="BG287" s="417"/>
      <c r="BH287" s="417"/>
      <c r="BI287" s="417"/>
      <c r="BJ287" s="417"/>
      <c r="BK287" s="417"/>
      <c r="BL287" s="417"/>
      <c r="BM287" s="417"/>
      <c r="BN287" s="417"/>
      <c r="BO287" s="417"/>
      <c r="BP287" s="417"/>
      <c r="BQ287" s="417"/>
      <c r="BR287" s="417"/>
      <c r="BS287" s="417"/>
      <c r="BT287" s="417"/>
      <c r="BU287" s="417"/>
      <c r="BV287" s="417"/>
      <c r="BW287" s="417"/>
      <c r="BX287" s="417"/>
      <c r="BY287" s="417"/>
      <c r="BZ287" s="417"/>
      <c r="CA287" s="417"/>
      <c r="CB287" s="417"/>
      <c r="CC287" s="417"/>
      <c r="CD287" s="417"/>
      <c r="CE287" s="417"/>
      <c r="CF287" s="417"/>
      <c r="CG287" s="417"/>
      <c r="CH287" s="417"/>
      <c r="CI287" s="417"/>
      <c r="CJ287" s="417"/>
      <c r="CK287" s="417"/>
      <c r="CL287" s="417"/>
      <c r="CM287" s="417"/>
      <c r="CN287" s="417"/>
      <c r="CO287" s="417"/>
      <c r="CP287" s="417"/>
      <c r="CQ287" s="417"/>
      <c r="CR287" s="417"/>
      <c r="CS287" s="417"/>
      <c r="CT287" s="417"/>
      <c r="CU287" s="417"/>
      <c r="CV287" s="417"/>
      <c r="CW287" s="417"/>
      <c r="CX287" s="417"/>
      <c r="CY287" s="19"/>
    </row>
    <row r="288" spans="1:103" ht="15" customHeight="1" x14ac:dyDescent="0.25">
      <c r="A288" s="394"/>
      <c r="B288" s="394"/>
      <c r="C288" s="400" t="s">
        <v>233</v>
      </c>
      <c r="D288" s="401"/>
      <c r="E288" s="402" t="s">
        <v>429</v>
      </c>
      <c r="F288" s="361">
        <v>0</v>
      </c>
      <c r="G288" s="362">
        <v>1.3539329500000001E-3</v>
      </c>
      <c r="H288" s="363">
        <v>1.2779353686008998E-3</v>
      </c>
      <c r="I288" s="417"/>
      <c r="J288" s="417"/>
      <c r="K288" s="417"/>
      <c r="L288" s="417"/>
      <c r="M288" s="417"/>
      <c r="N288" s="417"/>
      <c r="O288" s="417"/>
      <c r="P288" s="417"/>
      <c r="Q288" s="417"/>
      <c r="R288" s="417"/>
      <c r="S288" s="417"/>
      <c r="T288" s="417"/>
      <c r="U288" s="417"/>
      <c r="V288" s="417"/>
      <c r="W288" s="417"/>
      <c r="X288" s="417"/>
      <c r="Y288" s="417"/>
      <c r="Z288" s="417"/>
      <c r="AA288" s="417"/>
      <c r="AB288" s="417"/>
      <c r="AC288" s="417"/>
      <c r="AD288" s="417"/>
      <c r="AE288" s="417"/>
      <c r="AF288" s="417"/>
      <c r="AG288" s="417"/>
      <c r="AH288" s="417"/>
      <c r="AI288" s="417"/>
      <c r="AJ288" s="417"/>
      <c r="AK288" s="417"/>
      <c r="AL288" s="417"/>
      <c r="AM288" s="417"/>
      <c r="AN288" s="417"/>
      <c r="AO288" s="417"/>
      <c r="AP288" s="417"/>
      <c r="AQ288" s="417"/>
      <c r="AR288" s="417"/>
      <c r="AS288" s="417"/>
      <c r="AT288" s="417"/>
      <c r="AU288" s="417"/>
      <c r="AV288" s="417"/>
      <c r="AW288" s="417"/>
      <c r="AX288" s="417"/>
      <c r="AY288" s="417"/>
      <c r="AZ288" s="417"/>
      <c r="BA288" s="417"/>
      <c r="BB288" s="417"/>
      <c r="BC288" s="417"/>
      <c r="BD288" s="417"/>
      <c r="BE288" s="417"/>
      <c r="BF288" s="417"/>
      <c r="BG288" s="417"/>
      <c r="BH288" s="417"/>
      <c r="BI288" s="417"/>
      <c r="BJ288" s="417"/>
      <c r="BK288" s="417"/>
      <c r="BL288" s="417"/>
      <c r="BM288" s="417"/>
      <c r="BN288" s="417"/>
      <c r="BO288" s="417"/>
      <c r="BP288" s="417"/>
      <c r="BQ288" s="417"/>
      <c r="BR288" s="417"/>
      <c r="BS288" s="417"/>
      <c r="BT288" s="417"/>
      <c r="BU288" s="417"/>
      <c r="BV288" s="417"/>
      <c r="BW288" s="417"/>
      <c r="BX288" s="417"/>
      <c r="BY288" s="417"/>
      <c r="BZ288" s="417"/>
      <c r="CA288" s="417"/>
      <c r="CB288" s="417"/>
      <c r="CC288" s="417"/>
      <c r="CD288" s="417"/>
      <c r="CE288" s="417"/>
      <c r="CF288" s="417"/>
      <c r="CG288" s="417"/>
      <c r="CH288" s="417"/>
      <c r="CI288" s="417"/>
      <c r="CJ288" s="417"/>
      <c r="CK288" s="417"/>
      <c r="CL288" s="417"/>
      <c r="CM288" s="417"/>
      <c r="CN288" s="417"/>
      <c r="CO288" s="417"/>
      <c r="CP288" s="417"/>
      <c r="CQ288" s="417"/>
      <c r="CR288" s="417"/>
      <c r="CS288" s="417"/>
      <c r="CT288" s="417"/>
      <c r="CU288" s="417"/>
      <c r="CV288" s="417"/>
      <c r="CW288" s="417"/>
      <c r="CX288" s="417"/>
      <c r="CY288" s="19"/>
    </row>
    <row r="289" spans="1:103" ht="15" customHeight="1" x14ac:dyDescent="0.25">
      <c r="A289" s="394"/>
      <c r="B289" s="394"/>
      <c r="C289" s="400" t="s">
        <v>234</v>
      </c>
      <c r="D289" s="401"/>
      <c r="E289" s="402" t="s">
        <v>429</v>
      </c>
      <c r="F289" s="361">
        <v>0</v>
      </c>
      <c r="G289" s="362">
        <v>2.6065262000000001E-3</v>
      </c>
      <c r="H289" s="363">
        <v>1.7766883578600003E-3</v>
      </c>
      <c r="I289" s="417"/>
      <c r="J289" s="417"/>
      <c r="K289" s="417"/>
      <c r="L289" s="417"/>
      <c r="M289" s="417"/>
      <c r="N289" s="417"/>
      <c r="O289" s="417"/>
      <c r="P289" s="417"/>
      <c r="Q289" s="417"/>
      <c r="R289" s="417"/>
      <c r="S289" s="417"/>
      <c r="T289" s="417"/>
      <c r="U289" s="417"/>
      <c r="V289" s="417"/>
      <c r="W289" s="417"/>
      <c r="X289" s="417"/>
      <c r="Y289" s="417"/>
      <c r="Z289" s="417"/>
      <c r="AA289" s="417"/>
      <c r="AB289" s="417"/>
      <c r="AC289" s="417"/>
      <c r="AD289" s="417"/>
      <c r="AE289" s="417"/>
      <c r="AF289" s="417"/>
      <c r="AG289" s="417"/>
      <c r="AH289" s="417"/>
      <c r="AI289" s="417"/>
      <c r="AJ289" s="417"/>
      <c r="AK289" s="417"/>
      <c r="AL289" s="417"/>
      <c r="AM289" s="417"/>
      <c r="AN289" s="417"/>
      <c r="AO289" s="417"/>
      <c r="AP289" s="417"/>
      <c r="AQ289" s="417"/>
      <c r="AR289" s="417"/>
      <c r="AS289" s="417"/>
      <c r="AT289" s="417"/>
      <c r="AU289" s="417"/>
      <c r="AV289" s="417"/>
      <c r="AW289" s="417"/>
      <c r="AX289" s="417"/>
      <c r="AY289" s="417"/>
      <c r="AZ289" s="417"/>
      <c r="BA289" s="417"/>
      <c r="BB289" s="417"/>
      <c r="BC289" s="417"/>
      <c r="BD289" s="417"/>
      <c r="BE289" s="417"/>
      <c r="BF289" s="417"/>
      <c r="BG289" s="417"/>
      <c r="BH289" s="417"/>
      <c r="BI289" s="417"/>
      <c r="BJ289" s="417"/>
      <c r="BK289" s="417"/>
      <c r="BL289" s="417"/>
      <c r="BM289" s="417"/>
      <c r="BN289" s="417"/>
      <c r="BO289" s="417"/>
      <c r="BP289" s="417"/>
      <c r="BQ289" s="417"/>
      <c r="BR289" s="417"/>
      <c r="BS289" s="417"/>
      <c r="BT289" s="417"/>
      <c r="BU289" s="417"/>
      <c r="BV289" s="417"/>
      <c r="BW289" s="417"/>
      <c r="BX289" s="417"/>
      <c r="BY289" s="417"/>
      <c r="BZ289" s="417"/>
      <c r="CA289" s="417"/>
      <c r="CB289" s="417"/>
      <c r="CC289" s="417"/>
      <c r="CD289" s="417"/>
      <c r="CE289" s="417"/>
      <c r="CF289" s="417"/>
      <c r="CG289" s="417"/>
      <c r="CH289" s="417"/>
      <c r="CI289" s="417"/>
      <c r="CJ289" s="417"/>
      <c r="CK289" s="417"/>
      <c r="CL289" s="417"/>
      <c r="CM289" s="417"/>
      <c r="CN289" s="417"/>
      <c r="CO289" s="417"/>
      <c r="CP289" s="417"/>
      <c r="CQ289" s="417"/>
      <c r="CR289" s="417"/>
      <c r="CS289" s="417"/>
      <c r="CT289" s="417"/>
      <c r="CU289" s="417"/>
      <c r="CV289" s="417"/>
      <c r="CW289" s="417"/>
      <c r="CX289" s="417"/>
      <c r="CY289" s="19"/>
    </row>
    <row r="290" spans="1:103" ht="15" customHeight="1" x14ac:dyDescent="0.25">
      <c r="A290" s="394"/>
      <c r="B290" s="394"/>
      <c r="C290" s="400" t="s">
        <v>235</v>
      </c>
      <c r="D290" s="401"/>
      <c r="E290" s="402" t="s">
        <v>429</v>
      </c>
      <c r="F290" s="361">
        <v>0</v>
      </c>
      <c r="G290" s="362">
        <v>2.0238436000000002E-3</v>
      </c>
      <c r="H290" s="363">
        <v>2.9947752342270001E-3</v>
      </c>
      <c r="I290" s="417"/>
      <c r="J290" s="417"/>
      <c r="K290" s="417"/>
      <c r="L290" s="417"/>
      <c r="M290" s="417"/>
      <c r="N290" s="417"/>
      <c r="O290" s="417"/>
      <c r="P290" s="417"/>
      <c r="Q290" s="417"/>
      <c r="R290" s="417"/>
      <c r="S290" s="417"/>
      <c r="T290" s="417"/>
      <c r="U290" s="417"/>
      <c r="V290" s="417"/>
      <c r="W290" s="417"/>
      <c r="X290" s="417"/>
      <c r="Y290" s="417"/>
      <c r="Z290" s="417"/>
      <c r="AA290" s="417"/>
      <c r="AB290" s="417"/>
      <c r="AC290" s="417"/>
      <c r="AD290" s="417"/>
      <c r="AE290" s="417"/>
      <c r="AF290" s="417"/>
      <c r="AG290" s="417"/>
      <c r="AH290" s="417"/>
      <c r="AI290" s="417"/>
      <c r="AJ290" s="417"/>
      <c r="AK290" s="417"/>
      <c r="AL290" s="417"/>
      <c r="AM290" s="417"/>
      <c r="AN290" s="417"/>
      <c r="AO290" s="417"/>
      <c r="AP290" s="417"/>
      <c r="AQ290" s="417"/>
      <c r="AR290" s="417"/>
      <c r="AS290" s="417"/>
      <c r="AT290" s="417"/>
      <c r="AU290" s="417"/>
      <c r="AV290" s="417"/>
      <c r="AW290" s="417"/>
      <c r="AX290" s="417"/>
      <c r="AY290" s="417"/>
      <c r="AZ290" s="417"/>
      <c r="BA290" s="417"/>
      <c r="BB290" s="417"/>
      <c r="BC290" s="417"/>
      <c r="BD290" s="417"/>
      <c r="BE290" s="417"/>
      <c r="BF290" s="417"/>
      <c r="BG290" s="417"/>
      <c r="BH290" s="417"/>
      <c r="BI290" s="417"/>
      <c r="BJ290" s="417"/>
      <c r="BK290" s="417"/>
      <c r="BL290" s="417"/>
      <c r="BM290" s="417"/>
      <c r="BN290" s="417"/>
      <c r="BO290" s="417"/>
      <c r="BP290" s="417"/>
      <c r="BQ290" s="417"/>
      <c r="BR290" s="417"/>
      <c r="BS290" s="417"/>
      <c r="BT290" s="417"/>
      <c r="BU290" s="417"/>
      <c r="BV290" s="417"/>
      <c r="BW290" s="417"/>
      <c r="BX290" s="417"/>
      <c r="BY290" s="417"/>
      <c r="BZ290" s="417"/>
      <c r="CA290" s="417"/>
      <c r="CB290" s="417"/>
      <c r="CC290" s="417"/>
      <c r="CD290" s="417"/>
      <c r="CE290" s="417"/>
      <c r="CF290" s="417"/>
      <c r="CG290" s="417"/>
      <c r="CH290" s="417"/>
      <c r="CI290" s="417"/>
      <c r="CJ290" s="417"/>
      <c r="CK290" s="417"/>
      <c r="CL290" s="417"/>
      <c r="CM290" s="417"/>
      <c r="CN290" s="417"/>
      <c r="CO290" s="417"/>
      <c r="CP290" s="417"/>
      <c r="CQ290" s="417"/>
      <c r="CR290" s="417"/>
      <c r="CS290" s="417"/>
      <c r="CT290" s="417"/>
      <c r="CU290" s="417"/>
      <c r="CV290" s="417"/>
      <c r="CW290" s="417"/>
      <c r="CX290" s="417"/>
      <c r="CY290" s="19"/>
    </row>
    <row r="291" spans="1:103" ht="15" customHeight="1" x14ac:dyDescent="0.25">
      <c r="A291" s="394"/>
      <c r="B291" s="394"/>
      <c r="C291" s="400" t="s">
        <v>236</v>
      </c>
      <c r="D291" s="401"/>
      <c r="E291" s="402" t="s">
        <v>429</v>
      </c>
      <c r="F291" s="361">
        <v>0</v>
      </c>
      <c r="G291" s="362">
        <v>5.9638181999999998E-2</v>
      </c>
      <c r="H291" s="363">
        <v>3.2257070574599998E-2</v>
      </c>
      <c r="I291" s="417"/>
      <c r="J291" s="417"/>
      <c r="K291" s="417"/>
      <c r="L291" s="417"/>
      <c r="M291" s="417"/>
      <c r="N291" s="417"/>
      <c r="O291" s="417"/>
      <c r="P291" s="417"/>
      <c r="Q291" s="417"/>
      <c r="R291" s="417"/>
      <c r="S291" s="417"/>
      <c r="T291" s="417"/>
      <c r="U291" s="417"/>
      <c r="V291" s="417"/>
      <c r="W291" s="417"/>
      <c r="X291" s="417"/>
      <c r="Y291" s="417"/>
      <c r="Z291" s="417"/>
      <c r="AA291" s="417"/>
      <c r="AB291" s="417"/>
      <c r="AC291" s="417"/>
      <c r="AD291" s="417"/>
      <c r="AE291" s="417"/>
      <c r="AF291" s="417"/>
      <c r="AG291" s="417"/>
      <c r="AH291" s="417"/>
      <c r="AI291" s="417"/>
      <c r="AJ291" s="417"/>
      <c r="AK291" s="417"/>
      <c r="AL291" s="417"/>
      <c r="AM291" s="417"/>
      <c r="AN291" s="417"/>
      <c r="AO291" s="417"/>
      <c r="AP291" s="417"/>
      <c r="AQ291" s="417"/>
      <c r="AR291" s="417"/>
      <c r="AS291" s="417"/>
      <c r="AT291" s="417"/>
      <c r="AU291" s="417"/>
      <c r="AV291" s="417"/>
      <c r="AW291" s="417"/>
      <c r="AX291" s="417"/>
      <c r="AY291" s="417"/>
      <c r="AZ291" s="417"/>
      <c r="BA291" s="417"/>
      <c r="BB291" s="417"/>
      <c r="BC291" s="417"/>
      <c r="BD291" s="417"/>
      <c r="BE291" s="417"/>
      <c r="BF291" s="417"/>
      <c r="BG291" s="417"/>
      <c r="BH291" s="417"/>
      <c r="BI291" s="417"/>
      <c r="BJ291" s="417"/>
      <c r="BK291" s="417"/>
      <c r="BL291" s="417"/>
      <c r="BM291" s="417"/>
      <c r="BN291" s="417"/>
      <c r="BO291" s="417"/>
      <c r="BP291" s="417"/>
      <c r="BQ291" s="417"/>
      <c r="BR291" s="417"/>
      <c r="BS291" s="417"/>
      <c r="BT291" s="417"/>
      <c r="BU291" s="417"/>
      <c r="BV291" s="417"/>
      <c r="BW291" s="417"/>
      <c r="BX291" s="417"/>
      <c r="BY291" s="417"/>
      <c r="BZ291" s="417"/>
      <c r="CA291" s="417"/>
      <c r="CB291" s="417"/>
      <c r="CC291" s="417"/>
      <c r="CD291" s="417"/>
      <c r="CE291" s="417"/>
      <c r="CF291" s="417"/>
      <c r="CG291" s="417"/>
      <c r="CH291" s="417"/>
      <c r="CI291" s="417"/>
      <c r="CJ291" s="417"/>
      <c r="CK291" s="417"/>
      <c r="CL291" s="417"/>
      <c r="CM291" s="417"/>
      <c r="CN291" s="417"/>
      <c r="CO291" s="417"/>
      <c r="CP291" s="417"/>
      <c r="CQ291" s="417"/>
      <c r="CR291" s="417"/>
      <c r="CS291" s="417"/>
      <c r="CT291" s="417"/>
      <c r="CU291" s="417"/>
      <c r="CV291" s="417"/>
      <c r="CW291" s="417"/>
      <c r="CX291" s="417"/>
      <c r="CY291" s="19"/>
    </row>
    <row r="292" spans="1:103" ht="15" customHeight="1" x14ac:dyDescent="0.25">
      <c r="A292" s="394"/>
      <c r="B292" s="394"/>
      <c r="C292" s="400" t="s">
        <v>237</v>
      </c>
      <c r="D292" s="401"/>
      <c r="E292" s="402" t="s">
        <v>430</v>
      </c>
      <c r="F292" s="361">
        <v>0</v>
      </c>
      <c r="G292" s="362">
        <v>1.07478965E-2</v>
      </c>
      <c r="H292" s="363">
        <v>5.8911581413E-3</v>
      </c>
      <c r="I292" s="417"/>
      <c r="J292" s="417"/>
      <c r="K292" s="417"/>
      <c r="L292" s="417"/>
      <c r="M292" s="417"/>
      <c r="N292" s="417"/>
      <c r="O292" s="417"/>
      <c r="P292" s="417"/>
      <c r="Q292" s="417"/>
      <c r="R292" s="417"/>
      <c r="S292" s="417"/>
      <c r="T292" s="417"/>
      <c r="U292" s="417"/>
      <c r="V292" s="417"/>
      <c r="W292" s="417"/>
      <c r="X292" s="417"/>
      <c r="Y292" s="417"/>
      <c r="Z292" s="417"/>
      <c r="AA292" s="417"/>
      <c r="AB292" s="417"/>
      <c r="AC292" s="417"/>
      <c r="AD292" s="417"/>
      <c r="AE292" s="417"/>
      <c r="AF292" s="417"/>
      <c r="AG292" s="417"/>
      <c r="AH292" s="417"/>
      <c r="AI292" s="417"/>
      <c r="AJ292" s="417"/>
      <c r="AK292" s="417"/>
      <c r="AL292" s="417"/>
      <c r="AM292" s="417"/>
      <c r="AN292" s="417"/>
      <c r="AO292" s="417"/>
      <c r="AP292" s="417"/>
      <c r="AQ292" s="417"/>
      <c r="AR292" s="417"/>
      <c r="AS292" s="417"/>
      <c r="AT292" s="417"/>
      <c r="AU292" s="417"/>
      <c r="AV292" s="417"/>
      <c r="AW292" s="417"/>
      <c r="AX292" s="417"/>
      <c r="AY292" s="417"/>
      <c r="AZ292" s="417"/>
      <c r="BA292" s="417"/>
      <c r="BB292" s="417"/>
      <c r="BC292" s="417"/>
      <c r="BD292" s="417"/>
      <c r="BE292" s="417"/>
      <c r="BF292" s="417"/>
      <c r="BG292" s="417"/>
      <c r="BH292" s="417"/>
      <c r="BI292" s="417"/>
      <c r="BJ292" s="417"/>
      <c r="BK292" s="417"/>
      <c r="BL292" s="417"/>
      <c r="BM292" s="417"/>
      <c r="BN292" s="417"/>
      <c r="BO292" s="417"/>
      <c r="BP292" s="417"/>
      <c r="BQ292" s="417"/>
      <c r="BR292" s="417"/>
      <c r="BS292" s="417"/>
      <c r="BT292" s="417"/>
      <c r="BU292" s="417"/>
      <c r="BV292" s="417"/>
      <c r="BW292" s="417"/>
      <c r="BX292" s="417"/>
      <c r="BY292" s="417"/>
      <c r="BZ292" s="417"/>
      <c r="CA292" s="417"/>
      <c r="CB292" s="417"/>
      <c r="CC292" s="417"/>
      <c r="CD292" s="417"/>
      <c r="CE292" s="417"/>
      <c r="CF292" s="417"/>
      <c r="CG292" s="417"/>
      <c r="CH292" s="417"/>
      <c r="CI292" s="417"/>
      <c r="CJ292" s="417"/>
      <c r="CK292" s="417"/>
      <c r="CL292" s="417"/>
      <c r="CM292" s="417"/>
      <c r="CN292" s="417"/>
      <c r="CO292" s="417"/>
      <c r="CP292" s="417"/>
      <c r="CQ292" s="417"/>
      <c r="CR292" s="417"/>
      <c r="CS292" s="417"/>
      <c r="CT292" s="417"/>
      <c r="CU292" s="417"/>
      <c r="CV292" s="417"/>
      <c r="CW292" s="417"/>
      <c r="CX292" s="417"/>
      <c r="CY292" s="19"/>
    </row>
    <row r="293" spans="1:103" ht="15" customHeight="1" x14ac:dyDescent="0.25">
      <c r="A293" s="394"/>
      <c r="B293" s="394"/>
      <c r="C293" s="400" t="s">
        <v>238</v>
      </c>
      <c r="D293" s="401"/>
      <c r="E293" s="402" t="s">
        <v>431</v>
      </c>
      <c r="F293" s="361">
        <v>0</v>
      </c>
      <c r="G293" s="362">
        <v>2.27960625E-4</v>
      </c>
      <c r="H293" s="363">
        <v>5.3654000973999999E-4</v>
      </c>
      <c r="I293" s="417"/>
      <c r="J293" s="417"/>
      <c r="K293" s="417"/>
      <c r="L293" s="417"/>
      <c r="M293" s="417"/>
      <c r="N293" s="417"/>
      <c r="O293" s="417"/>
      <c r="P293" s="417"/>
      <c r="Q293" s="417"/>
      <c r="R293" s="417"/>
      <c r="S293" s="417"/>
      <c r="T293" s="417"/>
      <c r="U293" s="417"/>
      <c r="V293" s="417"/>
      <c r="W293" s="417"/>
      <c r="X293" s="417"/>
      <c r="Y293" s="417"/>
      <c r="Z293" s="417"/>
      <c r="AA293" s="417"/>
      <c r="AB293" s="417"/>
      <c r="AC293" s="417"/>
      <c r="AD293" s="417"/>
      <c r="AE293" s="417"/>
      <c r="AF293" s="417"/>
      <c r="AG293" s="417"/>
      <c r="AH293" s="417"/>
      <c r="AI293" s="417"/>
      <c r="AJ293" s="417"/>
      <c r="AK293" s="417"/>
      <c r="AL293" s="417"/>
      <c r="AM293" s="417"/>
      <c r="AN293" s="417"/>
      <c r="AO293" s="417"/>
      <c r="AP293" s="417"/>
      <c r="AQ293" s="417"/>
      <c r="AR293" s="417"/>
      <c r="AS293" s="417"/>
      <c r="AT293" s="417"/>
      <c r="AU293" s="417"/>
      <c r="AV293" s="417"/>
      <c r="AW293" s="417"/>
      <c r="AX293" s="417"/>
      <c r="AY293" s="417"/>
      <c r="AZ293" s="417"/>
      <c r="BA293" s="417"/>
      <c r="BB293" s="417"/>
      <c r="BC293" s="417"/>
      <c r="BD293" s="417"/>
      <c r="BE293" s="417"/>
      <c r="BF293" s="417"/>
      <c r="BG293" s="417"/>
      <c r="BH293" s="417"/>
      <c r="BI293" s="417"/>
      <c r="BJ293" s="417"/>
      <c r="BK293" s="417"/>
      <c r="BL293" s="417"/>
      <c r="BM293" s="417"/>
      <c r="BN293" s="417"/>
      <c r="BO293" s="417"/>
      <c r="BP293" s="417"/>
      <c r="BQ293" s="417"/>
      <c r="BR293" s="417"/>
      <c r="BS293" s="417"/>
      <c r="BT293" s="417"/>
      <c r="BU293" s="417"/>
      <c r="BV293" s="417"/>
      <c r="BW293" s="417"/>
      <c r="BX293" s="417"/>
      <c r="BY293" s="417"/>
      <c r="BZ293" s="417"/>
      <c r="CA293" s="417"/>
      <c r="CB293" s="417"/>
      <c r="CC293" s="417"/>
      <c r="CD293" s="417"/>
      <c r="CE293" s="417"/>
      <c r="CF293" s="417"/>
      <c r="CG293" s="417"/>
      <c r="CH293" s="417"/>
      <c r="CI293" s="417"/>
      <c r="CJ293" s="417"/>
      <c r="CK293" s="417"/>
      <c r="CL293" s="417"/>
      <c r="CM293" s="417"/>
      <c r="CN293" s="417"/>
      <c r="CO293" s="417"/>
      <c r="CP293" s="417"/>
      <c r="CQ293" s="417"/>
      <c r="CR293" s="417"/>
      <c r="CS293" s="417"/>
      <c r="CT293" s="417"/>
      <c r="CU293" s="417"/>
      <c r="CV293" s="417"/>
      <c r="CW293" s="417"/>
      <c r="CX293" s="417"/>
      <c r="CY293" s="19"/>
    </row>
    <row r="294" spans="1:103" ht="15" customHeight="1" x14ac:dyDescent="0.25">
      <c r="A294" s="394"/>
      <c r="B294" s="394"/>
      <c r="C294" s="400" t="s">
        <v>239</v>
      </c>
      <c r="D294" s="401"/>
      <c r="E294" s="402" t="s">
        <v>432</v>
      </c>
      <c r="F294" s="361">
        <v>0</v>
      </c>
      <c r="G294" s="362">
        <v>3.5137505999999999E-2</v>
      </c>
      <c r="H294" s="363">
        <v>1.3505322846000001E-2</v>
      </c>
      <c r="I294" s="417"/>
      <c r="J294" s="417"/>
      <c r="K294" s="417"/>
      <c r="L294" s="417"/>
      <c r="M294" s="417"/>
      <c r="N294" s="417"/>
      <c r="O294" s="417"/>
      <c r="P294" s="417"/>
      <c r="Q294" s="417"/>
      <c r="R294" s="417"/>
      <c r="S294" s="417"/>
      <c r="T294" s="417"/>
      <c r="U294" s="417"/>
      <c r="V294" s="417"/>
      <c r="W294" s="417"/>
      <c r="X294" s="417"/>
      <c r="Y294" s="417"/>
      <c r="Z294" s="417"/>
      <c r="AA294" s="417"/>
      <c r="AB294" s="417"/>
      <c r="AC294" s="417"/>
      <c r="AD294" s="417"/>
      <c r="AE294" s="417"/>
      <c r="AF294" s="417"/>
      <c r="AG294" s="417"/>
      <c r="AH294" s="417"/>
      <c r="AI294" s="417"/>
      <c r="AJ294" s="417"/>
      <c r="AK294" s="417"/>
      <c r="AL294" s="417"/>
      <c r="AM294" s="417"/>
      <c r="AN294" s="417"/>
      <c r="AO294" s="417"/>
      <c r="AP294" s="417"/>
      <c r="AQ294" s="417"/>
      <c r="AR294" s="417"/>
      <c r="AS294" s="417"/>
      <c r="AT294" s="417"/>
      <c r="AU294" s="417"/>
      <c r="AV294" s="417"/>
      <c r="AW294" s="417"/>
      <c r="AX294" s="417"/>
      <c r="AY294" s="417"/>
      <c r="AZ294" s="417"/>
      <c r="BA294" s="417"/>
      <c r="BB294" s="417"/>
      <c r="BC294" s="417"/>
      <c r="BD294" s="417"/>
      <c r="BE294" s="417"/>
      <c r="BF294" s="417"/>
      <c r="BG294" s="417"/>
      <c r="BH294" s="417"/>
      <c r="BI294" s="417"/>
      <c r="BJ294" s="417"/>
      <c r="BK294" s="417"/>
      <c r="BL294" s="417"/>
      <c r="BM294" s="417"/>
      <c r="BN294" s="417"/>
      <c r="BO294" s="417"/>
      <c r="BP294" s="417"/>
      <c r="BQ294" s="417"/>
      <c r="BR294" s="417"/>
      <c r="BS294" s="417"/>
      <c r="BT294" s="417"/>
      <c r="BU294" s="417"/>
      <c r="BV294" s="417"/>
      <c r="BW294" s="417"/>
      <c r="BX294" s="417"/>
      <c r="BY294" s="417"/>
      <c r="BZ294" s="417"/>
      <c r="CA294" s="417"/>
      <c r="CB294" s="417"/>
      <c r="CC294" s="417"/>
      <c r="CD294" s="417"/>
      <c r="CE294" s="417"/>
      <c r="CF294" s="417"/>
      <c r="CG294" s="417"/>
      <c r="CH294" s="417"/>
      <c r="CI294" s="417"/>
      <c r="CJ294" s="417"/>
      <c r="CK294" s="417"/>
      <c r="CL294" s="417"/>
      <c r="CM294" s="417"/>
      <c r="CN294" s="417"/>
      <c r="CO294" s="417"/>
      <c r="CP294" s="417"/>
      <c r="CQ294" s="417"/>
      <c r="CR294" s="417"/>
      <c r="CS294" s="417"/>
      <c r="CT294" s="417"/>
      <c r="CU294" s="417"/>
      <c r="CV294" s="417"/>
      <c r="CW294" s="417"/>
      <c r="CX294" s="417"/>
      <c r="CY294" s="19"/>
    </row>
    <row r="295" spans="1:103" ht="15" customHeight="1" x14ac:dyDescent="0.25">
      <c r="A295" s="394"/>
      <c r="B295" s="406"/>
      <c r="C295" s="407" t="s">
        <v>240</v>
      </c>
      <c r="D295" s="408"/>
      <c r="E295" s="409" t="s">
        <v>433</v>
      </c>
      <c r="F295" s="370">
        <v>0</v>
      </c>
      <c r="G295" s="371">
        <v>6.6516134999999995E-4</v>
      </c>
      <c r="H295" s="372">
        <v>4.2321880320000005E-4</v>
      </c>
      <c r="I295" s="417"/>
      <c r="J295" s="417"/>
      <c r="K295" s="417"/>
      <c r="L295" s="417"/>
      <c r="M295" s="417"/>
      <c r="N295" s="417"/>
      <c r="O295" s="417"/>
      <c r="P295" s="417"/>
      <c r="Q295" s="417"/>
      <c r="R295" s="417"/>
      <c r="S295" s="417"/>
      <c r="T295" s="417"/>
      <c r="U295" s="417"/>
      <c r="V295" s="417"/>
      <c r="W295" s="417"/>
      <c r="X295" s="417"/>
      <c r="Y295" s="417"/>
      <c r="Z295" s="417"/>
      <c r="AA295" s="417"/>
      <c r="AB295" s="417"/>
      <c r="AC295" s="417"/>
      <c r="AD295" s="417"/>
      <c r="AE295" s="417"/>
      <c r="AF295" s="417"/>
      <c r="AG295" s="417"/>
      <c r="AH295" s="417"/>
      <c r="AI295" s="417"/>
      <c r="AJ295" s="417"/>
      <c r="AK295" s="417"/>
      <c r="AL295" s="417"/>
      <c r="AM295" s="417"/>
      <c r="AN295" s="417"/>
      <c r="AO295" s="417"/>
      <c r="AP295" s="417"/>
      <c r="AQ295" s="417"/>
      <c r="AR295" s="417"/>
      <c r="AS295" s="417"/>
      <c r="AT295" s="417"/>
      <c r="AU295" s="417"/>
      <c r="AV295" s="417"/>
      <c r="AW295" s="417"/>
      <c r="AX295" s="417"/>
      <c r="AY295" s="417"/>
      <c r="AZ295" s="417"/>
      <c r="BA295" s="417"/>
      <c r="BB295" s="417"/>
      <c r="BC295" s="417"/>
      <c r="BD295" s="417"/>
      <c r="BE295" s="417"/>
      <c r="BF295" s="417"/>
      <c r="BG295" s="417"/>
      <c r="BH295" s="417"/>
      <c r="BI295" s="417"/>
      <c r="BJ295" s="417"/>
      <c r="BK295" s="417"/>
      <c r="BL295" s="417"/>
      <c r="BM295" s="417"/>
      <c r="BN295" s="417"/>
      <c r="BO295" s="417"/>
      <c r="BP295" s="417"/>
      <c r="BQ295" s="417"/>
      <c r="BR295" s="417"/>
      <c r="BS295" s="417"/>
      <c r="BT295" s="417"/>
      <c r="BU295" s="417"/>
      <c r="BV295" s="417"/>
      <c r="BW295" s="417"/>
      <c r="BX295" s="417"/>
      <c r="BY295" s="417"/>
      <c r="BZ295" s="417"/>
      <c r="CA295" s="417"/>
      <c r="CB295" s="417"/>
      <c r="CC295" s="417"/>
      <c r="CD295" s="417"/>
      <c r="CE295" s="417"/>
      <c r="CF295" s="417"/>
      <c r="CG295" s="417"/>
      <c r="CH295" s="417"/>
      <c r="CI295" s="417"/>
      <c r="CJ295" s="417"/>
      <c r="CK295" s="417"/>
      <c r="CL295" s="417"/>
      <c r="CM295" s="417"/>
      <c r="CN295" s="417"/>
      <c r="CO295" s="417"/>
      <c r="CP295" s="417"/>
      <c r="CQ295" s="417"/>
      <c r="CR295" s="417"/>
      <c r="CS295" s="417"/>
      <c r="CT295" s="417"/>
      <c r="CU295" s="417"/>
      <c r="CV295" s="417"/>
      <c r="CW295" s="417"/>
      <c r="CX295" s="417"/>
      <c r="CY295" s="19"/>
    </row>
    <row r="296" spans="1:103" ht="27" customHeight="1" x14ac:dyDescent="0.25">
      <c r="A296" s="394"/>
      <c r="B296" s="19"/>
      <c r="C296" s="19"/>
      <c r="D296" s="19"/>
      <c r="E296" s="19"/>
      <c r="F296" s="19"/>
      <c r="G296" s="61"/>
      <c r="H296" s="61"/>
      <c r="I296" s="61"/>
      <c r="J296" s="61"/>
      <c r="K296" s="61"/>
      <c r="L296" s="61"/>
      <c r="M296" s="61"/>
      <c r="N296" s="61"/>
      <c r="O296" s="61"/>
      <c r="P296" s="61"/>
      <c r="Q296" s="19"/>
      <c r="R296" s="19"/>
      <c r="S296" s="61"/>
      <c r="T296" s="61"/>
      <c r="U296" s="61"/>
      <c r="V296" s="61"/>
      <c r="W296" s="61"/>
      <c r="X296" s="61"/>
      <c r="Y296" s="61"/>
      <c r="Z296" s="61"/>
      <c r="AA296" s="61"/>
      <c r="AB296" s="61"/>
      <c r="AC296" s="61"/>
      <c r="AD296" s="61"/>
      <c r="AE296" s="61"/>
      <c r="AF296" s="61"/>
      <c r="AG296" s="61"/>
      <c r="AH296" s="61"/>
      <c r="AI296" s="61"/>
      <c r="AJ296" s="61"/>
    </row>
    <row r="297" spans="1:103" s="168" customFormat="1" ht="27" customHeight="1" x14ac:dyDescent="0.25">
      <c r="B297" s="159" t="s">
        <v>116</v>
      </c>
      <c r="J297" s="424"/>
      <c r="K297" s="4"/>
      <c r="L297" s="4"/>
      <c r="M297" s="4"/>
      <c r="N297" s="4"/>
      <c r="O297" s="4"/>
      <c r="P297" s="4"/>
    </row>
    <row r="298" spans="1:103" ht="15" customHeight="1" x14ac:dyDescent="0.25">
      <c r="B298" s="425" t="s">
        <v>8</v>
      </c>
      <c r="C298" s="749" t="s">
        <v>117</v>
      </c>
      <c r="D298" s="750"/>
      <c r="E298" s="750"/>
      <c r="F298" s="750"/>
      <c r="G298" s="750"/>
      <c r="H298" s="750"/>
      <c r="I298" s="750"/>
      <c r="J298" s="751"/>
      <c r="K298" s="4"/>
      <c r="L298" s="4"/>
      <c r="M298" s="4"/>
      <c r="N298" s="4"/>
      <c r="O298" s="4"/>
      <c r="P298" s="4"/>
    </row>
    <row r="299" spans="1:103" ht="19.5" customHeight="1" x14ac:dyDescent="0.25">
      <c r="B299" s="11"/>
      <c r="C299" s="752" t="s">
        <v>929</v>
      </c>
      <c r="D299" s="753"/>
      <c r="E299" s="753"/>
      <c r="F299" s="753"/>
      <c r="G299" s="753"/>
      <c r="H299" s="753"/>
      <c r="I299" s="753"/>
      <c r="J299" s="754"/>
      <c r="K299" s="4"/>
      <c r="L299" s="4"/>
      <c r="M299" s="4"/>
      <c r="N299" s="4"/>
      <c r="O299" s="4"/>
      <c r="P299" s="4"/>
    </row>
    <row r="300" spans="1:103" ht="19.5" customHeight="1" x14ac:dyDescent="0.25">
      <c r="B300" s="426"/>
      <c r="C300" s="743" t="s">
        <v>942</v>
      </c>
      <c r="D300" s="744"/>
      <c r="E300" s="744"/>
      <c r="F300" s="744"/>
      <c r="G300" s="744"/>
      <c r="H300" s="744"/>
      <c r="I300" s="744"/>
      <c r="J300" s="745"/>
      <c r="K300" s="4"/>
      <c r="L300" s="4"/>
      <c r="M300" s="4"/>
      <c r="N300" s="4"/>
      <c r="O300" s="4"/>
      <c r="P300" s="4"/>
    </row>
    <row r="301" spans="1:103" ht="19.5" customHeight="1" x14ac:dyDescent="0.25">
      <c r="B301" s="426"/>
      <c r="C301" s="743" t="s">
        <v>886</v>
      </c>
      <c r="D301" s="744"/>
      <c r="E301" s="744"/>
      <c r="F301" s="744"/>
      <c r="G301" s="744"/>
      <c r="H301" s="744"/>
      <c r="I301" s="744"/>
      <c r="J301" s="745"/>
      <c r="K301" s="4"/>
      <c r="L301" s="4"/>
      <c r="M301" s="4"/>
      <c r="N301" s="4"/>
      <c r="O301" s="4"/>
      <c r="P301" s="4"/>
    </row>
    <row r="302" spans="1:103" ht="19.5" customHeight="1" x14ac:dyDescent="0.25">
      <c r="B302" s="664"/>
      <c r="C302" s="737" t="s">
        <v>943</v>
      </c>
      <c r="D302" s="738"/>
      <c r="E302" s="738"/>
      <c r="F302" s="738"/>
      <c r="G302" s="738"/>
      <c r="H302" s="738"/>
      <c r="I302" s="738"/>
      <c r="J302" s="739"/>
      <c r="K302" s="4"/>
      <c r="L302"/>
      <c r="M302" s="4"/>
      <c r="N302" s="4"/>
      <c r="O302" s="4"/>
      <c r="P302" s="4"/>
    </row>
    <row r="303" spans="1:103" ht="19.5" customHeight="1" x14ac:dyDescent="0.25">
      <c r="B303" s="426"/>
      <c r="C303" s="755" t="s">
        <v>944</v>
      </c>
      <c r="D303" s="756"/>
      <c r="E303" s="756"/>
      <c r="F303" s="756"/>
      <c r="G303" s="756"/>
      <c r="H303" s="756"/>
      <c r="I303" s="756"/>
      <c r="J303" s="757"/>
      <c r="K303" s="4"/>
      <c r="L303" s="4"/>
      <c r="M303" s="4"/>
      <c r="N303" s="4"/>
      <c r="O303" s="4"/>
      <c r="P303" s="4"/>
    </row>
    <row r="304" spans="1:103" ht="19.5" customHeight="1" x14ac:dyDescent="0.25">
      <c r="B304" s="426"/>
      <c r="C304" s="743" t="s">
        <v>247</v>
      </c>
      <c r="D304" s="744"/>
      <c r="E304" s="744"/>
      <c r="F304" s="744"/>
      <c r="G304" s="744"/>
      <c r="H304" s="744"/>
      <c r="I304" s="744"/>
      <c r="J304" s="745"/>
      <c r="K304" s="4"/>
      <c r="L304" s="4"/>
      <c r="M304" s="4"/>
      <c r="N304" s="4"/>
      <c r="O304" s="4"/>
      <c r="P304" s="4"/>
    </row>
    <row r="305" spans="2:16" ht="19.5" customHeight="1" x14ac:dyDescent="0.25">
      <c r="B305" s="426"/>
      <c r="C305" s="743" t="s">
        <v>931</v>
      </c>
      <c r="D305" s="744"/>
      <c r="E305" s="744"/>
      <c r="F305" s="744"/>
      <c r="G305" s="744"/>
      <c r="H305" s="744"/>
      <c r="I305" s="744"/>
      <c r="J305" s="745"/>
      <c r="K305" s="4"/>
      <c r="L305" s="4"/>
      <c r="M305" s="4"/>
      <c r="N305" s="4"/>
      <c r="O305" s="4"/>
      <c r="P305" s="4"/>
    </row>
    <row r="306" spans="2:16" ht="19.5" customHeight="1" x14ac:dyDescent="0.25">
      <c r="B306" s="426"/>
      <c r="C306" s="743" t="s">
        <v>932</v>
      </c>
      <c r="D306" s="744"/>
      <c r="E306" s="744"/>
      <c r="F306" s="744"/>
      <c r="G306" s="744"/>
      <c r="H306" s="744"/>
      <c r="I306" s="744"/>
      <c r="J306" s="745"/>
      <c r="K306" s="4"/>
      <c r="L306" s="4"/>
      <c r="M306" s="4"/>
      <c r="N306" s="4"/>
      <c r="O306" s="4"/>
      <c r="P306" s="4"/>
    </row>
    <row r="307" spans="2:16" ht="19.5" customHeight="1" x14ac:dyDescent="0.25">
      <c r="B307" s="426"/>
      <c r="C307" s="743" t="s">
        <v>933</v>
      </c>
      <c r="D307" s="744"/>
      <c r="E307" s="744"/>
      <c r="F307" s="744"/>
      <c r="G307" s="744"/>
      <c r="H307" s="744"/>
      <c r="I307" s="744"/>
      <c r="J307" s="745"/>
      <c r="K307" s="4"/>
      <c r="L307" s="4"/>
      <c r="M307" s="4"/>
      <c r="N307" s="4"/>
      <c r="O307" s="4"/>
      <c r="P307" s="4"/>
    </row>
    <row r="308" spans="2:16" ht="19.5" customHeight="1" x14ac:dyDescent="0.25">
      <c r="B308" s="426"/>
      <c r="C308" s="743" t="s">
        <v>934</v>
      </c>
      <c r="D308" s="744"/>
      <c r="E308" s="744"/>
      <c r="F308" s="744"/>
      <c r="G308" s="744"/>
      <c r="H308" s="744"/>
      <c r="I308" s="744"/>
      <c r="J308" s="745"/>
      <c r="K308" s="4"/>
      <c r="L308" s="4"/>
      <c r="M308" s="4"/>
      <c r="N308" s="4"/>
      <c r="O308" s="4"/>
      <c r="P308" s="4"/>
    </row>
    <row r="309" spans="2:16" ht="19.5" customHeight="1" x14ac:dyDescent="0.25">
      <c r="B309" s="426"/>
      <c r="C309" s="743" t="s">
        <v>935</v>
      </c>
      <c r="D309" s="744"/>
      <c r="E309" s="744"/>
      <c r="F309" s="744"/>
      <c r="G309" s="744"/>
      <c r="H309" s="744"/>
      <c r="I309" s="744"/>
      <c r="J309" s="745"/>
      <c r="K309" s="4"/>
      <c r="L309" s="4"/>
      <c r="M309" s="4"/>
      <c r="N309" s="4"/>
      <c r="O309" s="4"/>
      <c r="P309" s="4"/>
    </row>
    <row r="310" spans="2:16" ht="19.5" customHeight="1" x14ac:dyDescent="0.25">
      <c r="B310" s="427"/>
      <c r="C310" s="740" t="s">
        <v>936</v>
      </c>
      <c r="D310" s="741"/>
      <c r="E310" s="741"/>
      <c r="F310" s="741"/>
      <c r="G310" s="741"/>
      <c r="H310" s="741"/>
      <c r="I310" s="741"/>
      <c r="J310" s="742"/>
      <c r="K310" s="4"/>
      <c r="L310" s="4"/>
      <c r="M310" s="4"/>
      <c r="N310" s="4"/>
      <c r="O310" s="4"/>
      <c r="P310" s="4"/>
    </row>
    <row r="311" spans="2:16" ht="15" customHeight="1" x14ac:dyDescent="0.25">
      <c r="B311" s="351" t="s">
        <v>947</v>
      </c>
      <c r="K311" s="4"/>
      <c r="L311" s="4"/>
      <c r="M311" s="4"/>
      <c r="N311" s="4"/>
      <c r="O311" s="4"/>
      <c r="P311" s="4"/>
    </row>
    <row r="312" spans="2:16" ht="15" customHeight="1" x14ac:dyDescent="0.25">
      <c r="K312" s="4"/>
      <c r="L312" s="4"/>
      <c r="M312" s="4"/>
      <c r="N312" s="4"/>
      <c r="O312" s="4"/>
      <c r="P312" s="4"/>
    </row>
    <row r="313" spans="2:16" ht="15" customHeight="1" x14ac:dyDescent="0.25">
      <c r="K313" s="4"/>
      <c r="L313" s="4"/>
      <c r="M313" s="4"/>
      <c r="N313" s="4"/>
      <c r="O313" s="4"/>
      <c r="P313" s="4"/>
    </row>
  </sheetData>
  <mergeCells count="13">
    <mergeCell ref="C308:J308"/>
    <mergeCell ref="C309:J309"/>
    <mergeCell ref="C310:J310"/>
    <mergeCell ref="C303:J303"/>
    <mergeCell ref="C304:J304"/>
    <mergeCell ref="C305:J305"/>
    <mergeCell ref="C306:J306"/>
    <mergeCell ref="C307:J307"/>
    <mergeCell ref="C298:J298"/>
    <mergeCell ref="C299:J299"/>
    <mergeCell ref="C300:J300"/>
    <mergeCell ref="C301:J301"/>
    <mergeCell ref="C302:J302"/>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E6CE2-A82B-4B05-B577-16C3A58384E9}">
  <dimension ref="A1:CY71"/>
  <sheetViews>
    <sheetView zoomScale="70" zoomScaleNormal="70" workbookViewId="0">
      <pane ySplit="2" topLeftCell="A3" activePane="bottomLeft" state="frozen"/>
      <selection pane="bottomLeft"/>
    </sheetView>
  </sheetViews>
  <sheetFormatPr defaultColWidth="10.7109375" defaultRowHeight="15" customHeight="1" x14ac:dyDescent="0.25"/>
  <cols>
    <col min="1" max="1" width="5.7109375" style="17" customWidth="1"/>
    <col min="2" max="4" width="16.7109375" style="17" customWidth="1"/>
    <col min="5" max="5" width="10.7109375" style="17"/>
    <col min="6" max="42" width="12.85546875" style="17" customWidth="1"/>
    <col min="43" max="16384" width="10.7109375" style="17"/>
  </cols>
  <sheetData>
    <row r="1" spans="1:103" ht="27" customHeight="1" x14ac:dyDescent="0.25">
      <c r="A1" s="19"/>
      <c r="B1" s="386" t="s">
        <v>132</v>
      </c>
      <c r="C1" s="387"/>
      <c r="D1" s="387"/>
      <c r="E1" s="387"/>
      <c r="F1" s="387"/>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93"/>
      <c r="AJ1" s="388"/>
    </row>
    <row r="2" spans="1:103" ht="27" customHeight="1" x14ac:dyDescent="0.25">
      <c r="A2" s="389"/>
      <c r="B2" s="390" t="s">
        <v>8</v>
      </c>
      <c r="C2" s="390" t="s">
        <v>11</v>
      </c>
      <c r="D2" s="390" t="s">
        <v>12</v>
      </c>
      <c r="E2" s="390" t="s">
        <v>9</v>
      </c>
      <c r="F2" s="391" t="s">
        <v>13</v>
      </c>
      <c r="G2" s="392"/>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2"/>
      <c r="AR2" s="392"/>
      <c r="AS2" s="392"/>
      <c r="AT2" s="392"/>
      <c r="AU2" s="392"/>
      <c r="AV2" s="392"/>
      <c r="AW2" s="392"/>
      <c r="AX2" s="392"/>
      <c r="AY2" s="392"/>
      <c r="AZ2" s="392"/>
      <c r="BA2" s="392"/>
      <c r="BB2" s="392"/>
      <c r="BC2" s="392"/>
      <c r="BD2" s="392"/>
      <c r="BE2" s="392"/>
      <c r="BF2" s="392"/>
      <c r="BG2" s="392"/>
      <c r="BH2" s="392"/>
      <c r="BI2" s="392"/>
      <c r="BJ2" s="392"/>
      <c r="BK2" s="392"/>
      <c r="BL2" s="392"/>
      <c r="BM2" s="392"/>
      <c r="BN2" s="392"/>
      <c r="BO2" s="392"/>
      <c r="BP2" s="392"/>
      <c r="BQ2" s="392"/>
      <c r="BR2" s="392"/>
      <c r="BS2" s="392"/>
      <c r="BT2" s="392"/>
      <c r="BU2" s="392"/>
      <c r="BV2" s="392"/>
      <c r="BW2" s="392"/>
      <c r="BX2" s="392"/>
      <c r="BY2" s="392"/>
      <c r="BZ2" s="392"/>
      <c r="CA2" s="392"/>
      <c r="CB2" s="392"/>
      <c r="CC2" s="392"/>
      <c r="CD2" s="392"/>
      <c r="CE2" s="392"/>
      <c r="CF2" s="392"/>
      <c r="CG2" s="392"/>
      <c r="CH2" s="392"/>
      <c r="CI2" s="392"/>
      <c r="CJ2" s="392"/>
      <c r="CK2" s="392"/>
      <c r="CL2" s="392"/>
      <c r="CM2" s="392"/>
      <c r="CN2" s="392"/>
      <c r="CO2" s="392"/>
      <c r="CP2" s="392"/>
      <c r="CQ2" s="392"/>
      <c r="CR2" s="392"/>
      <c r="CS2" s="392"/>
      <c r="CT2" s="392"/>
      <c r="CU2" s="392"/>
      <c r="CV2" s="392"/>
      <c r="CW2" s="392"/>
      <c r="CX2" s="392"/>
      <c r="CY2" s="392"/>
    </row>
    <row r="3" spans="1:103" ht="15" customHeight="1" x14ac:dyDescent="0.25">
      <c r="E3" s="719" t="s">
        <v>937</v>
      </c>
    </row>
    <row r="4" spans="1:103" ht="15" customHeight="1" x14ac:dyDescent="0.25">
      <c r="E4" s="388"/>
    </row>
    <row r="5" spans="1:103" ht="15" customHeight="1" x14ac:dyDescent="0.25">
      <c r="B5" s="19"/>
      <c r="C5" s="19"/>
      <c r="D5" s="19"/>
      <c r="E5" s="720"/>
      <c r="F5" s="520" t="s">
        <v>332</v>
      </c>
      <c r="G5" s="521" t="s">
        <v>14</v>
      </c>
      <c r="H5" s="521" t="s">
        <v>15</v>
      </c>
      <c r="I5" s="521" t="s">
        <v>16</v>
      </c>
      <c r="J5" s="521" t="s">
        <v>17</v>
      </c>
      <c r="K5" s="521" t="s">
        <v>18</v>
      </c>
      <c r="L5" s="521" t="s">
        <v>19</v>
      </c>
      <c r="M5" s="521" t="s">
        <v>20</v>
      </c>
      <c r="N5" s="521" t="s">
        <v>21</v>
      </c>
      <c r="O5" s="521" t="s">
        <v>22</v>
      </c>
      <c r="P5" s="521" t="s">
        <v>23</v>
      </c>
      <c r="Q5" s="521" t="s">
        <v>24</v>
      </c>
      <c r="R5" s="521" t="s">
        <v>25</v>
      </c>
      <c r="S5" s="521" t="s">
        <v>26</v>
      </c>
      <c r="T5" s="521" t="s">
        <v>27</v>
      </c>
      <c r="U5" s="521" t="s">
        <v>28</v>
      </c>
      <c r="V5" s="521" t="s">
        <v>29</v>
      </c>
      <c r="W5" s="521" t="s">
        <v>30</v>
      </c>
      <c r="X5" s="521" t="s">
        <v>31</v>
      </c>
      <c r="Y5" s="521" t="s">
        <v>32</v>
      </c>
      <c r="Z5" s="521" t="s">
        <v>33</v>
      </c>
      <c r="AA5" s="521" t="s">
        <v>34</v>
      </c>
      <c r="AB5" s="521" t="s">
        <v>35</v>
      </c>
      <c r="AC5" s="521" t="s">
        <v>36</v>
      </c>
      <c r="AD5" s="521" t="s">
        <v>37</v>
      </c>
      <c r="AE5" s="521" t="s">
        <v>38</v>
      </c>
      <c r="AF5" s="521" t="s">
        <v>39</v>
      </c>
      <c r="AG5" s="521" t="s">
        <v>40</v>
      </c>
      <c r="AH5" s="521" t="s">
        <v>41</v>
      </c>
      <c r="AI5" s="521" t="s">
        <v>42</v>
      </c>
      <c r="AJ5" s="521" t="s">
        <v>43</v>
      </c>
      <c r="AK5" s="521" t="s">
        <v>44</v>
      </c>
      <c r="AL5" s="521" t="s">
        <v>45</v>
      </c>
      <c r="AM5" s="521" t="s">
        <v>46</v>
      </c>
      <c r="AN5" s="521" t="s">
        <v>47</v>
      </c>
      <c r="AO5" s="521" t="s">
        <v>48</v>
      </c>
      <c r="AP5" s="521" t="s">
        <v>49</v>
      </c>
      <c r="AQ5" s="521" t="s">
        <v>50</v>
      </c>
      <c r="AR5" s="521" t="s">
        <v>51</v>
      </c>
      <c r="AS5" s="521" t="s">
        <v>52</v>
      </c>
      <c r="AT5" s="521" t="s">
        <v>53</v>
      </c>
      <c r="AU5" s="521" t="s">
        <v>54</v>
      </c>
      <c r="AV5" s="521" t="s">
        <v>55</v>
      </c>
      <c r="AW5" s="521" t="s">
        <v>56</v>
      </c>
      <c r="AX5" s="521" t="s">
        <v>57</v>
      </c>
      <c r="AY5" s="521" t="s">
        <v>58</v>
      </c>
      <c r="AZ5" s="521" t="s">
        <v>59</v>
      </c>
      <c r="BA5" s="521" t="s">
        <v>60</v>
      </c>
      <c r="BB5" s="521" t="s">
        <v>61</v>
      </c>
      <c r="BC5" s="521" t="s">
        <v>62</v>
      </c>
      <c r="BD5" s="521" t="s">
        <v>63</v>
      </c>
      <c r="BE5" s="521" t="s">
        <v>64</v>
      </c>
      <c r="BF5" s="521" t="s">
        <v>65</v>
      </c>
      <c r="BG5" s="521" t="s">
        <v>66</v>
      </c>
      <c r="BH5" s="521" t="s">
        <v>67</v>
      </c>
      <c r="BI5" s="521" t="s">
        <v>68</v>
      </c>
      <c r="BJ5" s="521" t="s">
        <v>69</v>
      </c>
      <c r="BK5" s="521" t="s">
        <v>70</v>
      </c>
      <c r="BL5" s="521" t="s">
        <v>71</v>
      </c>
      <c r="BM5" s="521" t="s">
        <v>72</v>
      </c>
      <c r="BN5" s="521" t="s">
        <v>73</v>
      </c>
      <c r="BO5" s="521" t="s">
        <v>74</v>
      </c>
      <c r="BP5" s="521" t="s">
        <v>75</v>
      </c>
      <c r="BQ5" s="521" t="s">
        <v>76</v>
      </c>
      <c r="BR5" s="521" t="s">
        <v>77</v>
      </c>
      <c r="BS5" s="521" t="s">
        <v>78</v>
      </c>
      <c r="BT5" s="521" t="s">
        <v>79</v>
      </c>
      <c r="BU5" s="521" t="s">
        <v>80</v>
      </c>
      <c r="BV5" s="521" t="s">
        <v>81</v>
      </c>
      <c r="BW5" s="521" t="s">
        <v>82</v>
      </c>
      <c r="BX5" s="521" t="s">
        <v>83</v>
      </c>
      <c r="BY5" s="521" t="s">
        <v>84</v>
      </c>
      <c r="BZ5" s="521" t="s">
        <v>85</v>
      </c>
      <c r="CA5" s="521" t="s">
        <v>86</v>
      </c>
      <c r="CB5" s="521" t="s">
        <v>87</v>
      </c>
      <c r="CC5" s="521" t="s">
        <v>88</v>
      </c>
      <c r="CD5" s="521" t="s">
        <v>89</v>
      </c>
      <c r="CE5" s="521" t="s">
        <v>90</v>
      </c>
      <c r="CF5" s="521" t="s">
        <v>91</v>
      </c>
      <c r="CG5" s="521" t="s">
        <v>92</v>
      </c>
      <c r="CH5" s="521" t="s">
        <v>93</v>
      </c>
      <c r="CI5" s="521" t="s">
        <v>94</v>
      </c>
      <c r="CJ5" s="521" t="s">
        <v>95</v>
      </c>
      <c r="CK5" s="521" t="s">
        <v>96</v>
      </c>
      <c r="CL5" s="521" t="s">
        <v>97</v>
      </c>
      <c r="CM5" s="521" t="s">
        <v>98</v>
      </c>
      <c r="CN5" s="521" t="s">
        <v>99</v>
      </c>
      <c r="CO5" s="521" t="s">
        <v>100</v>
      </c>
      <c r="CP5" s="521" t="s">
        <v>101</v>
      </c>
      <c r="CQ5" s="521" t="s">
        <v>102</v>
      </c>
      <c r="CR5" s="521" t="s">
        <v>103</v>
      </c>
      <c r="CS5" s="521" t="s">
        <v>104</v>
      </c>
      <c r="CT5" s="521" t="s">
        <v>105</v>
      </c>
      <c r="CU5" s="521" t="s">
        <v>106</v>
      </c>
      <c r="CV5" s="521" t="s">
        <v>107</v>
      </c>
      <c r="CW5" s="521" t="s">
        <v>108</v>
      </c>
      <c r="CX5" s="521" t="s">
        <v>109</v>
      </c>
      <c r="CY5" s="522" t="s">
        <v>110</v>
      </c>
    </row>
    <row r="6" spans="1:103" ht="15" customHeight="1" x14ac:dyDescent="0.25">
      <c r="B6" s="395"/>
      <c r="C6" s="439" t="s">
        <v>178</v>
      </c>
      <c r="D6" s="25"/>
      <c r="E6" s="439" t="s">
        <v>137</v>
      </c>
      <c r="F6" s="523">
        <v>455.51464931196875</v>
      </c>
      <c r="G6" s="524">
        <v>455.51464931196875</v>
      </c>
      <c r="H6" s="524">
        <v>455.51464931196875</v>
      </c>
      <c r="I6" s="524">
        <v>454.73794664010597</v>
      </c>
      <c r="J6" s="524">
        <v>454.73794664010597</v>
      </c>
      <c r="K6" s="524">
        <v>454.73794664010597</v>
      </c>
      <c r="L6" s="524">
        <v>448.40657473576312</v>
      </c>
      <c r="M6" s="524">
        <v>448.40657473576312</v>
      </c>
      <c r="N6" s="524">
        <v>472.76161336801692</v>
      </c>
      <c r="O6" s="524">
        <v>437.16735647078144</v>
      </c>
      <c r="P6" s="524">
        <v>456.56077206486748</v>
      </c>
      <c r="Q6" s="524">
        <v>456.56077206486748</v>
      </c>
      <c r="R6" s="524">
        <v>456.56077206486748</v>
      </c>
      <c r="S6" s="524">
        <v>456.56077206486748</v>
      </c>
      <c r="T6" s="524">
        <v>456.56077206486748</v>
      </c>
      <c r="U6" s="524">
        <v>456.56077206486748</v>
      </c>
      <c r="V6" s="524">
        <v>456.56077206486748</v>
      </c>
      <c r="W6" s="524">
        <v>456.56077206486748</v>
      </c>
      <c r="X6" s="524">
        <v>456.56077206486748</v>
      </c>
      <c r="Y6" s="524">
        <v>456.56077206486748</v>
      </c>
      <c r="Z6" s="524">
        <v>456.56077206486748</v>
      </c>
      <c r="AA6" s="524">
        <v>456.56077206486748</v>
      </c>
      <c r="AB6" s="524">
        <v>456.56077206486748</v>
      </c>
      <c r="AC6" s="524">
        <v>456.56077206486748</v>
      </c>
      <c r="AD6" s="524">
        <v>456.56077206486748</v>
      </c>
      <c r="AE6" s="524">
        <v>456.56077206486748</v>
      </c>
      <c r="AF6" s="524">
        <v>541.2344586165882</v>
      </c>
      <c r="AG6" s="524">
        <v>452.11727282397436</v>
      </c>
      <c r="AH6" s="524">
        <v>471.08283644873353</v>
      </c>
      <c r="AI6" s="524">
        <v>471.08283644873353</v>
      </c>
      <c r="AJ6" s="524">
        <v>471.08283644873353</v>
      </c>
      <c r="AK6" s="524">
        <v>471.08283644873353</v>
      </c>
      <c r="AL6" s="524">
        <v>497.08004951117385</v>
      </c>
      <c r="AM6" s="524">
        <v>497.08004951117385</v>
      </c>
      <c r="AN6" s="524">
        <v>497.08004951117385</v>
      </c>
      <c r="AO6" s="524">
        <v>497.08004951117385</v>
      </c>
      <c r="AP6" s="524">
        <v>497.08004951117385</v>
      </c>
      <c r="AQ6" s="524">
        <v>497.08004951117385</v>
      </c>
      <c r="AR6" s="524">
        <v>497.08004951117385</v>
      </c>
      <c r="AS6" s="524">
        <v>455.01144559089471</v>
      </c>
      <c r="AT6" s="524">
        <v>455.01144559089471</v>
      </c>
      <c r="AU6" s="524">
        <v>466.30486988811612</v>
      </c>
      <c r="AV6" s="524">
        <v>466.30486988811612</v>
      </c>
      <c r="AW6" s="524">
        <v>466.30486988811612</v>
      </c>
      <c r="AX6" s="524">
        <v>466.30486988811612</v>
      </c>
      <c r="AY6" s="524">
        <v>466.30486988811612</v>
      </c>
      <c r="AZ6" s="524">
        <v>466.30486988811612</v>
      </c>
      <c r="BA6" s="524">
        <v>466.30486988811612</v>
      </c>
      <c r="BB6" s="524">
        <v>466.30486988811612</v>
      </c>
      <c r="BC6" s="524">
        <v>466.30486988811612</v>
      </c>
      <c r="BD6" s="524">
        <v>461.01360977072079</v>
      </c>
      <c r="BE6" s="524">
        <v>456.24423030431944</v>
      </c>
      <c r="BF6" s="524">
        <v>456.24423030431944</v>
      </c>
      <c r="BG6" s="524">
        <v>456.24423030431944</v>
      </c>
      <c r="BH6" s="524">
        <v>452.409341366006</v>
      </c>
      <c r="BI6" s="524">
        <v>475.98520853680935</v>
      </c>
      <c r="BJ6" s="524">
        <v>475.98520853680935</v>
      </c>
      <c r="BK6" s="524">
        <v>475.98520853680935</v>
      </c>
      <c r="BL6" s="524">
        <v>475.98520853680935</v>
      </c>
      <c r="BM6" s="524">
        <v>475.98520853680935</v>
      </c>
      <c r="BN6" s="524">
        <v>464.05719797700436</v>
      </c>
      <c r="BO6" s="524">
        <v>475.52547698020538</v>
      </c>
      <c r="BP6" s="524">
        <v>460.90648577037257</v>
      </c>
      <c r="BQ6" s="524">
        <v>484.8726363733067</v>
      </c>
      <c r="BR6" s="524">
        <v>461.40088771987513</v>
      </c>
      <c r="BS6" s="524">
        <v>461.40088771987513</v>
      </c>
      <c r="BT6" s="524">
        <v>461.40088771987513</v>
      </c>
      <c r="BU6" s="524">
        <v>461.40088771987513</v>
      </c>
      <c r="BV6" s="524">
        <v>456.58288383247429</v>
      </c>
      <c r="BW6" s="524">
        <v>456.58288383247429</v>
      </c>
      <c r="BX6" s="524">
        <v>456.58288383247429</v>
      </c>
      <c r="BY6" s="524">
        <v>456.58288383247429</v>
      </c>
      <c r="BZ6" s="524">
        <v>456.58288383247429</v>
      </c>
      <c r="CA6" s="524">
        <v>456.58288383247429</v>
      </c>
      <c r="CB6" s="524">
        <v>484.34281266016183</v>
      </c>
      <c r="CC6" s="524">
        <v>484.34281266016183</v>
      </c>
      <c r="CD6" s="524">
        <v>484.34281266016183</v>
      </c>
      <c r="CE6" s="524">
        <v>464.17612923190012</v>
      </c>
      <c r="CF6" s="524">
        <v>464.17612923190012</v>
      </c>
      <c r="CG6" s="524">
        <v>464.17612923190012</v>
      </c>
      <c r="CH6" s="524">
        <v>464.17612923190012</v>
      </c>
      <c r="CI6" s="524">
        <v>470.26620378876515</v>
      </c>
      <c r="CJ6" s="524">
        <v>470.26620378876515</v>
      </c>
      <c r="CK6" s="524">
        <v>470.26620378876515</v>
      </c>
      <c r="CL6" s="524">
        <v>428.10528860566086</v>
      </c>
      <c r="CM6" s="524">
        <v>477.27767355503772</v>
      </c>
      <c r="CN6" s="524">
        <v>430.97981839456151</v>
      </c>
      <c r="CO6" s="524">
        <v>430.97981839456151</v>
      </c>
      <c r="CP6" s="524">
        <v>430.97981839456151</v>
      </c>
      <c r="CQ6" s="524">
        <v>430.97981839456151</v>
      </c>
      <c r="CR6" s="524">
        <v>430.97981839456151</v>
      </c>
      <c r="CS6" s="524">
        <v>430.97981839456151</v>
      </c>
      <c r="CT6" s="524">
        <v>430.97981839456151</v>
      </c>
      <c r="CU6" s="524">
        <v>430.97981839456151</v>
      </c>
      <c r="CV6" s="524">
        <v>430.97981839456151</v>
      </c>
      <c r="CW6" s="524">
        <v>430.97981839456151</v>
      </c>
      <c r="CX6" s="524">
        <v>430.97981839456151</v>
      </c>
      <c r="CY6" s="525">
        <v>430.97981839456151</v>
      </c>
    </row>
    <row r="7" spans="1:103" ht="15" customHeight="1" x14ac:dyDescent="0.25">
      <c r="B7" s="394"/>
      <c r="C7" s="75" t="s">
        <v>179</v>
      </c>
      <c r="D7" s="432"/>
      <c r="E7" s="75" t="s">
        <v>137</v>
      </c>
      <c r="F7" s="526">
        <v>455.51464931196875</v>
      </c>
      <c r="G7" s="527">
        <v>455.51464931196875</v>
      </c>
      <c r="H7" s="527">
        <v>455.51464931196875</v>
      </c>
      <c r="I7" s="527">
        <v>454.73794664010597</v>
      </c>
      <c r="J7" s="527">
        <v>454.73794664010597</v>
      </c>
      <c r="K7" s="527">
        <v>454.73794664010597</v>
      </c>
      <c r="L7" s="527">
        <v>448.40657473576312</v>
      </c>
      <c r="M7" s="527">
        <v>448.40657473576312</v>
      </c>
      <c r="N7" s="527">
        <v>472.76161336801692</v>
      </c>
      <c r="O7" s="527">
        <v>437.16735647078144</v>
      </c>
      <c r="P7" s="527">
        <v>456.56077206486748</v>
      </c>
      <c r="Q7" s="527">
        <v>456.56077206486748</v>
      </c>
      <c r="R7" s="527">
        <v>456.56077206486748</v>
      </c>
      <c r="S7" s="527">
        <v>456.56077206486748</v>
      </c>
      <c r="T7" s="527">
        <v>456.56077206486748</v>
      </c>
      <c r="U7" s="527">
        <v>456.56077206486748</v>
      </c>
      <c r="V7" s="527">
        <v>456.56077206486748</v>
      </c>
      <c r="W7" s="527">
        <v>456.56077206486748</v>
      </c>
      <c r="X7" s="527">
        <v>456.56077206486748</v>
      </c>
      <c r="Y7" s="527">
        <v>456.56077206486748</v>
      </c>
      <c r="Z7" s="527">
        <v>456.56077206486748</v>
      </c>
      <c r="AA7" s="527">
        <v>456.56077206486748</v>
      </c>
      <c r="AB7" s="527">
        <v>456.56077206486748</v>
      </c>
      <c r="AC7" s="527">
        <v>456.56077206486748</v>
      </c>
      <c r="AD7" s="527">
        <v>456.56077206486748</v>
      </c>
      <c r="AE7" s="527">
        <v>456.56077206486748</v>
      </c>
      <c r="AF7" s="527">
        <v>541.2344586165882</v>
      </c>
      <c r="AG7" s="527">
        <v>452.11727282397436</v>
      </c>
      <c r="AH7" s="527">
        <v>471.08283644873353</v>
      </c>
      <c r="AI7" s="527">
        <v>471.08283644873353</v>
      </c>
      <c r="AJ7" s="527">
        <v>471.08283644873353</v>
      </c>
      <c r="AK7" s="527">
        <v>471.08283644873353</v>
      </c>
      <c r="AL7" s="527">
        <v>497.08004951117385</v>
      </c>
      <c r="AM7" s="527">
        <v>497.08004951117385</v>
      </c>
      <c r="AN7" s="527">
        <v>497.08004951117385</v>
      </c>
      <c r="AO7" s="527">
        <v>497.08004951117385</v>
      </c>
      <c r="AP7" s="527">
        <v>497.08004951117385</v>
      </c>
      <c r="AQ7" s="527">
        <v>497.08004951117385</v>
      </c>
      <c r="AR7" s="527">
        <v>497.08004951117385</v>
      </c>
      <c r="AS7" s="527">
        <v>455.01144559089471</v>
      </c>
      <c r="AT7" s="527">
        <v>455.01144559089471</v>
      </c>
      <c r="AU7" s="527">
        <v>466.30486988811612</v>
      </c>
      <c r="AV7" s="527">
        <v>466.30486988811612</v>
      </c>
      <c r="AW7" s="527">
        <v>466.30486988811612</v>
      </c>
      <c r="AX7" s="527">
        <v>466.30486988811612</v>
      </c>
      <c r="AY7" s="527">
        <v>466.30486988811612</v>
      </c>
      <c r="AZ7" s="527">
        <v>466.30486988811612</v>
      </c>
      <c r="BA7" s="527">
        <v>466.30486988811612</v>
      </c>
      <c r="BB7" s="527">
        <v>466.30486988811612</v>
      </c>
      <c r="BC7" s="527">
        <v>466.30486988811612</v>
      </c>
      <c r="BD7" s="527">
        <v>461.01360977072079</v>
      </c>
      <c r="BE7" s="527">
        <v>456.24423030431944</v>
      </c>
      <c r="BF7" s="527">
        <v>456.24423030431944</v>
      </c>
      <c r="BG7" s="527">
        <v>456.24423030431944</v>
      </c>
      <c r="BH7" s="527">
        <v>452.409341366006</v>
      </c>
      <c r="BI7" s="527">
        <v>475.98520853680935</v>
      </c>
      <c r="BJ7" s="527">
        <v>475.98520853680935</v>
      </c>
      <c r="BK7" s="527">
        <v>475.98520853680935</v>
      </c>
      <c r="BL7" s="527">
        <v>475.98520853680935</v>
      </c>
      <c r="BM7" s="527">
        <v>475.98520853680935</v>
      </c>
      <c r="BN7" s="527">
        <v>464.05719797700436</v>
      </c>
      <c r="BO7" s="527">
        <v>475.52547698020538</v>
      </c>
      <c r="BP7" s="527">
        <v>460.90648577037257</v>
      </c>
      <c r="BQ7" s="527">
        <v>484.8726363733067</v>
      </c>
      <c r="BR7" s="527">
        <v>461.40088771987513</v>
      </c>
      <c r="BS7" s="527">
        <v>461.40088771987513</v>
      </c>
      <c r="BT7" s="527">
        <v>461.40088771987513</v>
      </c>
      <c r="BU7" s="527">
        <v>461.40088771987513</v>
      </c>
      <c r="BV7" s="527">
        <v>456.58288383247429</v>
      </c>
      <c r="BW7" s="527">
        <v>456.58288383247429</v>
      </c>
      <c r="BX7" s="527">
        <v>456.58288383247429</v>
      </c>
      <c r="BY7" s="527">
        <v>456.58288383247429</v>
      </c>
      <c r="BZ7" s="527">
        <v>456.58288383247429</v>
      </c>
      <c r="CA7" s="527">
        <v>456.58288383247429</v>
      </c>
      <c r="CB7" s="527">
        <v>484.34281266016183</v>
      </c>
      <c r="CC7" s="527">
        <v>484.34281266016183</v>
      </c>
      <c r="CD7" s="527">
        <v>484.34281266016183</v>
      </c>
      <c r="CE7" s="527">
        <v>464.17612923190012</v>
      </c>
      <c r="CF7" s="527">
        <v>464.17612923190012</v>
      </c>
      <c r="CG7" s="527">
        <v>464.17612923190012</v>
      </c>
      <c r="CH7" s="527">
        <v>464.17612923190012</v>
      </c>
      <c r="CI7" s="527">
        <v>470.26620378876515</v>
      </c>
      <c r="CJ7" s="527">
        <v>470.26620378876515</v>
      </c>
      <c r="CK7" s="527">
        <v>470.26620378876515</v>
      </c>
      <c r="CL7" s="527">
        <v>428.10528860566086</v>
      </c>
      <c r="CM7" s="527">
        <v>477.27767355503772</v>
      </c>
      <c r="CN7" s="527">
        <v>430.97981839456151</v>
      </c>
      <c r="CO7" s="527">
        <v>430.97981839456151</v>
      </c>
      <c r="CP7" s="527">
        <v>430.97981839456151</v>
      </c>
      <c r="CQ7" s="527">
        <v>430.97981839456151</v>
      </c>
      <c r="CR7" s="527">
        <v>430.97981839456151</v>
      </c>
      <c r="CS7" s="527">
        <v>430.97981839456151</v>
      </c>
      <c r="CT7" s="527">
        <v>430.97981839456151</v>
      </c>
      <c r="CU7" s="527">
        <v>430.97981839456151</v>
      </c>
      <c r="CV7" s="527">
        <v>430.97981839456151</v>
      </c>
      <c r="CW7" s="527">
        <v>430.97981839456151</v>
      </c>
      <c r="CX7" s="527">
        <v>430.97981839456151</v>
      </c>
      <c r="CY7" s="528">
        <v>430.97981839456151</v>
      </c>
    </row>
    <row r="8" spans="1:103" ht="15" customHeight="1" x14ac:dyDescent="0.25">
      <c r="B8" s="394"/>
      <c r="C8" s="75" t="s">
        <v>180</v>
      </c>
      <c r="D8" s="432"/>
      <c r="E8" s="75" t="s">
        <v>137</v>
      </c>
      <c r="F8" s="526">
        <v>455.51464931196875</v>
      </c>
      <c r="G8" s="527">
        <v>455.51464931196875</v>
      </c>
      <c r="H8" s="527">
        <v>455.51464931196875</v>
      </c>
      <c r="I8" s="527">
        <v>454.73794664010597</v>
      </c>
      <c r="J8" s="527">
        <v>454.73794664010597</v>
      </c>
      <c r="K8" s="527">
        <v>454.73794664010597</v>
      </c>
      <c r="L8" s="527">
        <v>448.40657473576312</v>
      </c>
      <c r="M8" s="527">
        <v>448.40657473576312</v>
      </c>
      <c r="N8" s="527">
        <v>472.76161336801692</v>
      </c>
      <c r="O8" s="527">
        <v>437.16735647078144</v>
      </c>
      <c r="P8" s="527">
        <v>456.56077206486748</v>
      </c>
      <c r="Q8" s="527">
        <v>456.56077206486748</v>
      </c>
      <c r="R8" s="527">
        <v>456.56077206486748</v>
      </c>
      <c r="S8" s="527">
        <v>456.56077206486748</v>
      </c>
      <c r="T8" s="527">
        <v>456.56077206486748</v>
      </c>
      <c r="U8" s="527">
        <v>456.56077206486748</v>
      </c>
      <c r="V8" s="527">
        <v>456.56077206486748</v>
      </c>
      <c r="W8" s="527">
        <v>456.56077206486748</v>
      </c>
      <c r="X8" s="527">
        <v>456.56077206486748</v>
      </c>
      <c r="Y8" s="527">
        <v>456.56077206486748</v>
      </c>
      <c r="Z8" s="527">
        <v>456.56077206486748</v>
      </c>
      <c r="AA8" s="527">
        <v>456.56077206486748</v>
      </c>
      <c r="AB8" s="527">
        <v>456.56077206486748</v>
      </c>
      <c r="AC8" s="527">
        <v>456.56077206486748</v>
      </c>
      <c r="AD8" s="527">
        <v>456.56077206486748</v>
      </c>
      <c r="AE8" s="527">
        <v>456.56077206486748</v>
      </c>
      <c r="AF8" s="527">
        <v>541.2344586165882</v>
      </c>
      <c r="AG8" s="527">
        <v>452.11727282397436</v>
      </c>
      <c r="AH8" s="527">
        <v>471.08283644873353</v>
      </c>
      <c r="AI8" s="527">
        <v>471.08283644873353</v>
      </c>
      <c r="AJ8" s="527">
        <v>471.08283644873353</v>
      </c>
      <c r="AK8" s="527">
        <v>471.08283644873353</v>
      </c>
      <c r="AL8" s="527">
        <v>497.08004951117385</v>
      </c>
      <c r="AM8" s="527">
        <v>497.08004951117385</v>
      </c>
      <c r="AN8" s="527">
        <v>497.08004951117385</v>
      </c>
      <c r="AO8" s="527">
        <v>497.08004951117385</v>
      </c>
      <c r="AP8" s="527">
        <v>497.08004951117385</v>
      </c>
      <c r="AQ8" s="527">
        <v>497.08004951117385</v>
      </c>
      <c r="AR8" s="527">
        <v>497.08004951117385</v>
      </c>
      <c r="AS8" s="527">
        <v>455.01144559089471</v>
      </c>
      <c r="AT8" s="527">
        <v>455.01144559089471</v>
      </c>
      <c r="AU8" s="527">
        <v>466.30486988811612</v>
      </c>
      <c r="AV8" s="527">
        <v>466.30486988811612</v>
      </c>
      <c r="AW8" s="527">
        <v>466.30486988811612</v>
      </c>
      <c r="AX8" s="527">
        <v>466.30486988811612</v>
      </c>
      <c r="AY8" s="527">
        <v>466.30486988811612</v>
      </c>
      <c r="AZ8" s="527">
        <v>466.30486988811612</v>
      </c>
      <c r="BA8" s="527">
        <v>466.30486988811612</v>
      </c>
      <c r="BB8" s="527">
        <v>466.30486988811612</v>
      </c>
      <c r="BC8" s="527">
        <v>466.30486988811612</v>
      </c>
      <c r="BD8" s="527">
        <v>461.01360977072079</v>
      </c>
      <c r="BE8" s="527">
        <v>456.24423030431944</v>
      </c>
      <c r="BF8" s="527">
        <v>456.24423030431944</v>
      </c>
      <c r="BG8" s="527">
        <v>456.24423030431944</v>
      </c>
      <c r="BH8" s="527">
        <v>452.409341366006</v>
      </c>
      <c r="BI8" s="527">
        <v>475.98520853680935</v>
      </c>
      <c r="BJ8" s="527">
        <v>475.98520853680935</v>
      </c>
      <c r="BK8" s="527">
        <v>475.98520853680935</v>
      </c>
      <c r="BL8" s="527">
        <v>475.98520853680935</v>
      </c>
      <c r="BM8" s="527">
        <v>475.98520853680935</v>
      </c>
      <c r="BN8" s="527">
        <v>464.05719797700436</v>
      </c>
      <c r="BO8" s="527">
        <v>475.52547698020538</v>
      </c>
      <c r="BP8" s="527">
        <v>460.90648577037257</v>
      </c>
      <c r="BQ8" s="527">
        <v>484.8726363733067</v>
      </c>
      <c r="BR8" s="527">
        <v>461.40088771987513</v>
      </c>
      <c r="BS8" s="527">
        <v>461.40088771987513</v>
      </c>
      <c r="BT8" s="527">
        <v>461.40088771987513</v>
      </c>
      <c r="BU8" s="527">
        <v>461.40088771987513</v>
      </c>
      <c r="BV8" s="527">
        <v>456.58288383247429</v>
      </c>
      <c r="BW8" s="527">
        <v>456.58288383247429</v>
      </c>
      <c r="BX8" s="527">
        <v>456.58288383247429</v>
      </c>
      <c r="BY8" s="527">
        <v>456.58288383247429</v>
      </c>
      <c r="BZ8" s="527">
        <v>456.58288383247429</v>
      </c>
      <c r="CA8" s="527">
        <v>456.58288383247429</v>
      </c>
      <c r="CB8" s="527">
        <v>484.34281266016183</v>
      </c>
      <c r="CC8" s="527">
        <v>484.34281266016183</v>
      </c>
      <c r="CD8" s="527">
        <v>484.34281266016183</v>
      </c>
      <c r="CE8" s="527">
        <v>464.17612923190012</v>
      </c>
      <c r="CF8" s="527">
        <v>464.17612923190012</v>
      </c>
      <c r="CG8" s="527">
        <v>464.17612923190012</v>
      </c>
      <c r="CH8" s="527">
        <v>464.17612923190012</v>
      </c>
      <c r="CI8" s="527">
        <v>470.26620378876515</v>
      </c>
      <c r="CJ8" s="527">
        <v>470.26620378876515</v>
      </c>
      <c r="CK8" s="527">
        <v>470.26620378876515</v>
      </c>
      <c r="CL8" s="527">
        <v>428.10528860566086</v>
      </c>
      <c r="CM8" s="527">
        <v>477.27767355503772</v>
      </c>
      <c r="CN8" s="527">
        <v>430.97981839456151</v>
      </c>
      <c r="CO8" s="527">
        <v>430.97981839456151</v>
      </c>
      <c r="CP8" s="527">
        <v>430.97981839456151</v>
      </c>
      <c r="CQ8" s="527">
        <v>430.97981839456151</v>
      </c>
      <c r="CR8" s="527">
        <v>430.97981839456151</v>
      </c>
      <c r="CS8" s="527">
        <v>430.97981839456151</v>
      </c>
      <c r="CT8" s="527">
        <v>430.97981839456151</v>
      </c>
      <c r="CU8" s="527">
        <v>430.97981839456151</v>
      </c>
      <c r="CV8" s="527">
        <v>430.97981839456151</v>
      </c>
      <c r="CW8" s="527">
        <v>430.97981839456151</v>
      </c>
      <c r="CX8" s="527">
        <v>430.97981839456151</v>
      </c>
      <c r="CY8" s="528">
        <v>430.97981839456151</v>
      </c>
    </row>
    <row r="9" spans="1:103" ht="15" customHeight="1" x14ac:dyDescent="0.25">
      <c r="B9" s="394"/>
      <c r="C9" s="75" t="s">
        <v>181</v>
      </c>
      <c r="D9" s="432"/>
      <c r="E9" s="75" t="s">
        <v>137</v>
      </c>
      <c r="F9" s="526">
        <v>455.51464931196875</v>
      </c>
      <c r="G9" s="527">
        <v>455.51464931196875</v>
      </c>
      <c r="H9" s="527">
        <v>455.51464931196875</v>
      </c>
      <c r="I9" s="527">
        <v>454.73794664010597</v>
      </c>
      <c r="J9" s="527">
        <v>454.73794664010597</v>
      </c>
      <c r="K9" s="527">
        <v>454.73794664010597</v>
      </c>
      <c r="L9" s="527">
        <v>448.40657473576312</v>
      </c>
      <c r="M9" s="527">
        <v>448.40657473576312</v>
      </c>
      <c r="N9" s="527">
        <v>472.76161336801692</v>
      </c>
      <c r="O9" s="527">
        <v>437.16735647078144</v>
      </c>
      <c r="P9" s="527">
        <v>456.56077206486748</v>
      </c>
      <c r="Q9" s="527">
        <v>456.56077206486748</v>
      </c>
      <c r="R9" s="527">
        <v>456.56077206486748</v>
      </c>
      <c r="S9" s="527">
        <v>456.56077206486748</v>
      </c>
      <c r="T9" s="527">
        <v>456.56077206486748</v>
      </c>
      <c r="U9" s="527">
        <v>456.56077206486748</v>
      </c>
      <c r="V9" s="527">
        <v>456.56077206486748</v>
      </c>
      <c r="W9" s="527">
        <v>456.56077206486748</v>
      </c>
      <c r="X9" s="527">
        <v>456.56077206486748</v>
      </c>
      <c r="Y9" s="527">
        <v>456.56077206486748</v>
      </c>
      <c r="Z9" s="527">
        <v>456.56077206486748</v>
      </c>
      <c r="AA9" s="527">
        <v>456.56077206486748</v>
      </c>
      <c r="AB9" s="527">
        <v>456.56077206486748</v>
      </c>
      <c r="AC9" s="527">
        <v>456.56077206486748</v>
      </c>
      <c r="AD9" s="527">
        <v>456.56077206486748</v>
      </c>
      <c r="AE9" s="527">
        <v>456.56077206486748</v>
      </c>
      <c r="AF9" s="527">
        <v>541.2344586165882</v>
      </c>
      <c r="AG9" s="527">
        <v>452.11727282397436</v>
      </c>
      <c r="AH9" s="527">
        <v>471.08283644873353</v>
      </c>
      <c r="AI9" s="527">
        <v>471.08283644873353</v>
      </c>
      <c r="AJ9" s="527">
        <v>471.08283644873353</v>
      </c>
      <c r="AK9" s="527">
        <v>471.08283644873353</v>
      </c>
      <c r="AL9" s="527">
        <v>497.08004951117385</v>
      </c>
      <c r="AM9" s="527">
        <v>497.08004951117385</v>
      </c>
      <c r="AN9" s="527">
        <v>497.08004951117385</v>
      </c>
      <c r="AO9" s="527">
        <v>497.08004951117385</v>
      </c>
      <c r="AP9" s="527">
        <v>497.08004951117385</v>
      </c>
      <c r="AQ9" s="527">
        <v>497.08004951117385</v>
      </c>
      <c r="AR9" s="527">
        <v>497.08004951117385</v>
      </c>
      <c r="AS9" s="527">
        <v>455.01144559089471</v>
      </c>
      <c r="AT9" s="527">
        <v>455.01144559089471</v>
      </c>
      <c r="AU9" s="527">
        <v>466.30486988811612</v>
      </c>
      <c r="AV9" s="527">
        <v>466.30486988811612</v>
      </c>
      <c r="AW9" s="527">
        <v>466.30486988811612</v>
      </c>
      <c r="AX9" s="527">
        <v>466.30486988811612</v>
      </c>
      <c r="AY9" s="527">
        <v>466.30486988811612</v>
      </c>
      <c r="AZ9" s="527">
        <v>466.30486988811612</v>
      </c>
      <c r="BA9" s="527">
        <v>466.30486988811612</v>
      </c>
      <c r="BB9" s="527">
        <v>466.30486988811612</v>
      </c>
      <c r="BC9" s="527">
        <v>466.30486988811612</v>
      </c>
      <c r="BD9" s="527">
        <v>461.01360977072079</v>
      </c>
      <c r="BE9" s="527">
        <v>456.24423030431944</v>
      </c>
      <c r="BF9" s="527">
        <v>456.24423030431944</v>
      </c>
      <c r="BG9" s="527">
        <v>456.24423030431944</v>
      </c>
      <c r="BH9" s="527">
        <v>452.409341366006</v>
      </c>
      <c r="BI9" s="527">
        <v>475.98520853680935</v>
      </c>
      <c r="BJ9" s="527">
        <v>475.98520853680935</v>
      </c>
      <c r="BK9" s="527">
        <v>475.98520853680935</v>
      </c>
      <c r="BL9" s="527">
        <v>475.98520853680935</v>
      </c>
      <c r="BM9" s="527">
        <v>475.98520853680935</v>
      </c>
      <c r="BN9" s="527">
        <v>464.05719797700436</v>
      </c>
      <c r="BO9" s="527">
        <v>475.52547698020538</v>
      </c>
      <c r="BP9" s="527">
        <v>460.90648577037257</v>
      </c>
      <c r="BQ9" s="527">
        <v>484.8726363733067</v>
      </c>
      <c r="BR9" s="527">
        <v>461.40088771987513</v>
      </c>
      <c r="BS9" s="527">
        <v>461.40088771987513</v>
      </c>
      <c r="BT9" s="527">
        <v>461.40088771987513</v>
      </c>
      <c r="BU9" s="527">
        <v>461.40088771987513</v>
      </c>
      <c r="BV9" s="527">
        <v>456.58288383247429</v>
      </c>
      <c r="BW9" s="527">
        <v>456.58288383247429</v>
      </c>
      <c r="BX9" s="527">
        <v>456.58288383247429</v>
      </c>
      <c r="BY9" s="527">
        <v>456.58288383247429</v>
      </c>
      <c r="BZ9" s="527">
        <v>456.58288383247429</v>
      </c>
      <c r="CA9" s="527">
        <v>456.58288383247429</v>
      </c>
      <c r="CB9" s="527">
        <v>484.34281266016183</v>
      </c>
      <c r="CC9" s="527">
        <v>484.34281266016183</v>
      </c>
      <c r="CD9" s="527">
        <v>484.34281266016183</v>
      </c>
      <c r="CE9" s="527">
        <v>464.17612923190012</v>
      </c>
      <c r="CF9" s="527">
        <v>464.17612923190012</v>
      </c>
      <c r="CG9" s="527">
        <v>464.17612923190012</v>
      </c>
      <c r="CH9" s="527">
        <v>464.17612923190012</v>
      </c>
      <c r="CI9" s="527">
        <v>470.26620378876515</v>
      </c>
      <c r="CJ9" s="527">
        <v>470.26620378876515</v>
      </c>
      <c r="CK9" s="527">
        <v>470.26620378876515</v>
      </c>
      <c r="CL9" s="527">
        <v>428.10528860566086</v>
      </c>
      <c r="CM9" s="527">
        <v>477.27767355503772</v>
      </c>
      <c r="CN9" s="527">
        <v>430.97981839456151</v>
      </c>
      <c r="CO9" s="527">
        <v>430.97981839456151</v>
      </c>
      <c r="CP9" s="527">
        <v>430.97981839456151</v>
      </c>
      <c r="CQ9" s="527">
        <v>430.97981839456151</v>
      </c>
      <c r="CR9" s="527">
        <v>430.97981839456151</v>
      </c>
      <c r="CS9" s="527">
        <v>430.97981839456151</v>
      </c>
      <c r="CT9" s="527">
        <v>430.97981839456151</v>
      </c>
      <c r="CU9" s="527">
        <v>430.97981839456151</v>
      </c>
      <c r="CV9" s="527">
        <v>430.97981839456151</v>
      </c>
      <c r="CW9" s="527">
        <v>430.97981839456151</v>
      </c>
      <c r="CX9" s="527">
        <v>430.97981839456151</v>
      </c>
      <c r="CY9" s="528">
        <v>430.97981839456151</v>
      </c>
    </row>
    <row r="10" spans="1:103" ht="15" customHeight="1" x14ac:dyDescent="0.25">
      <c r="B10" s="406"/>
      <c r="C10" s="440" t="s">
        <v>182</v>
      </c>
      <c r="D10" s="434"/>
      <c r="E10" s="440" t="s">
        <v>137</v>
      </c>
      <c r="F10" s="529">
        <v>455.51464931196875</v>
      </c>
      <c r="G10" s="530">
        <v>455.51464931196875</v>
      </c>
      <c r="H10" s="530">
        <v>455.51464931196875</v>
      </c>
      <c r="I10" s="530">
        <v>454.73794664010597</v>
      </c>
      <c r="J10" s="530">
        <v>454.73794664010597</v>
      </c>
      <c r="K10" s="530">
        <v>454.73794664010597</v>
      </c>
      <c r="L10" s="530">
        <v>448.40657473576312</v>
      </c>
      <c r="M10" s="530">
        <v>448.40657473576312</v>
      </c>
      <c r="N10" s="530">
        <v>472.76161336801692</v>
      </c>
      <c r="O10" s="530">
        <v>437.16735647078144</v>
      </c>
      <c r="P10" s="530">
        <v>456.56077206486748</v>
      </c>
      <c r="Q10" s="530">
        <v>456.56077206486748</v>
      </c>
      <c r="R10" s="530">
        <v>456.56077206486748</v>
      </c>
      <c r="S10" s="530">
        <v>456.56077206486748</v>
      </c>
      <c r="T10" s="530">
        <v>456.56077206486748</v>
      </c>
      <c r="U10" s="530">
        <v>456.56077206486748</v>
      </c>
      <c r="V10" s="530">
        <v>456.56077206486748</v>
      </c>
      <c r="W10" s="530">
        <v>456.56077206486748</v>
      </c>
      <c r="X10" s="530">
        <v>456.56077206486748</v>
      </c>
      <c r="Y10" s="530">
        <v>456.56077206486748</v>
      </c>
      <c r="Z10" s="530">
        <v>456.56077206486748</v>
      </c>
      <c r="AA10" s="530">
        <v>456.56077206486748</v>
      </c>
      <c r="AB10" s="530">
        <v>456.56077206486748</v>
      </c>
      <c r="AC10" s="530">
        <v>456.56077206486748</v>
      </c>
      <c r="AD10" s="530">
        <v>456.56077206486748</v>
      </c>
      <c r="AE10" s="530">
        <v>456.56077206486748</v>
      </c>
      <c r="AF10" s="530">
        <v>541.2344586165882</v>
      </c>
      <c r="AG10" s="530">
        <v>452.11727282397436</v>
      </c>
      <c r="AH10" s="530">
        <v>471.08283644873353</v>
      </c>
      <c r="AI10" s="530">
        <v>471.08283644873353</v>
      </c>
      <c r="AJ10" s="530">
        <v>471.08283644873353</v>
      </c>
      <c r="AK10" s="530">
        <v>471.08283644873353</v>
      </c>
      <c r="AL10" s="530">
        <v>497.08004951117385</v>
      </c>
      <c r="AM10" s="530">
        <v>497.08004951117385</v>
      </c>
      <c r="AN10" s="530">
        <v>497.08004951117385</v>
      </c>
      <c r="AO10" s="530">
        <v>497.08004951117385</v>
      </c>
      <c r="AP10" s="530">
        <v>497.08004951117385</v>
      </c>
      <c r="AQ10" s="530">
        <v>497.08004951117385</v>
      </c>
      <c r="AR10" s="530">
        <v>497.08004951117385</v>
      </c>
      <c r="AS10" s="530">
        <v>455.01144559089471</v>
      </c>
      <c r="AT10" s="530">
        <v>455.01144559089471</v>
      </c>
      <c r="AU10" s="530">
        <v>466.30486988811612</v>
      </c>
      <c r="AV10" s="530">
        <v>466.30486988811612</v>
      </c>
      <c r="AW10" s="530">
        <v>466.30486988811612</v>
      </c>
      <c r="AX10" s="530">
        <v>466.30486988811612</v>
      </c>
      <c r="AY10" s="530">
        <v>466.30486988811612</v>
      </c>
      <c r="AZ10" s="530">
        <v>466.30486988811612</v>
      </c>
      <c r="BA10" s="530">
        <v>466.30486988811612</v>
      </c>
      <c r="BB10" s="530">
        <v>466.30486988811612</v>
      </c>
      <c r="BC10" s="530">
        <v>466.30486988811612</v>
      </c>
      <c r="BD10" s="530">
        <v>461.01360977072079</v>
      </c>
      <c r="BE10" s="530">
        <v>456.24423030431944</v>
      </c>
      <c r="BF10" s="530">
        <v>456.24423030431944</v>
      </c>
      <c r="BG10" s="530">
        <v>456.24423030431944</v>
      </c>
      <c r="BH10" s="530">
        <v>452.409341366006</v>
      </c>
      <c r="BI10" s="530">
        <v>475.98520853680935</v>
      </c>
      <c r="BJ10" s="530">
        <v>475.98520853680935</v>
      </c>
      <c r="BK10" s="530">
        <v>475.98520853680935</v>
      </c>
      <c r="BL10" s="530">
        <v>475.98520853680935</v>
      </c>
      <c r="BM10" s="530">
        <v>475.98520853680935</v>
      </c>
      <c r="BN10" s="530">
        <v>464.05719797700436</v>
      </c>
      <c r="BO10" s="530">
        <v>475.52547698020538</v>
      </c>
      <c r="BP10" s="530">
        <v>460.90648577037257</v>
      </c>
      <c r="BQ10" s="530">
        <v>484.8726363733067</v>
      </c>
      <c r="BR10" s="530">
        <v>461.40088771987513</v>
      </c>
      <c r="BS10" s="530">
        <v>461.40088771987513</v>
      </c>
      <c r="BT10" s="530">
        <v>461.40088771987513</v>
      </c>
      <c r="BU10" s="530">
        <v>461.40088771987513</v>
      </c>
      <c r="BV10" s="530">
        <v>456.58288383247429</v>
      </c>
      <c r="BW10" s="530">
        <v>456.58288383247429</v>
      </c>
      <c r="BX10" s="530">
        <v>456.58288383247429</v>
      </c>
      <c r="BY10" s="530">
        <v>456.58288383247429</v>
      </c>
      <c r="BZ10" s="530">
        <v>456.58288383247429</v>
      </c>
      <c r="CA10" s="530">
        <v>456.58288383247429</v>
      </c>
      <c r="CB10" s="530">
        <v>484.34281266016183</v>
      </c>
      <c r="CC10" s="530">
        <v>484.34281266016183</v>
      </c>
      <c r="CD10" s="530">
        <v>484.34281266016183</v>
      </c>
      <c r="CE10" s="530">
        <v>464.17612923190012</v>
      </c>
      <c r="CF10" s="530">
        <v>464.17612923190012</v>
      </c>
      <c r="CG10" s="530">
        <v>464.17612923190012</v>
      </c>
      <c r="CH10" s="530">
        <v>464.17612923190012</v>
      </c>
      <c r="CI10" s="530">
        <v>470.26620378876515</v>
      </c>
      <c r="CJ10" s="530">
        <v>470.26620378876515</v>
      </c>
      <c r="CK10" s="530">
        <v>470.26620378876515</v>
      </c>
      <c r="CL10" s="530">
        <v>428.10528860566086</v>
      </c>
      <c r="CM10" s="530">
        <v>477.27767355503772</v>
      </c>
      <c r="CN10" s="530">
        <v>430.97981839456151</v>
      </c>
      <c r="CO10" s="530">
        <v>430.97981839456151</v>
      </c>
      <c r="CP10" s="530">
        <v>430.97981839456151</v>
      </c>
      <c r="CQ10" s="530">
        <v>430.97981839456151</v>
      </c>
      <c r="CR10" s="530">
        <v>430.97981839456151</v>
      </c>
      <c r="CS10" s="530">
        <v>430.97981839456151</v>
      </c>
      <c r="CT10" s="530">
        <v>430.97981839456151</v>
      </c>
      <c r="CU10" s="530">
        <v>430.97981839456151</v>
      </c>
      <c r="CV10" s="530">
        <v>430.97981839456151</v>
      </c>
      <c r="CW10" s="530">
        <v>430.97981839456151</v>
      </c>
      <c r="CX10" s="530">
        <v>430.97981839456151</v>
      </c>
      <c r="CY10" s="531">
        <v>430.97981839456151</v>
      </c>
    </row>
    <row r="11" spans="1:103" ht="15" customHeight="1" x14ac:dyDescent="0.25">
      <c r="C11" s="19"/>
      <c r="D11" s="432"/>
    </row>
    <row r="12" spans="1:103" ht="15" customHeight="1" x14ac:dyDescent="0.25">
      <c r="B12" s="395"/>
      <c r="C12" s="439" t="s">
        <v>178</v>
      </c>
      <c r="D12" s="25"/>
      <c r="E12" s="439" t="s">
        <v>137</v>
      </c>
      <c r="F12" s="523">
        <v>881.16617574532643</v>
      </c>
      <c r="G12" s="524">
        <v>881.16617574532643</v>
      </c>
      <c r="H12" s="524">
        <v>881.16617574532643</v>
      </c>
      <c r="I12" s="524">
        <v>454.73794664010597</v>
      </c>
      <c r="J12" s="524">
        <v>454.73794664010597</v>
      </c>
      <c r="K12" s="524">
        <v>454.73794664010597</v>
      </c>
      <c r="L12" s="524">
        <v>448.40657473576312</v>
      </c>
      <c r="M12" s="524">
        <v>448.40657473576312</v>
      </c>
      <c r="N12" s="524">
        <v>472.76161336801692</v>
      </c>
      <c r="O12" s="524">
        <v>437.16735647078144</v>
      </c>
      <c r="P12" s="524">
        <v>456.56077206486748</v>
      </c>
      <c r="Q12" s="524">
        <v>456.56077206486748</v>
      </c>
      <c r="R12" s="524">
        <v>456.56077206486748</v>
      </c>
      <c r="S12" s="524">
        <v>456.56077206486748</v>
      </c>
      <c r="T12" s="524">
        <v>456.56077206486748</v>
      </c>
      <c r="U12" s="524">
        <v>456.56077206486748</v>
      </c>
      <c r="V12" s="524">
        <v>456.56077206486748</v>
      </c>
      <c r="W12" s="524">
        <v>456.56077206486748</v>
      </c>
      <c r="X12" s="524">
        <v>456.56077206486748</v>
      </c>
      <c r="Y12" s="524">
        <v>456.56077206486748</v>
      </c>
      <c r="Z12" s="524">
        <v>456.56077206486748</v>
      </c>
      <c r="AA12" s="524">
        <v>456.56077206486748</v>
      </c>
      <c r="AB12" s="524">
        <v>456.56077206486748</v>
      </c>
      <c r="AC12" s="524">
        <v>456.56077206486748</v>
      </c>
      <c r="AD12" s="524">
        <v>456.56077206486748</v>
      </c>
      <c r="AE12" s="524">
        <v>456.56077206486748</v>
      </c>
      <c r="AF12" s="524">
        <v>541.2344586165882</v>
      </c>
      <c r="AG12" s="524">
        <v>452.11727282397436</v>
      </c>
      <c r="AH12" s="524">
        <v>471.08283644873353</v>
      </c>
      <c r="AI12" s="524">
        <v>471.08283644873353</v>
      </c>
      <c r="AJ12" s="524">
        <v>471.08283644873353</v>
      </c>
      <c r="AK12" s="524">
        <v>471.08283644873353</v>
      </c>
      <c r="AL12" s="524">
        <v>497.08004951117385</v>
      </c>
      <c r="AM12" s="524">
        <v>497.08004951117385</v>
      </c>
      <c r="AN12" s="524">
        <v>497.08004951117385</v>
      </c>
      <c r="AO12" s="524">
        <v>497.08004951117385</v>
      </c>
      <c r="AP12" s="524">
        <v>497.08004951117385</v>
      </c>
      <c r="AQ12" s="524">
        <v>497.08004951117385</v>
      </c>
      <c r="AR12" s="524">
        <v>497.08004951117385</v>
      </c>
      <c r="AS12" s="524">
        <v>692.09521327518348</v>
      </c>
      <c r="AT12" s="524">
        <v>692.09521327518348</v>
      </c>
      <c r="AU12" s="524">
        <v>466.30486988811612</v>
      </c>
      <c r="AV12" s="524">
        <v>466.30486988811612</v>
      </c>
      <c r="AW12" s="524">
        <v>466.30486988811612</v>
      </c>
      <c r="AX12" s="524">
        <v>466.30486988811612</v>
      </c>
      <c r="AY12" s="524">
        <v>466.30486988811612</v>
      </c>
      <c r="AZ12" s="524">
        <v>466.30486988811612</v>
      </c>
      <c r="BA12" s="524">
        <v>466.30486988811612</v>
      </c>
      <c r="BB12" s="524">
        <v>466.30486988811612</v>
      </c>
      <c r="BC12" s="524">
        <v>466.30486988811612</v>
      </c>
      <c r="BD12" s="524">
        <v>892.51698147619038</v>
      </c>
      <c r="BE12" s="524">
        <v>456.24423030431944</v>
      </c>
      <c r="BF12" s="524">
        <v>456.24423030431944</v>
      </c>
      <c r="BG12" s="524">
        <v>456.24423030431944</v>
      </c>
      <c r="BH12" s="524">
        <v>452.409341366006</v>
      </c>
      <c r="BI12" s="524">
        <v>475.98520853680935</v>
      </c>
      <c r="BJ12" s="524">
        <v>475.98520853680935</v>
      </c>
      <c r="BK12" s="524">
        <v>475.98520853680935</v>
      </c>
      <c r="BL12" s="524">
        <v>475.98520853680935</v>
      </c>
      <c r="BM12" s="524">
        <v>475.98520853680935</v>
      </c>
      <c r="BN12" s="524">
        <v>464.05719797700436</v>
      </c>
      <c r="BO12" s="524">
        <v>475.52547698020538</v>
      </c>
      <c r="BP12" s="524">
        <v>460.90648577037257</v>
      </c>
      <c r="BQ12" s="524">
        <v>484.8726363733067</v>
      </c>
      <c r="BR12" s="524">
        <v>461.40088771987513</v>
      </c>
      <c r="BS12" s="524">
        <v>461.40088771987513</v>
      </c>
      <c r="BT12" s="524">
        <v>461.40088771987513</v>
      </c>
      <c r="BU12" s="524">
        <v>461.40088771987513</v>
      </c>
      <c r="BV12" s="524">
        <v>456.58288383247429</v>
      </c>
      <c r="BW12" s="524">
        <v>456.58288383247429</v>
      </c>
      <c r="BX12" s="524">
        <v>456.58288383247429</v>
      </c>
      <c r="BY12" s="524">
        <v>456.58288383247429</v>
      </c>
      <c r="BZ12" s="524">
        <v>456.58288383247429</v>
      </c>
      <c r="CA12" s="524">
        <v>456.58288383247429</v>
      </c>
      <c r="CB12" s="524">
        <v>484.34281266016183</v>
      </c>
      <c r="CC12" s="524">
        <v>484.34281266016183</v>
      </c>
      <c r="CD12" s="524">
        <v>484.34281266016183</v>
      </c>
      <c r="CE12" s="524">
        <v>464.17612923190012</v>
      </c>
      <c r="CF12" s="524">
        <v>464.17612923190012</v>
      </c>
      <c r="CG12" s="524">
        <v>464.17612923190012</v>
      </c>
      <c r="CH12" s="524">
        <v>464.17612923190012</v>
      </c>
      <c r="CI12" s="524">
        <v>1011.7559370742686</v>
      </c>
      <c r="CJ12" s="524">
        <v>1011.7559370742686</v>
      </c>
      <c r="CK12" s="524">
        <v>1011.7559370742686</v>
      </c>
      <c r="CL12" s="524">
        <v>823.4157130285945</v>
      </c>
      <c r="CM12" s="524">
        <v>477.27767355503772</v>
      </c>
      <c r="CN12" s="524">
        <v>430.97981839456151</v>
      </c>
      <c r="CO12" s="524">
        <v>430.97981839456151</v>
      </c>
      <c r="CP12" s="524">
        <v>430.97981839456151</v>
      </c>
      <c r="CQ12" s="524">
        <v>430.97981839456151</v>
      </c>
      <c r="CR12" s="524">
        <v>430.97981839456151</v>
      </c>
      <c r="CS12" s="524">
        <v>430.97981839456151</v>
      </c>
      <c r="CT12" s="524">
        <v>430.97981839456151</v>
      </c>
      <c r="CU12" s="524">
        <v>430.97981839456151</v>
      </c>
      <c r="CV12" s="524">
        <v>430.97981839456151</v>
      </c>
      <c r="CW12" s="524">
        <v>430.97981839456151</v>
      </c>
      <c r="CX12" s="524">
        <v>430.97981839456151</v>
      </c>
      <c r="CY12" s="525">
        <v>430.97981839456151</v>
      </c>
    </row>
    <row r="13" spans="1:103" ht="15" customHeight="1" x14ac:dyDescent="0.25">
      <c r="B13" s="394"/>
      <c r="C13" s="75" t="s">
        <v>179</v>
      </c>
      <c r="D13" s="432"/>
      <c r="E13" s="75" t="s">
        <v>137</v>
      </c>
      <c r="F13" s="526">
        <v>881.16617574532643</v>
      </c>
      <c r="G13" s="527">
        <v>881.16617574532643</v>
      </c>
      <c r="H13" s="527">
        <v>881.16617574532643</v>
      </c>
      <c r="I13" s="527">
        <v>702.75641276073168</v>
      </c>
      <c r="J13" s="527">
        <v>702.75641276073168</v>
      </c>
      <c r="K13" s="527">
        <v>702.75641276073168</v>
      </c>
      <c r="L13" s="527">
        <v>598.42716758912513</v>
      </c>
      <c r="M13" s="527">
        <v>598.42716758912513</v>
      </c>
      <c r="N13" s="527">
        <v>650.04754039705608</v>
      </c>
      <c r="O13" s="527">
        <v>644.69131883131286</v>
      </c>
      <c r="P13" s="527">
        <v>727.03545560917132</v>
      </c>
      <c r="Q13" s="527">
        <v>727.03545560917132</v>
      </c>
      <c r="R13" s="527">
        <v>727.03545560917132</v>
      </c>
      <c r="S13" s="527">
        <v>727.03545560917132</v>
      </c>
      <c r="T13" s="527">
        <v>727.03545560917132</v>
      </c>
      <c r="U13" s="527">
        <v>727.03545560917132</v>
      </c>
      <c r="V13" s="527">
        <v>727.03545560917132</v>
      </c>
      <c r="W13" s="527">
        <v>727.03545560917132</v>
      </c>
      <c r="X13" s="527">
        <v>727.03545560917132</v>
      </c>
      <c r="Y13" s="527">
        <v>727.03545560917132</v>
      </c>
      <c r="Z13" s="527">
        <v>727.03545560917132</v>
      </c>
      <c r="AA13" s="527">
        <v>727.03545560917132</v>
      </c>
      <c r="AB13" s="527">
        <v>727.03545560917132</v>
      </c>
      <c r="AC13" s="527">
        <v>727.03545560917132</v>
      </c>
      <c r="AD13" s="527">
        <v>727.03545560917132</v>
      </c>
      <c r="AE13" s="527">
        <v>727.03545560917132</v>
      </c>
      <c r="AF13" s="527">
        <v>799.8605976432442</v>
      </c>
      <c r="AG13" s="527">
        <v>684.77922368026634</v>
      </c>
      <c r="AH13" s="527">
        <v>760.3605728597538</v>
      </c>
      <c r="AI13" s="527">
        <v>760.3605728597538</v>
      </c>
      <c r="AJ13" s="527">
        <v>760.3605728597538</v>
      </c>
      <c r="AK13" s="527">
        <v>760.3605728597538</v>
      </c>
      <c r="AL13" s="527">
        <v>692.42103983135246</v>
      </c>
      <c r="AM13" s="527">
        <v>692.42103983135246</v>
      </c>
      <c r="AN13" s="527">
        <v>692.42103983135246</v>
      </c>
      <c r="AO13" s="527">
        <v>692.42103983135246</v>
      </c>
      <c r="AP13" s="527">
        <v>692.42103983135246</v>
      </c>
      <c r="AQ13" s="527">
        <v>692.42103983135246</v>
      </c>
      <c r="AR13" s="527">
        <v>692.42103983135246</v>
      </c>
      <c r="AS13" s="527">
        <v>745.32231677481138</v>
      </c>
      <c r="AT13" s="527">
        <v>745.32231677481138</v>
      </c>
      <c r="AU13" s="527">
        <v>751.94597189854039</v>
      </c>
      <c r="AV13" s="527">
        <v>751.94597189854039</v>
      </c>
      <c r="AW13" s="527">
        <v>751.94597189854039</v>
      </c>
      <c r="AX13" s="527">
        <v>751.94597189854039</v>
      </c>
      <c r="AY13" s="527">
        <v>751.94597189854039</v>
      </c>
      <c r="AZ13" s="527">
        <v>751.94597189854039</v>
      </c>
      <c r="BA13" s="527">
        <v>751.94597189854039</v>
      </c>
      <c r="BB13" s="527">
        <v>751.94597189854039</v>
      </c>
      <c r="BC13" s="527">
        <v>751.94597189854039</v>
      </c>
      <c r="BD13" s="527">
        <v>892.51698147619038</v>
      </c>
      <c r="BE13" s="527">
        <v>608.52104999059372</v>
      </c>
      <c r="BF13" s="527">
        <v>608.52104999059372</v>
      </c>
      <c r="BG13" s="527">
        <v>608.52104999059372</v>
      </c>
      <c r="BH13" s="527">
        <v>695.28279631760631</v>
      </c>
      <c r="BI13" s="527">
        <v>776.99935596793398</v>
      </c>
      <c r="BJ13" s="527">
        <v>776.99935596793398</v>
      </c>
      <c r="BK13" s="527">
        <v>776.99935596793398</v>
      </c>
      <c r="BL13" s="527">
        <v>776.99935596793398</v>
      </c>
      <c r="BM13" s="527">
        <v>776.99935596793398</v>
      </c>
      <c r="BN13" s="527">
        <v>643.58709373277509</v>
      </c>
      <c r="BO13" s="527">
        <v>670.61851495488861</v>
      </c>
      <c r="BP13" s="527">
        <v>657.61534652986643</v>
      </c>
      <c r="BQ13" s="527">
        <v>711.90606898685883</v>
      </c>
      <c r="BR13" s="527">
        <v>786.9333895813794</v>
      </c>
      <c r="BS13" s="527">
        <v>786.9333895813794</v>
      </c>
      <c r="BT13" s="527">
        <v>786.9333895813794</v>
      </c>
      <c r="BU13" s="527">
        <v>786.9333895813794</v>
      </c>
      <c r="BV13" s="527">
        <v>618.81379119094231</v>
      </c>
      <c r="BW13" s="527">
        <v>618.81379119094231</v>
      </c>
      <c r="BX13" s="527">
        <v>618.81379119094231</v>
      </c>
      <c r="BY13" s="527">
        <v>618.81379119094231</v>
      </c>
      <c r="BZ13" s="527">
        <v>618.81379119094231</v>
      </c>
      <c r="CA13" s="527">
        <v>618.81379119094231</v>
      </c>
      <c r="CB13" s="527">
        <v>701.97885137944706</v>
      </c>
      <c r="CC13" s="527">
        <v>701.97885137944706</v>
      </c>
      <c r="CD13" s="527">
        <v>701.97885137944706</v>
      </c>
      <c r="CE13" s="527">
        <v>642.16351314775272</v>
      </c>
      <c r="CF13" s="527">
        <v>642.16351314775272</v>
      </c>
      <c r="CG13" s="527">
        <v>642.16351314775272</v>
      </c>
      <c r="CH13" s="527">
        <v>642.16351314775272</v>
      </c>
      <c r="CI13" s="527">
        <v>1011.7559370742686</v>
      </c>
      <c r="CJ13" s="527">
        <v>1011.7559370742686</v>
      </c>
      <c r="CK13" s="527">
        <v>1011.7559370742686</v>
      </c>
      <c r="CL13" s="527">
        <v>823.4157130285945</v>
      </c>
      <c r="CM13" s="527">
        <v>689.69018286255789</v>
      </c>
      <c r="CN13" s="527">
        <v>697.44543137889275</v>
      </c>
      <c r="CO13" s="527">
        <v>697.44543137889275</v>
      </c>
      <c r="CP13" s="527">
        <v>697.44543137889275</v>
      </c>
      <c r="CQ13" s="527">
        <v>697.44543137889275</v>
      </c>
      <c r="CR13" s="527">
        <v>697.44543137889275</v>
      </c>
      <c r="CS13" s="527">
        <v>697.44543137889275</v>
      </c>
      <c r="CT13" s="527">
        <v>697.44543137889275</v>
      </c>
      <c r="CU13" s="527">
        <v>697.44543137889275</v>
      </c>
      <c r="CV13" s="527">
        <v>697.44543137889275</v>
      </c>
      <c r="CW13" s="527">
        <v>697.44543137889275</v>
      </c>
      <c r="CX13" s="527">
        <v>697.44543137889275</v>
      </c>
      <c r="CY13" s="528">
        <v>697.44543137889275</v>
      </c>
    </row>
    <row r="14" spans="1:103" ht="15" customHeight="1" x14ac:dyDescent="0.25">
      <c r="B14" s="394"/>
      <c r="C14" s="75" t="s">
        <v>180</v>
      </c>
      <c r="D14" s="432"/>
      <c r="E14" s="75" t="s">
        <v>137</v>
      </c>
      <c r="F14" s="526">
        <v>881.16617574532643</v>
      </c>
      <c r="G14" s="527">
        <v>881.16617574532643</v>
      </c>
      <c r="H14" s="527">
        <v>881.16617574532643</v>
      </c>
      <c r="I14" s="527">
        <v>950.77487888135681</v>
      </c>
      <c r="J14" s="527">
        <v>950.77487888135681</v>
      </c>
      <c r="K14" s="527">
        <v>950.77487888135681</v>
      </c>
      <c r="L14" s="527">
        <v>748.44776044248772</v>
      </c>
      <c r="M14" s="527">
        <v>748.44776044248772</v>
      </c>
      <c r="N14" s="527">
        <v>827.33346742609581</v>
      </c>
      <c r="O14" s="527">
        <v>852.21528119184404</v>
      </c>
      <c r="P14" s="527">
        <v>997.51013915347505</v>
      </c>
      <c r="Q14" s="527">
        <v>997.51013915347505</v>
      </c>
      <c r="R14" s="527">
        <v>997.51013915347505</v>
      </c>
      <c r="S14" s="527">
        <v>997.51013915347505</v>
      </c>
      <c r="T14" s="527">
        <v>997.51013915347505</v>
      </c>
      <c r="U14" s="527">
        <v>997.51013915347505</v>
      </c>
      <c r="V14" s="527">
        <v>997.51013915347505</v>
      </c>
      <c r="W14" s="527">
        <v>997.51013915347505</v>
      </c>
      <c r="X14" s="527">
        <v>997.51013915347505</v>
      </c>
      <c r="Y14" s="527">
        <v>997.51013915347505</v>
      </c>
      <c r="Z14" s="527">
        <v>997.51013915347505</v>
      </c>
      <c r="AA14" s="527">
        <v>997.51013915347505</v>
      </c>
      <c r="AB14" s="527">
        <v>997.51013915347505</v>
      </c>
      <c r="AC14" s="527">
        <v>997.51013915347505</v>
      </c>
      <c r="AD14" s="527">
        <v>997.51013915347505</v>
      </c>
      <c r="AE14" s="527">
        <v>997.51013915347505</v>
      </c>
      <c r="AF14" s="527">
        <v>1058.4867366699004</v>
      </c>
      <c r="AG14" s="527">
        <v>917.44117453655804</v>
      </c>
      <c r="AH14" s="527">
        <v>1049.6383092707738</v>
      </c>
      <c r="AI14" s="527">
        <v>1049.6383092707738</v>
      </c>
      <c r="AJ14" s="527">
        <v>1049.6383092707738</v>
      </c>
      <c r="AK14" s="527">
        <v>1049.6383092707738</v>
      </c>
      <c r="AL14" s="527">
        <v>887.76203015153112</v>
      </c>
      <c r="AM14" s="527">
        <v>887.76203015153112</v>
      </c>
      <c r="AN14" s="527">
        <v>887.76203015153112</v>
      </c>
      <c r="AO14" s="527">
        <v>887.76203015153112</v>
      </c>
      <c r="AP14" s="527">
        <v>887.76203015153112</v>
      </c>
      <c r="AQ14" s="527">
        <v>887.76203015153112</v>
      </c>
      <c r="AR14" s="527">
        <v>887.76203015153112</v>
      </c>
      <c r="AS14" s="527">
        <v>1035.6331879587278</v>
      </c>
      <c r="AT14" s="527">
        <v>1035.6331879587278</v>
      </c>
      <c r="AU14" s="527">
        <v>1037.5870739089651</v>
      </c>
      <c r="AV14" s="527">
        <v>1037.5870739089651</v>
      </c>
      <c r="AW14" s="527">
        <v>1037.5870739089651</v>
      </c>
      <c r="AX14" s="527">
        <v>1037.5870739089651</v>
      </c>
      <c r="AY14" s="527">
        <v>1037.5870739089651</v>
      </c>
      <c r="AZ14" s="527">
        <v>1037.5870739089651</v>
      </c>
      <c r="BA14" s="527">
        <v>1037.5870739089651</v>
      </c>
      <c r="BB14" s="527">
        <v>1037.5870739089651</v>
      </c>
      <c r="BC14" s="527">
        <v>1037.5870739089651</v>
      </c>
      <c r="BD14" s="527">
        <v>892.51698147619038</v>
      </c>
      <c r="BE14" s="527">
        <v>760.79786967686766</v>
      </c>
      <c r="BF14" s="527">
        <v>760.79786967686766</v>
      </c>
      <c r="BG14" s="527">
        <v>760.79786967686766</v>
      </c>
      <c r="BH14" s="527">
        <v>938.15625126920679</v>
      </c>
      <c r="BI14" s="527">
        <v>1078.0135033990582</v>
      </c>
      <c r="BJ14" s="527">
        <v>1078.0135033990582</v>
      </c>
      <c r="BK14" s="527">
        <v>1078.0135033990582</v>
      </c>
      <c r="BL14" s="527">
        <v>1078.0135033990582</v>
      </c>
      <c r="BM14" s="527">
        <v>1078.0135033990582</v>
      </c>
      <c r="BN14" s="527">
        <v>823.1169894885453</v>
      </c>
      <c r="BO14" s="527">
        <v>865.7115529295728</v>
      </c>
      <c r="BP14" s="527">
        <v>854.32420728935983</v>
      </c>
      <c r="BQ14" s="527">
        <v>938.93950160040981</v>
      </c>
      <c r="BR14" s="527">
        <v>1112.465891442883</v>
      </c>
      <c r="BS14" s="527">
        <v>1112.465891442883</v>
      </c>
      <c r="BT14" s="527">
        <v>1112.465891442883</v>
      </c>
      <c r="BU14" s="527">
        <v>1112.465891442883</v>
      </c>
      <c r="BV14" s="527">
        <v>781.04469854940976</v>
      </c>
      <c r="BW14" s="527">
        <v>781.04469854940976</v>
      </c>
      <c r="BX14" s="527">
        <v>781.04469854940976</v>
      </c>
      <c r="BY14" s="527">
        <v>781.04469854940976</v>
      </c>
      <c r="BZ14" s="527">
        <v>781.04469854940976</v>
      </c>
      <c r="CA14" s="527">
        <v>781.04469854940976</v>
      </c>
      <c r="CB14" s="527">
        <v>919.61489009873242</v>
      </c>
      <c r="CC14" s="527">
        <v>919.61489009873242</v>
      </c>
      <c r="CD14" s="527">
        <v>919.61489009873242</v>
      </c>
      <c r="CE14" s="527">
        <v>820.15089706360527</v>
      </c>
      <c r="CF14" s="527">
        <v>820.15089706360527</v>
      </c>
      <c r="CG14" s="527">
        <v>820.15089706360527</v>
      </c>
      <c r="CH14" s="527">
        <v>820.15089706360527</v>
      </c>
      <c r="CI14" s="527">
        <v>1011.7559370742686</v>
      </c>
      <c r="CJ14" s="527">
        <v>1011.7559370742686</v>
      </c>
      <c r="CK14" s="527">
        <v>1011.7559370742686</v>
      </c>
      <c r="CL14" s="527">
        <v>823.4157130285945</v>
      </c>
      <c r="CM14" s="527">
        <v>902.10269217007783</v>
      </c>
      <c r="CN14" s="527">
        <v>963.91104436322382</v>
      </c>
      <c r="CO14" s="527">
        <v>963.91104436322382</v>
      </c>
      <c r="CP14" s="527">
        <v>963.91104436322382</v>
      </c>
      <c r="CQ14" s="527">
        <v>963.91104436322382</v>
      </c>
      <c r="CR14" s="527">
        <v>963.91104436322382</v>
      </c>
      <c r="CS14" s="527">
        <v>963.91104436322382</v>
      </c>
      <c r="CT14" s="527">
        <v>963.91104436322382</v>
      </c>
      <c r="CU14" s="527">
        <v>963.91104436322382</v>
      </c>
      <c r="CV14" s="527">
        <v>963.91104436322382</v>
      </c>
      <c r="CW14" s="527">
        <v>963.91104436322382</v>
      </c>
      <c r="CX14" s="527">
        <v>963.91104436322382</v>
      </c>
      <c r="CY14" s="528">
        <v>963.91104436322382</v>
      </c>
    </row>
    <row r="15" spans="1:103" ht="15" customHeight="1" x14ac:dyDescent="0.25">
      <c r="B15" s="394"/>
      <c r="C15" s="75" t="s">
        <v>181</v>
      </c>
      <c r="D15" s="432"/>
      <c r="E15" s="75" t="s">
        <v>137</v>
      </c>
      <c r="F15" s="526">
        <v>979.10735221591506</v>
      </c>
      <c r="G15" s="527">
        <v>979.10735221591506</v>
      </c>
      <c r="H15" s="527">
        <v>979.10735221591506</v>
      </c>
      <c r="I15" s="527">
        <v>552.67912311069426</v>
      </c>
      <c r="J15" s="527">
        <v>552.67912311069426</v>
      </c>
      <c r="K15" s="527">
        <v>552.67912311069426</v>
      </c>
      <c r="L15" s="527">
        <v>546.34775120635129</v>
      </c>
      <c r="M15" s="527">
        <v>546.34775120635129</v>
      </c>
      <c r="N15" s="527">
        <v>570.70278983860521</v>
      </c>
      <c r="O15" s="527">
        <v>535.10853294136973</v>
      </c>
      <c r="P15" s="527">
        <v>554.50194853545577</v>
      </c>
      <c r="Q15" s="527">
        <v>554.50194853545577</v>
      </c>
      <c r="R15" s="527">
        <v>554.50194853545577</v>
      </c>
      <c r="S15" s="527">
        <v>554.50194853545577</v>
      </c>
      <c r="T15" s="527">
        <v>554.50194853545577</v>
      </c>
      <c r="U15" s="527">
        <v>554.50194853545577</v>
      </c>
      <c r="V15" s="527">
        <v>554.50194853545577</v>
      </c>
      <c r="W15" s="527">
        <v>554.50194853545577</v>
      </c>
      <c r="X15" s="527">
        <v>554.50194853545577</v>
      </c>
      <c r="Y15" s="527">
        <v>554.50194853545577</v>
      </c>
      <c r="Z15" s="527">
        <v>554.50194853545577</v>
      </c>
      <c r="AA15" s="527">
        <v>554.50194853545577</v>
      </c>
      <c r="AB15" s="527">
        <v>554.50194853545577</v>
      </c>
      <c r="AC15" s="527">
        <v>554.50194853545577</v>
      </c>
      <c r="AD15" s="527">
        <v>554.50194853545577</v>
      </c>
      <c r="AE15" s="527">
        <v>554.50194853545577</v>
      </c>
      <c r="AF15" s="527">
        <v>639.17563508717649</v>
      </c>
      <c r="AG15" s="527">
        <v>550.05844929456259</v>
      </c>
      <c r="AH15" s="527">
        <v>569.02401291932188</v>
      </c>
      <c r="AI15" s="527">
        <v>569.02401291932188</v>
      </c>
      <c r="AJ15" s="527">
        <v>569.02401291932188</v>
      </c>
      <c r="AK15" s="527">
        <v>569.02401291932188</v>
      </c>
      <c r="AL15" s="527">
        <v>595.02122598176209</v>
      </c>
      <c r="AM15" s="527">
        <v>595.02122598176209</v>
      </c>
      <c r="AN15" s="527">
        <v>595.02122598176209</v>
      </c>
      <c r="AO15" s="527">
        <v>595.02122598176209</v>
      </c>
      <c r="AP15" s="527">
        <v>595.02122598176209</v>
      </c>
      <c r="AQ15" s="527">
        <v>595.02122598176209</v>
      </c>
      <c r="AR15" s="527">
        <v>595.02122598176209</v>
      </c>
      <c r="AS15" s="527">
        <v>790.036389745772</v>
      </c>
      <c r="AT15" s="527">
        <v>790.036389745772</v>
      </c>
      <c r="AU15" s="527">
        <v>564.24604635870435</v>
      </c>
      <c r="AV15" s="527">
        <v>564.24604635870435</v>
      </c>
      <c r="AW15" s="527">
        <v>564.24604635870435</v>
      </c>
      <c r="AX15" s="527">
        <v>564.24604635870435</v>
      </c>
      <c r="AY15" s="527">
        <v>564.24604635870435</v>
      </c>
      <c r="AZ15" s="527">
        <v>564.24604635870435</v>
      </c>
      <c r="BA15" s="527">
        <v>564.24604635870435</v>
      </c>
      <c r="BB15" s="527">
        <v>564.24604635870435</v>
      </c>
      <c r="BC15" s="527">
        <v>564.24604635870435</v>
      </c>
      <c r="BD15" s="527">
        <v>990.45815794677912</v>
      </c>
      <c r="BE15" s="527">
        <v>554.18540677490762</v>
      </c>
      <c r="BF15" s="527">
        <v>554.18540677490762</v>
      </c>
      <c r="BG15" s="527">
        <v>554.18540677490762</v>
      </c>
      <c r="BH15" s="527">
        <v>550.35051783659424</v>
      </c>
      <c r="BI15" s="527">
        <v>573.9263850073977</v>
      </c>
      <c r="BJ15" s="527">
        <v>573.9263850073977</v>
      </c>
      <c r="BK15" s="527">
        <v>573.9263850073977</v>
      </c>
      <c r="BL15" s="527">
        <v>573.9263850073977</v>
      </c>
      <c r="BM15" s="527">
        <v>573.9263850073977</v>
      </c>
      <c r="BN15" s="527">
        <v>561.99837444759248</v>
      </c>
      <c r="BO15" s="527">
        <v>573.46665345079373</v>
      </c>
      <c r="BP15" s="527">
        <v>558.84766224096074</v>
      </c>
      <c r="BQ15" s="527">
        <v>582.81381284389488</v>
      </c>
      <c r="BR15" s="527">
        <v>559.34206419046336</v>
      </c>
      <c r="BS15" s="527">
        <v>559.34206419046336</v>
      </c>
      <c r="BT15" s="527">
        <v>559.34206419046336</v>
      </c>
      <c r="BU15" s="527">
        <v>559.34206419046336</v>
      </c>
      <c r="BV15" s="527">
        <v>554.52406030306258</v>
      </c>
      <c r="BW15" s="527">
        <v>554.52406030306258</v>
      </c>
      <c r="BX15" s="527">
        <v>554.52406030306258</v>
      </c>
      <c r="BY15" s="527">
        <v>554.52406030306258</v>
      </c>
      <c r="BZ15" s="527">
        <v>554.52406030306258</v>
      </c>
      <c r="CA15" s="527">
        <v>554.52406030306258</v>
      </c>
      <c r="CB15" s="527">
        <v>582.28398913075011</v>
      </c>
      <c r="CC15" s="527">
        <v>582.28398913075011</v>
      </c>
      <c r="CD15" s="527">
        <v>582.28398913075011</v>
      </c>
      <c r="CE15" s="527">
        <v>562.11730570248824</v>
      </c>
      <c r="CF15" s="527">
        <v>562.11730570248824</v>
      </c>
      <c r="CG15" s="527">
        <v>562.11730570248824</v>
      </c>
      <c r="CH15" s="527">
        <v>562.11730570248824</v>
      </c>
      <c r="CI15" s="527">
        <v>1305.070172368386</v>
      </c>
      <c r="CJ15" s="527">
        <v>1305.070172368386</v>
      </c>
      <c r="CK15" s="527">
        <v>1305.070172368386</v>
      </c>
      <c r="CL15" s="527">
        <v>921.35688949918278</v>
      </c>
      <c r="CM15" s="527">
        <v>575.2188500256259</v>
      </c>
      <c r="CN15" s="527">
        <v>528.92099486514974</v>
      </c>
      <c r="CO15" s="527">
        <v>528.92099486514974</v>
      </c>
      <c r="CP15" s="527">
        <v>528.92099486514974</v>
      </c>
      <c r="CQ15" s="527">
        <v>528.92099486514974</v>
      </c>
      <c r="CR15" s="527">
        <v>528.92099486514974</v>
      </c>
      <c r="CS15" s="527">
        <v>528.92099486514974</v>
      </c>
      <c r="CT15" s="527">
        <v>528.92099486514974</v>
      </c>
      <c r="CU15" s="527">
        <v>528.92099486514974</v>
      </c>
      <c r="CV15" s="527">
        <v>528.92099486514974</v>
      </c>
      <c r="CW15" s="527">
        <v>528.92099486514974</v>
      </c>
      <c r="CX15" s="527">
        <v>528.92099486514974</v>
      </c>
      <c r="CY15" s="528">
        <v>528.92099486514974</v>
      </c>
    </row>
    <row r="16" spans="1:103" ht="15" customHeight="1" x14ac:dyDescent="0.25">
      <c r="B16" s="406"/>
      <c r="C16" s="440" t="s">
        <v>182</v>
      </c>
      <c r="D16" s="434"/>
      <c r="E16" s="440" t="s">
        <v>137</v>
      </c>
      <c r="F16" s="529">
        <v>1615.7249992747386</v>
      </c>
      <c r="G16" s="530">
        <v>1615.7249992747386</v>
      </c>
      <c r="H16" s="530">
        <v>1615.7249992747386</v>
      </c>
      <c r="I16" s="530">
        <v>1189.2967701695177</v>
      </c>
      <c r="J16" s="530">
        <v>1189.2967701695177</v>
      </c>
      <c r="K16" s="530">
        <v>1189.2967701695177</v>
      </c>
      <c r="L16" s="530">
        <v>1182.9653982651748</v>
      </c>
      <c r="M16" s="530">
        <v>1182.9653982651748</v>
      </c>
      <c r="N16" s="530">
        <v>1207.3204368974286</v>
      </c>
      <c r="O16" s="530">
        <v>1171.7261800001932</v>
      </c>
      <c r="P16" s="530">
        <v>1191.1195955942794</v>
      </c>
      <c r="Q16" s="530">
        <v>1191.1195955942794</v>
      </c>
      <c r="R16" s="530">
        <v>1191.1195955942794</v>
      </c>
      <c r="S16" s="530">
        <v>1191.1195955942794</v>
      </c>
      <c r="T16" s="530">
        <v>1191.1195955942794</v>
      </c>
      <c r="U16" s="530">
        <v>1191.1195955942794</v>
      </c>
      <c r="V16" s="530">
        <v>1191.1195955942794</v>
      </c>
      <c r="W16" s="530">
        <v>1191.1195955942794</v>
      </c>
      <c r="X16" s="530">
        <v>1191.1195955942794</v>
      </c>
      <c r="Y16" s="530">
        <v>1191.1195955942794</v>
      </c>
      <c r="Z16" s="530">
        <v>1191.1195955942794</v>
      </c>
      <c r="AA16" s="530">
        <v>1191.1195955942794</v>
      </c>
      <c r="AB16" s="530">
        <v>1191.1195955942794</v>
      </c>
      <c r="AC16" s="530">
        <v>1191.1195955942794</v>
      </c>
      <c r="AD16" s="530">
        <v>1191.1195955942794</v>
      </c>
      <c r="AE16" s="530">
        <v>1191.1195955942794</v>
      </c>
      <c r="AF16" s="530">
        <v>1275.7932821460001</v>
      </c>
      <c r="AG16" s="530">
        <v>1186.6760963533861</v>
      </c>
      <c r="AH16" s="530">
        <v>1205.6416599781453</v>
      </c>
      <c r="AI16" s="530">
        <v>1205.6416599781453</v>
      </c>
      <c r="AJ16" s="530">
        <v>1205.6416599781453</v>
      </c>
      <c r="AK16" s="530">
        <v>1205.6416599781453</v>
      </c>
      <c r="AL16" s="530">
        <v>1231.6388730405856</v>
      </c>
      <c r="AM16" s="530">
        <v>1231.6388730405856</v>
      </c>
      <c r="AN16" s="530">
        <v>1231.6388730405856</v>
      </c>
      <c r="AO16" s="530">
        <v>1231.6388730405856</v>
      </c>
      <c r="AP16" s="530">
        <v>1231.6388730405856</v>
      </c>
      <c r="AQ16" s="530">
        <v>1231.6388730405856</v>
      </c>
      <c r="AR16" s="530">
        <v>1231.6388730405856</v>
      </c>
      <c r="AS16" s="530">
        <v>1426.6540368045953</v>
      </c>
      <c r="AT16" s="530">
        <v>1426.6540368045953</v>
      </c>
      <c r="AU16" s="530">
        <v>1200.8636934175279</v>
      </c>
      <c r="AV16" s="530">
        <v>1200.8636934175279</v>
      </c>
      <c r="AW16" s="530">
        <v>1200.8636934175279</v>
      </c>
      <c r="AX16" s="530">
        <v>1200.8636934175279</v>
      </c>
      <c r="AY16" s="530">
        <v>1200.8636934175279</v>
      </c>
      <c r="AZ16" s="530">
        <v>1200.8636934175279</v>
      </c>
      <c r="BA16" s="530">
        <v>1200.8636934175279</v>
      </c>
      <c r="BB16" s="530">
        <v>1200.8636934175279</v>
      </c>
      <c r="BC16" s="530">
        <v>1200.8636934175279</v>
      </c>
      <c r="BD16" s="530">
        <v>1627.0758050056027</v>
      </c>
      <c r="BE16" s="530">
        <v>1190.8030538337312</v>
      </c>
      <c r="BF16" s="530">
        <v>1190.8030538337312</v>
      </c>
      <c r="BG16" s="530">
        <v>1190.8030538337312</v>
      </c>
      <c r="BH16" s="530">
        <v>1186.9681648954177</v>
      </c>
      <c r="BI16" s="530">
        <v>1210.544032066221</v>
      </c>
      <c r="BJ16" s="530">
        <v>1210.544032066221</v>
      </c>
      <c r="BK16" s="530">
        <v>1210.544032066221</v>
      </c>
      <c r="BL16" s="530">
        <v>1210.544032066221</v>
      </c>
      <c r="BM16" s="530">
        <v>1210.544032066221</v>
      </c>
      <c r="BN16" s="530">
        <v>1198.6160215064162</v>
      </c>
      <c r="BO16" s="530">
        <v>1210.0843005096169</v>
      </c>
      <c r="BP16" s="530">
        <v>1195.4653092997842</v>
      </c>
      <c r="BQ16" s="530">
        <v>1219.4314599027184</v>
      </c>
      <c r="BR16" s="530">
        <v>1195.959711249287</v>
      </c>
      <c r="BS16" s="530">
        <v>1195.959711249287</v>
      </c>
      <c r="BT16" s="530">
        <v>1195.959711249287</v>
      </c>
      <c r="BU16" s="530">
        <v>1195.959711249287</v>
      </c>
      <c r="BV16" s="530">
        <v>1191.1417073618859</v>
      </c>
      <c r="BW16" s="530">
        <v>1191.1417073618859</v>
      </c>
      <c r="BX16" s="530">
        <v>1191.1417073618859</v>
      </c>
      <c r="BY16" s="530">
        <v>1191.1417073618859</v>
      </c>
      <c r="BZ16" s="530">
        <v>1191.1417073618859</v>
      </c>
      <c r="CA16" s="530">
        <v>1191.1417073618859</v>
      </c>
      <c r="CB16" s="530">
        <v>1218.9016361895738</v>
      </c>
      <c r="CC16" s="530">
        <v>1218.9016361895738</v>
      </c>
      <c r="CD16" s="530">
        <v>1218.9016361895738</v>
      </c>
      <c r="CE16" s="530">
        <v>1198.7349527613117</v>
      </c>
      <c r="CF16" s="530">
        <v>1198.7349527613117</v>
      </c>
      <c r="CG16" s="530">
        <v>1198.7349527613117</v>
      </c>
      <c r="CH16" s="530">
        <v>1198.7349527613117</v>
      </c>
      <c r="CI16" s="530">
        <v>1746.31476060368</v>
      </c>
      <c r="CJ16" s="530">
        <v>1746.31476060368</v>
      </c>
      <c r="CK16" s="530">
        <v>1746.31476060368</v>
      </c>
      <c r="CL16" s="530">
        <v>1557.9745365580061</v>
      </c>
      <c r="CM16" s="530">
        <v>1211.8364970844493</v>
      </c>
      <c r="CN16" s="530">
        <v>1165.5386419239733</v>
      </c>
      <c r="CO16" s="530">
        <v>1165.5386419239733</v>
      </c>
      <c r="CP16" s="530">
        <v>1165.5386419239733</v>
      </c>
      <c r="CQ16" s="530">
        <v>1165.5386419239733</v>
      </c>
      <c r="CR16" s="530">
        <v>1165.5386419239733</v>
      </c>
      <c r="CS16" s="530">
        <v>1165.5386419239733</v>
      </c>
      <c r="CT16" s="530">
        <v>1165.5386419239733</v>
      </c>
      <c r="CU16" s="530">
        <v>1165.5386419239733</v>
      </c>
      <c r="CV16" s="530">
        <v>1165.5386419239733</v>
      </c>
      <c r="CW16" s="530">
        <v>1165.5386419239733</v>
      </c>
      <c r="CX16" s="530">
        <v>1165.5386419239733</v>
      </c>
      <c r="CY16" s="531">
        <v>1165.5386419239733</v>
      </c>
    </row>
    <row r="18" spans="2:103" s="538" customFormat="1" ht="15" customHeight="1" x14ac:dyDescent="0.25">
      <c r="B18" s="532"/>
      <c r="C18" s="533" t="s">
        <v>177</v>
      </c>
      <c r="D18" s="534"/>
      <c r="E18" s="533" t="s">
        <v>183</v>
      </c>
      <c r="F18" s="535">
        <v>1.976388888888889E-2</v>
      </c>
      <c r="G18" s="536">
        <v>1.976388888888889E-2</v>
      </c>
      <c r="H18" s="536">
        <v>1.976388888888889E-2</v>
      </c>
      <c r="I18" s="536">
        <v>2.2138888888888889E-2</v>
      </c>
      <c r="J18" s="536">
        <v>2.2138888888888889E-2</v>
      </c>
      <c r="K18" s="536">
        <v>2.2138888888888889E-2</v>
      </c>
      <c r="L18" s="536">
        <v>2.2708333333333334E-2</v>
      </c>
      <c r="M18" s="536">
        <v>2.2708333333333334E-2</v>
      </c>
      <c r="N18" s="536">
        <v>4.0888888888888891E-2</v>
      </c>
      <c r="O18" s="536">
        <v>1.9888888888888887E-2</v>
      </c>
      <c r="P18" s="536">
        <v>2.1541666666666667E-2</v>
      </c>
      <c r="Q18" s="536">
        <v>2.1541666666666667E-2</v>
      </c>
      <c r="R18" s="536">
        <v>2.1541666666666667E-2</v>
      </c>
      <c r="S18" s="536">
        <v>2.1541666666666667E-2</v>
      </c>
      <c r="T18" s="536">
        <v>2.1541666666666667E-2</v>
      </c>
      <c r="U18" s="536">
        <v>2.1541666666666667E-2</v>
      </c>
      <c r="V18" s="536">
        <v>2.1541666666666667E-2</v>
      </c>
      <c r="W18" s="536">
        <v>2.1541666666666667E-2</v>
      </c>
      <c r="X18" s="536">
        <v>2.1541666666666667E-2</v>
      </c>
      <c r="Y18" s="536">
        <v>2.1541666666666667E-2</v>
      </c>
      <c r="Z18" s="536">
        <v>2.1541666666666667E-2</v>
      </c>
      <c r="AA18" s="536">
        <v>2.1541666666666667E-2</v>
      </c>
      <c r="AB18" s="536">
        <v>2.1541666666666667E-2</v>
      </c>
      <c r="AC18" s="536">
        <v>2.1541666666666667E-2</v>
      </c>
      <c r="AD18" s="536">
        <v>2.1541666666666667E-2</v>
      </c>
      <c r="AE18" s="536">
        <v>2.1541666666666667E-2</v>
      </c>
      <c r="AF18" s="536">
        <v>1.7277777777777777E-2</v>
      </c>
      <c r="AG18" s="536">
        <v>2.1124999999999998E-2</v>
      </c>
      <c r="AH18" s="536">
        <v>2.1986111111111109E-2</v>
      </c>
      <c r="AI18" s="536">
        <v>2.1986111111111109E-2</v>
      </c>
      <c r="AJ18" s="536">
        <v>2.1986111111111109E-2</v>
      </c>
      <c r="AK18" s="536">
        <v>2.1986111111111109E-2</v>
      </c>
      <c r="AL18" s="536">
        <v>2.8513888888888887E-2</v>
      </c>
      <c r="AM18" s="536">
        <v>2.8513888888888887E-2</v>
      </c>
      <c r="AN18" s="536">
        <v>2.8513888888888887E-2</v>
      </c>
      <c r="AO18" s="536">
        <v>2.8513888888888887E-2</v>
      </c>
      <c r="AP18" s="536">
        <v>2.8513888888888887E-2</v>
      </c>
      <c r="AQ18" s="536">
        <v>2.8513888888888887E-2</v>
      </c>
      <c r="AR18" s="536">
        <v>2.8513888888888887E-2</v>
      </c>
      <c r="AS18" s="536">
        <v>1.7319444444444443E-2</v>
      </c>
      <c r="AT18" s="536">
        <v>1.7319444444444443E-2</v>
      </c>
      <c r="AU18" s="536">
        <v>1.9541666666666666E-2</v>
      </c>
      <c r="AV18" s="536">
        <v>1.9541666666666666E-2</v>
      </c>
      <c r="AW18" s="536">
        <v>1.9541666666666666E-2</v>
      </c>
      <c r="AX18" s="536">
        <v>1.9541666666666666E-2</v>
      </c>
      <c r="AY18" s="536">
        <v>1.9541666666666666E-2</v>
      </c>
      <c r="AZ18" s="536">
        <v>1.9541666666666666E-2</v>
      </c>
      <c r="BA18" s="536">
        <v>1.9541666666666666E-2</v>
      </c>
      <c r="BB18" s="536">
        <v>1.9541666666666666E-2</v>
      </c>
      <c r="BC18" s="536">
        <v>1.9541666666666666E-2</v>
      </c>
      <c r="BD18" s="536">
        <v>2.3819444444444442E-2</v>
      </c>
      <c r="BE18" s="536">
        <v>2.0486111111111111E-2</v>
      </c>
      <c r="BF18" s="536">
        <v>2.0486111111111111E-2</v>
      </c>
      <c r="BG18" s="536">
        <v>2.0486111111111111E-2</v>
      </c>
      <c r="BH18" s="536">
        <v>3.3486111111111105E-2</v>
      </c>
      <c r="BI18" s="536">
        <v>2.4680555555555553E-2</v>
      </c>
      <c r="BJ18" s="536">
        <v>2.4680555555555553E-2</v>
      </c>
      <c r="BK18" s="536">
        <v>2.4680555555555553E-2</v>
      </c>
      <c r="BL18" s="536">
        <v>2.4680555555555553E-2</v>
      </c>
      <c r="BM18" s="536">
        <v>2.4680555555555553E-2</v>
      </c>
      <c r="BN18" s="536">
        <v>2.0319444444444446E-2</v>
      </c>
      <c r="BO18" s="536">
        <v>2.0833333333333332E-2</v>
      </c>
      <c r="BP18" s="536">
        <v>2.2833333333333334E-2</v>
      </c>
      <c r="BQ18" s="536">
        <v>3.7111111111111109E-2</v>
      </c>
      <c r="BR18" s="536">
        <v>1.7138888888888891E-2</v>
      </c>
      <c r="BS18" s="536">
        <v>1.7138888888888891E-2</v>
      </c>
      <c r="BT18" s="536">
        <v>1.7138888888888891E-2</v>
      </c>
      <c r="BU18" s="536">
        <v>1.7138888888888891E-2</v>
      </c>
      <c r="BV18" s="536">
        <v>1.8013888888888888E-2</v>
      </c>
      <c r="BW18" s="536">
        <v>1.8013888888888888E-2</v>
      </c>
      <c r="BX18" s="536">
        <v>1.8013888888888888E-2</v>
      </c>
      <c r="BY18" s="536">
        <v>1.8013888888888888E-2</v>
      </c>
      <c r="BZ18" s="536">
        <v>1.8013888888888888E-2</v>
      </c>
      <c r="CA18" s="536">
        <v>1.8013888888888888E-2</v>
      </c>
      <c r="CB18" s="536">
        <v>2.2152777777777778E-2</v>
      </c>
      <c r="CC18" s="536">
        <v>2.2152777777777778E-2</v>
      </c>
      <c r="CD18" s="536">
        <v>2.2152777777777778E-2</v>
      </c>
      <c r="CE18" s="536">
        <v>2.0055555555555556E-2</v>
      </c>
      <c r="CF18" s="536">
        <v>2.0055555555555556E-2</v>
      </c>
      <c r="CG18" s="536">
        <v>2.0055555555555556E-2</v>
      </c>
      <c r="CH18" s="536">
        <v>2.0055555555555556E-2</v>
      </c>
      <c r="CI18" s="536">
        <v>1.8486111111111109E-2</v>
      </c>
      <c r="CJ18" s="536">
        <v>1.8486111111111109E-2</v>
      </c>
      <c r="CK18" s="536">
        <v>1.8486111111111109E-2</v>
      </c>
      <c r="CL18" s="536">
        <v>1.9263888888888889E-2</v>
      </c>
      <c r="CM18" s="536">
        <v>2.234722222222222E-2</v>
      </c>
      <c r="CN18" s="536">
        <v>2.7458333333333335E-2</v>
      </c>
      <c r="CO18" s="536">
        <v>2.7458333333333335E-2</v>
      </c>
      <c r="CP18" s="536">
        <v>2.7458333333333335E-2</v>
      </c>
      <c r="CQ18" s="536">
        <v>2.7458333333333335E-2</v>
      </c>
      <c r="CR18" s="536">
        <v>2.7458333333333335E-2</v>
      </c>
      <c r="CS18" s="536">
        <v>2.7458333333333335E-2</v>
      </c>
      <c r="CT18" s="536">
        <v>2.7458333333333335E-2</v>
      </c>
      <c r="CU18" s="536">
        <v>2.7458333333333335E-2</v>
      </c>
      <c r="CV18" s="536">
        <v>2.7458333333333335E-2</v>
      </c>
      <c r="CW18" s="536">
        <v>2.7458333333333335E-2</v>
      </c>
      <c r="CX18" s="536">
        <v>2.7458333333333335E-2</v>
      </c>
      <c r="CY18" s="537">
        <v>2.7458333333333335E-2</v>
      </c>
    </row>
    <row r="19" spans="2:103" s="538" customFormat="1" ht="15" customHeight="1" x14ac:dyDescent="0.25">
      <c r="B19" s="539"/>
      <c r="C19" s="540" t="s">
        <v>176</v>
      </c>
      <c r="D19" s="541"/>
      <c r="E19" s="540" t="s">
        <v>184</v>
      </c>
      <c r="F19" s="542">
        <v>0.13138125</v>
      </c>
      <c r="G19" s="543">
        <v>0.13138125</v>
      </c>
      <c r="H19" s="543">
        <v>0.13138125</v>
      </c>
      <c r="I19" s="543">
        <v>0.10822499999999999</v>
      </c>
      <c r="J19" s="543">
        <v>0.10822499999999999</v>
      </c>
      <c r="K19" s="543">
        <v>0.10822499999999999</v>
      </c>
      <c r="L19" s="543">
        <v>0.12796875000000002</v>
      </c>
      <c r="M19" s="543">
        <v>0.12796875000000002</v>
      </c>
      <c r="N19" s="543">
        <v>0</v>
      </c>
      <c r="O19" s="543">
        <v>0.12114375000000001</v>
      </c>
      <c r="P19" s="543">
        <v>0.13455</v>
      </c>
      <c r="Q19" s="543">
        <v>0.13455</v>
      </c>
      <c r="R19" s="543">
        <v>0.13455</v>
      </c>
      <c r="S19" s="543">
        <v>0.13455</v>
      </c>
      <c r="T19" s="543">
        <v>0.13455</v>
      </c>
      <c r="U19" s="543">
        <v>0.13455</v>
      </c>
      <c r="V19" s="543">
        <v>0.13455</v>
      </c>
      <c r="W19" s="543">
        <v>0.13455</v>
      </c>
      <c r="X19" s="543">
        <v>0.13455</v>
      </c>
      <c r="Y19" s="543">
        <v>0.13455</v>
      </c>
      <c r="Z19" s="543">
        <v>0.13455</v>
      </c>
      <c r="AA19" s="543">
        <v>0.13455</v>
      </c>
      <c r="AB19" s="543">
        <v>0.13455</v>
      </c>
      <c r="AC19" s="543">
        <v>0.13455</v>
      </c>
      <c r="AD19" s="543">
        <v>0.13455</v>
      </c>
      <c r="AE19" s="543">
        <v>0.13455</v>
      </c>
      <c r="AF19" s="543">
        <v>0.13698750000000001</v>
      </c>
      <c r="AG19" s="543">
        <v>0.13040625</v>
      </c>
      <c r="AH19" s="543">
        <v>0.13918125000000001</v>
      </c>
      <c r="AI19" s="543">
        <v>0.13918125000000001</v>
      </c>
      <c r="AJ19" s="543">
        <v>0.13918125000000001</v>
      </c>
      <c r="AK19" s="543">
        <v>0.13918125000000001</v>
      </c>
      <c r="AL19" s="543">
        <v>0.1408875</v>
      </c>
      <c r="AM19" s="543">
        <v>0.1408875</v>
      </c>
      <c r="AN19" s="543">
        <v>0.1408875</v>
      </c>
      <c r="AO19" s="543">
        <v>0.1408875</v>
      </c>
      <c r="AP19" s="543">
        <v>0.1408875</v>
      </c>
      <c r="AQ19" s="543">
        <v>0.1408875</v>
      </c>
      <c r="AR19" s="543">
        <v>0.1408875</v>
      </c>
      <c r="AS19" s="543">
        <v>0.19231875000000001</v>
      </c>
      <c r="AT19" s="543">
        <v>0.19231875000000001</v>
      </c>
      <c r="AU19" s="543">
        <v>0.14527500000000002</v>
      </c>
      <c r="AV19" s="543">
        <v>0.14527500000000002</v>
      </c>
      <c r="AW19" s="543">
        <v>0.14527500000000002</v>
      </c>
      <c r="AX19" s="543">
        <v>0.14527500000000002</v>
      </c>
      <c r="AY19" s="543">
        <v>0.14527500000000002</v>
      </c>
      <c r="AZ19" s="543">
        <v>0.14527500000000002</v>
      </c>
      <c r="BA19" s="543">
        <v>0.14527500000000002</v>
      </c>
      <c r="BB19" s="543">
        <v>0.14527500000000002</v>
      </c>
      <c r="BC19" s="543">
        <v>0.14527500000000002</v>
      </c>
      <c r="BD19" s="543">
        <v>0.12894375</v>
      </c>
      <c r="BE19" s="543">
        <v>0.12090000000000001</v>
      </c>
      <c r="BF19" s="543">
        <v>0.12090000000000001</v>
      </c>
      <c r="BG19" s="543">
        <v>0.12090000000000001</v>
      </c>
      <c r="BH19" s="543">
        <v>0.16038750000000002</v>
      </c>
      <c r="BI19" s="543">
        <v>0.13162500000000002</v>
      </c>
      <c r="BJ19" s="543">
        <v>0.13162500000000002</v>
      </c>
      <c r="BK19" s="543">
        <v>0.13162500000000002</v>
      </c>
      <c r="BL19" s="543">
        <v>0.13162500000000002</v>
      </c>
      <c r="BM19" s="543">
        <v>0.13162500000000002</v>
      </c>
      <c r="BN19" s="543">
        <v>0.15331875</v>
      </c>
      <c r="BO19" s="543">
        <v>0.15673125000000002</v>
      </c>
      <c r="BP19" s="543">
        <v>0.14576250000000002</v>
      </c>
      <c r="BQ19" s="543">
        <v>0</v>
      </c>
      <c r="BR19" s="543">
        <v>0.11041875</v>
      </c>
      <c r="BS19" s="543">
        <v>0.11041875</v>
      </c>
      <c r="BT19" s="543">
        <v>0.11041875</v>
      </c>
      <c r="BU19" s="543">
        <v>0.11041875</v>
      </c>
      <c r="BV19" s="543">
        <v>0.14649375000000001</v>
      </c>
      <c r="BW19" s="543">
        <v>0.14649375000000001</v>
      </c>
      <c r="BX19" s="543">
        <v>0.14649375000000001</v>
      </c>
      <c r="BY19" s="543">
        <v>0.14649375000000001</v>
      </c>
      <c r="BZ19" s="543">
        <v>0.14649375000000001</v>
      </c>
      <c r="CA19" s="543">
        <v>0.14649375000000001</v>
      </c>
      <c r="CB19" s="543">
        <v>0.1350375</v>
      </c>
      <c r="CC19" s="543">
        <v>0.1350375</v>
      </c>
      <c r="CD19" s="543">
        <v>0.1350375</v>
      </c>
      <c r="CE19" s="543">
        <v>0.13162500000000002</v>
      </c>
      <c r="CF19" s="543">
        <v>0.13162500000000002</v>
      </c>
      <c r="CG19" s="543">
        <v>0.13162500000000002</v>
      </c>
      <c r="CH19" s="543">
        <v>0.13162500000000002</v>
      </c>
      <c r="CI19" s="543">
        <v>0.19426875000000002</v>
      </c>
      <c r="CJ19" s="543">
        <v>0.19426875000000002</v>
      </c>
      <c r="CK19" s="543">
        <v>0.19426875000000002</v>
      </c>
      <c r="CL19" s="543">
        <v>0.13893749999999999</v>
      </c>
      <c r="CM19" s="543">
        <v>0.13918125000000001</v>
      </c>
      <c r="CN19" s="543">
        <v>0.12480000000000001</v>
      </c>
      <c r="CO19" s="543">
        <v>0.12480000000000001</v>
      </c>
      <c r="CP19" s="543">
        <v>0.12480000000000001</v>
      </c>
      <c r="CQ19" s="543">
        <v>0.12480000000000001</v>
      </c>
      <c r="CR19" s="543">
        <v>0.12480000000000001</v>
      </c>
      <c r="CS19" s="543">
        <v>0.12480000000000001</v>
      </c>
      <c r="CT19" s="543">
        <v>0.12480000000000001</v>
      </c>
      <c r="CU19" s="543">
        <v>0.12480000000000001</v>
      </c>
      <c r="CV19" s="543">
        <v>0.12480000000000001</v>
      </c>
      <c r="CW19" s="543">
        <v>0.12480000000000001</v>
      </c>
      <c r="CX19" s="543">
        <v>0.12480000000000001</v>
      </c>
      <c r="CY19" s="544">
        <v>0.12480000000000001</v>
      </c>
    </row>
    <row r="21" spans="2:103" ht="15" customHeight="1" x14ac:dyDescent="0.25">
      <c r="B21" s="12"/>
      <c r="F21" s="420" t="s">
        <v>138</v>
      </c>
      <c r="G21" s="421" t="s">
        <v>139</v>
      </c>
      <c r="H21" s="421" t="s">
        <v>140</v>
      </c>
      <c r="I21" s="421" t="s">
        <v>141</v>
      </c>
      <c r="J21" s="421" t="s">
        <v>142</v>
      </c>
      <c r="K21" s="421" t="s">
        <v>143</v>
      </c>
      <c r="L21" s="421" t="s">
        <v>144</v>
      </c>
      <c r="M21" s="421" t="s">
        <v>145</v>
      </c>
      <c r="N21" s="421" t="s">
        <v>146</v>
      </c>
      <c r="O21" s="421" t="s">
        <v>147</v>
      </c>
      <c r="P21" s="421" t="s">
        <v>148</v>
      </c>
      <c r="Q21" s="421" t="s">
        <v>149</v>
      </c>
      <c r="R21" s="421" t="s">
        <v>150</v>
      </c>
      <c r="S21" s="421" t="s">
        <v>151</v>
      </c>
      <c r="T21" s="421" t="s">
        <v>152</v>
      </c>
      <c r="U21" s="421" t="s">
        <v>153</v>
      </c>
      <c r="V21" s="421" t="s">
        <v>154</v>
      </c>
      <c r="W21" s="421" t="s">
        <v>155</v>
      </c>
      <c r="X21" s="421" t="s">
        <v>156</v>
      </c>
      <c r="Y21" s="421" t="s">
        <v>157</v>
      </c>
      <c r="Z21" s="421" t="s">
        <v>158</v>
      </c>
      <c r="AA21" s="421" t="s">
        <v>159</v>
      </c>
      <c r="AB21" s="421" t="s">
        <v>160</v>
      </c>
      <c r="AC21" s="421" t="s">
        <v>161</v>
      </c>
      <c r="AD21" s="421" t="s">
        <v>162</v>
      </c>
      <c r="AE21" s="421" t="s">
        <v>163</v>
      </c>
      <c r="AF21" s="421" t="s">
        <v>164</v>
      </c>
      <c r="AG21" s="421" t="s">
        <v>165</v>
      </c>
      <c r="AH21" s="421" t="s">
        <v>166</v>
      </c>
      <c r="AI21" s="421" t="s">
        <v>167</v>
      </c>
      <c r="AJ21" s="421" t="s">
        <v>168</v>
      </c>
      <c r="AK21" s="421" t="s">
        <v>169</v>
      </c>
      <c r="AL21" s="421" t="s">
        <v>170</v>
      </c>
      <c r="AM21" s="421" t="s">
        <v>171</v>
      </c>
      <c r="AN21" s="421" t="s">
        <v>172</v>
      </c>
      <c r="AO21" s="421" t="s">
        <v>173</v>
      </c>
      <c r="AP21" s="422" t="s">
        <v>174</v>
      </c>
    </row>
    <row r="22" spans="2:103" s="63" customFormat="1" ht="15" customHeight="1" x14ac:dyDescent="0.25">
      <c r="B22" s="515"/>
      <c r="C22" s="516"/>
      <c r="D22" s="517"/>
      <c r="E22" s="518" t="s">
        <v>175</v>
      </c>
      <c r="F22" s="515">
        <v>5743491.7749851756</v>
      </c>
      <c r="G22" s="517">
        <v>10000000</v>
      </c>
      <c r="H22" s="517">
        <v>13831618.672225919</v>
      </c>
      <c r="I22" s="517">
        <v>17411011.265922483</v>
      </c>
      <c r="J22" s="517">
        <v>20813830.185046833</v>
      </c>
      <c r="K22" s="517">
        <v>24082246.852806926</v>
      </c>
      <c r="L22" s="517">
        <v>27242968.954290982</v>
      </c>
      <c r="M22" s="517">
        <v>30314331.330207963</v>
      </c>
      <c r="N22" s="517">
        <v>33309645.523843814</v>
      </c>
      <c r="O22" s="517">
        <v>36238983.183884792</v>
      </c>
      <c r="P22" s="517">
        <v>39110210.334824674</v>
      </c>
      <c r="Q22" s="517">
        <v>41929627.126294762</v>
      </c>
      <c r="R22" s="517">
        <v>47432763.93803367</v>
      </c>
      <c r="S22" s="517">
        <v>52780316.430915773</v>
      </c>
      <c r="T22" s="517">
        <v>57995461.347952887</v>
      </c>
      <c r="U22" s="517">
        <v>63095734.448019333</v>
      </c>
      <c r="V22" s="517">
        <v>68094831.275223047</v>
      </c>
      <c r="W22" s="517">
        <v>73003721.027184725</v>
      </c>
      <c r="X22" s="517">
        <v>77831371.220394716</v>
      </c>
      <c r="Y22" s="517">
        <v>82585238.729894593</v>
      </c>
      <c r="Z22" s="517">
        <v>87271613.872903213</v>
      </c>
      <c r="AA22" s="517">
        <v>91895868.399762854</v>
      </c>
      <c r="AB22" s="517">
        <v>96462638.564168647</v>
      </c>
      <c r="AC22" s="517">
        <v>100975963.09015797</v>
      </c>
      <c r="AD22" s="517">
        <v>105439389.03738734</v>
      </c>
      <c r="AE22" s="517">
        <v>109856054.33061178</v>
      </c>
      <c r="AF22" s="517">
        <v>118559987.44839986</v>
      </c>
      <c r="AG22" s="517">
        <v>127106860.92585754</v>
      </c>
      <c r="AH22" s="517">
        <v>135512288.11604875</v>
      </c>
      <c r="AI22" s="517">
        <v>143789252.19250935</v>
      </c>
      <c r="AJ22" s="517">
        <v>151948705.23363549</v>
      </c>
      <c r="AK22" s="517">
        <v>171891513.47155789</v>
      </c>
      <c r="AL22" s="517">
        <v>191270499.95800734</v>
      </c>
      <c r="AM22" s="517">
        <v>210169654.85301048</v>
      </c>
      <c r="AN22" s="517">
        <v>228652525.96366337</v>
      </c>
      <c r="AO22" s="517">
        <v>246768744.54922786</v>
      </c>
      <c r="AP22" s="519">
        <v>264558061.86651623</v>
      </c>
    </row>
    <row r="23" spans="2:103" s="63" customFormat="1" ht="15" customHeight="1" x14ac:dyDescent="0.25"/>
    <row r="24" spans="2:103" s="63" customFormat="1" ht="15" customHeight="1" x14ac:dyDescent="0.25">
      <c r="B24" s="515"/>
      <c r="C24" s="516"/>
      <c r="D24" s="517"/>
      <c r="E24" s="518" t="s">
        <v>175</v>
      </c>
      <c r="F24" s="515">
        <v>3446095.0649911053</v>
      </c>
      <c r="G24" s="517">
        <v>6000000.0000000009</v>
      </c>
      <c r="H24" s="517">
        <v>8298971.2033355515</v>
      </c>
      <c r="I24" s="517">
        <v>10446606.75955349</v>
      </c>
      <c r="J24" s="517">
        <v>12488298.111028099</v>
      </c>
      <c r="K24" s="517">
        <v>14449348.111684157</v>
      </c>
      <c r="L24" s="517">
        <v>16345781.37257459</v>
      </c>
      <c r="M24" s="517">
        <v>18188598.798124779</v>
      </c>
      <c r="N24" s="517">
        <v>19985787.314306289</v>
      </c>
      <c r="O24" s="517">
        <v>21743389.910330877</v>
      </c>
      <c r="P24" s="517">
        <v>23466126.200894807</v>
      </c>
      <c r="Q24" s="517">
        <v>25157776.275776856</v>
      </c>
      <c r="R24" s="517">
        <v>28459658.362820204</v>
      </c>
      <c r="S24" s="517">
        <v>31668189.858549464</v>
      </c>
      <c r="T24" s="517">
        <v>34797276.808771729</v>
      </c>
      <c r="U24" s="517">
        <v>37857440.668811604</v>
      </c>
      <c r="V24" s="517">
        <v>40856898.765133835</v>
      </c>
      <c r="W24" s="517">
        <v>43802232.616310835</v>
      </c>
      <c r="X24" s="517">
        <v>46698822.732236832</v>
      </c>
      <c r="Y24" s="517">
        <v>49551143.237936758</v>
      </c>
      <c r="Z24" s="517">
        <v>52362968.323741935</v>
      </c>
      <c r="AA24" s="517">
        <v>55137521.039857708</v>
      </c>
      <c r="AB24" s="517">
        <v>57877583.13850119</v>
      </c>
      <c r="AC24" s="517">
        <v>60585577.854094788</v>
      </c>
      <c r="AD24" s="517">
        <v>63263633.422432408</v>
      </c>
      <c r="AE24" s="517">
        <v>65913632.598367073</v>
      </c>
      <c r="AF24" s="517">
        <v>71135992.469039917</v>
      </c>
      <c r="AG24" s="517">
        <v>76264116.555514529</v>
      </c>
      <c r="AH24" s="517">
        <v>81307372.869629249</v>
      </c>
      <c r="AI24" s="517">
        <v>86273551.315505609</v>
      </c>
      <c r="AJ24" s="517">
        <v>91169223.140181288</v>
      </c>
      <c r="AK24" s="517">
        <v>103134908.08293472</v>
      </c>
      <c r="AL24" s="517">
        <v>114762299.97480442</v>
      </c>
      <c r="AM24" s="517">
        <v>126101792.9118063</v>
      </c>
      <c r="AN24" s="517">
        <v>137191515.57819802</v>
      </c>
      <c r="AO24" s="517">
        <v>148061246.72953674</v>
      </c>
      <c r="AP24" s="519">
        <v>158734837.11990976</v>
      </c>
    </row>
    <row r="25" spans="2:103" s="63" customFormat="1" ht="15" customHeight="1" x14ac:dyDescent="0.25"/>
    <row r="26" spans="2:103" s="63" customFormat="1" ht="15" customHeight="1" x14ac:dyDescent="0.25">
      <c r="B26" s="515"/>
      <c r="C26" s="516"/>
      <c r="D26" s="517"/>
      <c r="E26" s="518" t="s">
        <v>175</v>
      </c>
      <c r="F26" s="515">
        <v>2196885.6039318298</v>
      </c>
      <c r="G26" s="517">
        <v>3825000.0000000005</v>
      </c>
      <c r="H26" s="517">
        <v>5290594.1421264131</v>
      </c>
      <c r="I26" s="517">
        <v>6659711.8092153501</v>
      </c>
      <c r="J26" s="517">
        <v>7961290.0457804129</v>
      </c>
      <c r="K26" s="517">
        <v>9211459.4211986493</v>
      </c>
      <c r="L26" s="517">
        <v>10420435.625016302</v>
      </c>
      <c r="M26" s="517">
        <v>11595231.733804544</v>
      </c>
      <c r="N26" s="517">
        <v>12740939.412870258</v>
      </c>
      <c r="O26" s="517">
        <v>13861411.067835929</v>
      </c>
      <c r="P26" s="517">
        <v>14959655.453070434</v>
      </c>
      <c r="Q26" s="517">
        <v>16038082.375807745</v>
      </c>
      <c r="R26" s="517">
        <v>18143032.206297878</v>
      </c>
      <c r="S26" s="517">
        <v>20188471.03482528</v>
      </c>
      <c r="T26" s="517">
        <v>22183263.965591986</v>
      </c>
      <c r="U26" s="517">
        <v>24134118.426367402</v>
      </c>
      <c r="V26" s="517">
        <v>26046272.962772805</v>
      </c>
      <c r="W26" s="517">
        <v>27923923.292898148</v>
      </c>
      <c r="X26" s="517">
        <v>29770499.491800975</v>
      </c>
      <c r="Y26" s="517">
        <v>31588853.814184681</v>
      </c>
      <c r="Z26" s="517">
        <v>33381392.306385484</v>
      </c>
      <c r="AA26" s="517">
        <v>35150169.662909269</v>
      </c>
      <c r="AB26" s="517">
        <v>36896959.250794508</v>
      </c>
      <c r="AC26" s="517">
        <v>38623305.881985418</v>
      </c>
      <c r="AD26" s="517">
        <v>40330566.306800649</v>
      </c>
      <c r="AE26" s="517">
        <v>42019940.781459004</v>
      </c>
      <c r="AF26" s="517">
        <v>45349195.199012965</v>
      </c>
      <c r="AG26" s="517">
        <v>48618374.304140501</v>
      </c>
      <c r="AH26" s="517">
        <v>51833450.204388641</v>
      </c>
      <c r="AI26" s="517">
        <v>54999388.963634782</v>
      </c>
      <c r="AJ26" s="517">
        <v>58120379.751865566</v>
      </c>
      <c r="AK26" s="517">
        <v>65748503.902870886</v>
      </c>
      <c r="AL26" s="517">
        <v>73160966.23393783</v>
      </c>
      <c r="AM26" s="517">
        <v>80389892.981276497</v>
      </c>
      <c r="AN26" s="517">
        <v>87459591.181101188</v>
      </c>
      <c r="AO26" s="517">
        <v>94389044.790079668</v>
      </c>
      <c r="AP26" s="519">
        <v>101193458.66394244</v>
      </c>
    </row>
    <row r="27" spans="2:103" ht="15" customHeight="1" x14ac:dyDescent="0.25">
      <c r="L27" s="716"/>
    </row>
    <row r="28" spans="2:103" ht="15" customHeight="1" x14ac:dyDescent="0.25">
      <c r="B28" s="445"/>
      <c r="C28" s="512"/>
      <c r="D28" s="447"/>
      <c r="E28" s="513" t="s">
        <v>137</v>
      </c>
      <c r="F28" s="514">
        <v>99</v>
      </c>
    </row>
    <row r="29" spans="2:103" ht="15" customHeight="1" x14ac:dyDescent="0.25">
      <c r="C29" s="19"/>
      <c r="D29" s="432"/>
    </row>
    <row r="30" spans="2:103" ht="15" customHeight="1" x14ac:dyDescent="0.25">
      <c r="B30" s="395"/>
      <c r="C30" s="439" t="s">
        <v>112</v>
      </c>
      <c r="D30" s="25"/>
      <c r="E30" s="439" t="s">
        <v>137</v>
      </c>
      <c r="F30" s="545">
        <v>75.36</v>
      </c>
      <c r="G30" s="546">
        <v>75.36</v>
      </c>
      <c r="H30" s="546">
        <v>75.36</v>
      </c>
      <c r="I30" s="546">
        <v>79.009999999999991</v>
      </c>
      <c r="J30" s="546">
        <v>79.009999999999991</v>
      </c>
      <c r="K30" s="546">
        <v>79.009999999999991</v>
      </c>
      <c r="L30" s="546">
        <v>62.28</v>
      </c>
      <c r="M30" s="546">
        <v>62.28</v>
      </c>
      <c r="N30" s="546">
        <v>67</v>
      </c>
      <c r="O30" s="546">
        <v>65.460000000000008</v>
      </c>
      <c r="P30" s="546">
        <v>74.850000000000009</v>
      </c>
      <c r="Q30" s="546">
        <v>74.850000000000009</v>
      </c>
      <c r="R30" s="546">
        <v>74.850000000000009</v>
      </c>
      <c r="S30" s="546">
        <v>74.850000000000009</v>
      </c>
      <c r="T30" s="546">
        <v>74.850000000000009</v>
      </c>
      <c r="U30" s="546">
        <v>74.850000000000009</v>
      </c>
      <c r="V30" s="546">
        <v>74.850000000000009</v>
      </c>
      <c r="W30" s="546">
        <v>74.850000000000009</v>
      </c>
      <c r="X30" s="546">
        <v>74.850000000000009</v>
      </c>
      <c r="Y30" s="546">
        <v>74.850000000000009</v>
      </c>
      <c r="Z30" s="546">
        <v>74.850000000000009</v>
      </c>
      <c r="AA30" s="546">
        <v>74.850000000000009</v>
      </c>
      <c r="AB30" s="546">
        <v>74.850000000000009</v>
      </c>
      <c r="AC30" s="546">
        <v>74.850000000000009</v>
      </c>
      <c r="AD30" s="546">
        <v>74.850000000000009</v>
      </c>
      <c r="AE30" s="546">
        <v>74.850000000000009</v>
      </c>
      <c r="AF30" s="546">
        <v>83</v>
      </c>
      <c r="AG30" s="546">
        <v>65.28</v>
      </c>
      <c r="AH30" s="546">
        <v>69.069999999999993</v>
      </c>
      <c r="AI30" s="546">
        <v>69.069999999999993</v>
      </c>
      <c r="AJ30" s="546">
        <v>69.069999999999993</v>
      </c>
      <c r="AK30" s="546">
        <v>69.069999999999993</v>
      </c>
      <c r="AL30" s="546">
        <v>70.66</v>
      </c>
      <c r="AM30" s="546">
        <v>70.66</v>
      </c>
      <c r="AN30" s="546">
        <v>70.66</v>
      </c>
      <c r="AO30" s="546">
        <v>70.66</v>
      </c>
      <c r="AP30" s="546">
        <v>70.66</v>
      </c>
      <c r="AQ30" s="546">
        <v>70.66</v>
      </c>
      <c r="AR30" s="546">
        <v>70.66</v>
      </c>
      <c r="AS30" s="546">
        <v>78.12</v>
      </c>
      <c r="AT30" s="546">
        <v>78.12</v>
      </c>
      <c r="AU30" s="546">
        <v>76.680000000000007</v>
      </c>
      <c r="AV30" s="546">
        <v>76.680000000000007</v>
      </c>
      <c r="AW30" s="546">
        <v>76.680000000000007</v>
      </c>
      <c r="AX30" s="546">
        <v>76.680000000000007</v>
      </c>
      <c r="AY30" s="546">
        <v>76.680000000000007</v>
      </c>
      <c r="AZ30" s="546">
        <v>76.680000000000007</v>
      </c>
      <c r="BA30" s="546">
        <v>76.680000000000007</v>
      </c>
      <c r="BB30" s="546">
        <v>76.680000000000007</v>
      </c>
      <c r="BC30" s="546">
        <v>76.680000000000007</v>
      </c>
      <c r="BD30" s="546">
        <v>67.5</v>
      </c>
      <c r="BE30" s="546">
        <v>67.819999999999993</v>
      </c>
      <c r="BF30" s="546">
        <v>67.819999999999993</v>
      </c>
      <c r="BG30" s="546">
        <v>67.819999999999993</v>
      </c>
      <c r="BH30" s="546">
        <v>76.14</v>
      </c>
      <c r="BI30" s="546">
        <v>74.3</v>
      </c>
      <c r="BJ30" s="546">
        <v>74.3</v>
      </c>
      <c r="BK30" s="546">
        <v>74.3</v>
      </c>
      <c r="BL30" s="546">
        <v>74.3</v>
      </c>
      <c r="BM30" s="546">
        <v>74.3</v>
      </c>
      <c r="BN30" s="546">
        <v>64.13</v>
      </c>
      <c r="BO30" s="546">
        <v>75.22999999999999</v>
      </c>
      <c r="BP30" s="546">
        <v>64.25</v>
      </c>
      <c r="BQ30" s="546">
        <v>65.25</v>
      </c>
      <c r="BR30" s="546">
        <v>76.710000000000008</v>
      </c>
      <c r="BS30" s="546">
        <v>76.710000000000008</v>
      </c>
      <c r="BT30" s="546">
        <v>76.710000000000008</v>
      </c>
      <c r="BU30" s="546">
        <v>76.710000000000008</v>
      </c>
      <c r="BV30" s="546">
        <v>65.81</v>
      </c>
      <c r="BW30" s="546">
        <v>65.81</v>
      </c>
      <c r="BX30" s="546">
        <v>65.81</v>
      </c>
      <c r="BY30" s="546">
        <v>65.81</v>
      </c>
      <c r="BZ30" s="546">
        <v>65.81</v>
      </c>
      <c r="CA30" s="546">
        <v>65.81</v>
      </c>
      <c r="CB30" s="546">
        <v>68.27</v>
      </c>
      <c r="CC30" s="546">
        <v>68.27</v>
      </c>
      <c r="CD30" s="546">
        <v>68.27</v>
      </c>
      <c r="CE30" s="546">
        <v>62.24</v>
      </c>
      <c r="CF30" s="546">
        <v>62.24</v>
      </c>
      <c r="CG30" s="546">
        <v>62.24</v>
      </c>
      <c r="CH30" s="546">
        <v>62.24</v>
      </c>
      <c r="CI30" s="546">
        <v>81.13</v>
      </c>
      <c r="CJ30" s="546">
        <v>81.13</v>
      </c>
      <c r="CK30" s="546">
        <v>81.13</v>
      </c>
      <c r="CL30" s="546">
        <v>68.81</v>
      </c>
      <c r="CM30" s="546">
        <v>65.039999999999992</v>
      </c>
      <c r="CN30" s="546">
        <v>72.599999999999994</v>
      </c>
      <c r="CO30" s="546">
        <v>72.599999999999994</v>
      </c>
      <c r="CP30" s="546">
        <v>72.599999999999994</v>
      </c>
      <c r="CQ30" s="546">
        <v>72.599999999999994</v>
      </c>
      <c r="CR30" s="546">
        <v>72.599999999999994</v>
      </c>
      <c r="CS30" s="546">
        <v>72.599999999999994</v>
      </c>
      <c r="CT30" s="546">
        <v>72.599999999999994</v>
      </c>
      <c r="CU30" s="546">
        <v>72.599999999999994</v>
      </c>
      <c r="CV30" s="546">
        <v>72.599999999999994</v>
      </c>
      <c r="CW30" s="546">
        <v>72.599999999999994</v>
      </c>
      <c r="CX30" s="546">
        <v>72.599999999999994</v>
      </c>
      <c r="CY30" s="547">
        <v>72.599999999999994</v>
      </c>
    </row>
    <row r="31" spans="2:103" ht="15" customHeight="1" x14ac:dyDescent="0.25">
      <c r="B31" s="394"/>
      <c r="C31" s="75" t="s">
        <v>113</v>
      </c>
      <c r="D31" s="432"/>
      <c r="E31" s="75" t="s">
        <v>137</v>
      </c>
      <c r="F31" s="466">
        <v>87.66</v>
      </c>
      <c r="G31" s="467">
        <v>87.66</v>
      </c>
      <c r="H31" s="467">
        <v>87.66</v>
      </c>
      <c r="I31" s="467">
        <v>91.289999999999992</v>
      </c>
      <c r="J31" s="467">
        <v>91.289999999999992</v>
      </c>
      <c r="K31" s="467">
        <v>91.289999999999992</v>
      </c>
      <c r="L31" s="467">
        <v>74.459999999999994</v>
      </c>
      <c r="M31" s="467">
        <v>74.459999999999994</v>
      </c>
      <c r="N31" s="467">
        <v>79.08</v>
      </c>
      <c r="O31" s="467">
        <v>77.86</v>
      </c>
      <c r="P31" s="467">
        <v>87.05</v>
      </c>
      <c r="Q31" s="467">
        <v>87.05</v>
      </c>
      <c r="R31" s="467">
        <v>87.05</v>
      </c>
      <c r="S31" s="467">
        <v>87.05</v>
      </c>
      <c r="T31" s="467">
        <v>87.05</v>
      </c>
      <c r="U31" s="467">
        <v>87.05</v>
      </c>
      <c r="V31" s="467">
        <v>87.05</v>
      </c>
      <c r="W31" s="467">
        <v>87.05</v>
      </c>
      <c r="X31" s="467">
        <v>87.05</v>
      </c>
      <c r="Y31" s="467">
        <v>87.05</v>
      </c>
      <c r="Z31" s="467">
        <v>87.05</v>
      </c>
      <c r="AA31" s="467">
        <v>87.05</v>
      </c>
      <c r="AB31" s="467">
        <v>87.05</v>
      </c>
      <c r="AC31" s="467">
        <v>87.05</v>
      </c>
      <c r="AD31" s="467">
        <v>87.05</v>
      </c>
      <c r="AE31" s="467">
        <v>87.05</v>
      </c>
      <c r="AF31" s="467">
        <v>95.81</v>
      </c>
      <c r="AG31" s="467">
        <v>77.58</v>
      </c>
      <c r="AH31" s="467">
        <v>81.649999999999991</v>
      </c>
      <c r="AI31" s="467">
        <v>81.649999999999991</v>
      </c>
      <c r="AJ31" s="467">
        <v>81.649999999999991</v>
      </c>
      <c r="AK31" s="467">
        <v>81.649999999999991</v>
      </c>
      <c r="AL31" s="467">
        <v>82.95</v>
      </c>
      <c r="AM31" s="467">
        <v>82.95</v>
      </c>
      <c r="AN31" s="467">
        <v>82.95</v>
      </c>
      <c r="AO31" s="467">
        <v>82.95</v>
      </c>
      <c r="AP31" s="467">
        <v>82.95</v>
      </c>
      <c r="AQ31" s="467">
        <v>82.95</v>
      </c>
      <c r="AR31" s="467">
        <v>82.95</v>
      </c>
      <c r="AS31" s="467">
        <v>90.83</v>
      </c>
      <c r="AT31" s="467">
        <v>90.83</v>
      </c>
      <c r="AU31" s="467">
        <v>88.97999999999999</v>
      </c>
      <c r="AV31" s="467">
        <v>88.97999999999999</v>
      </c>
      <c r="AW31" s="467">
        <v>88.97999999999999</v>
      </c>
      <c r="AX31" s="467">
        <v>88.97999999999999</v>
      </c>
      <c r="AY31" s="467">
        <v>88.97999999999999</v>
      </c>
      <c r="AZ31" s="467">
        <v>88.97999999999999</v>
      </c>
      <c r="BA31" s="467">
        <v>88.97999999999999</v>
      </c>
      <c r="BB31" s="467">
        <v>88.97999999999999</v>
      </c>
      <c r="BC31" s="467">
        <v>88.97999999999999</v>
      </c>
      <c r="BD31" s="467">
        <v>80.19</v>
      </c>
      <c r="BE31" s="467">
        <v>80.709999999999994</v>
      </c>
      <c r="BF31" s="467">
        <v>80.709999999999994</v>
      </c>
      <c r="BG31" s="467">
        <v>80.709999999999994</v>
      </c>
      <c r="BH31" s="467">
        <v>88.740000000000009</v>
      </c>
      <c r="BI31" s="467">
        <v>86.8</v>
      </c>
      <c r="BJ31" s="467">
        <v>86.8</v>
      </c>
      <c r="BK31" s="467">
        <v>86.8</v>
      </c>
      <c r="BL31" s="467">
        <v>86.8</v>
      </c>
      <c r="BM31" s="467">
        <v>86.8</v>
      </c>
      <c r="BN31" s="467">
        <v>76.53</v>
      </c>
      <c r="BO31" s="467">
        <v>87.22</v>
      </c>
      <c r="BP31" s="467">
        <v>76.53</v>
      </c>
      <c r="BQ31" s="467">
        <v>77.350000000000009</v>
      </c>
      <c r="BR31" s="467">
        <v>89.12</v>
      </c>
      <c r="BS31" s="467">
        <v>89.12</v>
      </c>
      <c r="BT31" s="467">
        <v>89.12</v>
      </c>
      <c r="BU31" s="467">
        <v>89.12</v>
      </c>
      <c r="BV31" s="467">
        <v>78.41</v>
      </c>
      <c r="BW31" s="467">
        <v>78.41</v>
      </c>
      <c r="BX31" s="467">
        <v>78.41</v>
      </c>
      <c r="BY31" s="467">
        <v>78.41</v>
      </c>
      <c r="BZ31" s="467">
        <v>78.41</v>
      </c>
      <c r="CA31" s="467">
        <v>78.41</v>
      </c>
      <c r="CB31" s="467">
        <v>80.75</v>
      </c>
      <c r="CC31" s="467">
        <v>80.75</v>
      </c>
      <c r="CD31" s="467">
        <v>80.75</v>
      </c>
      <c r="CE31" s="467">
        <v>74.429999999999993</v>
      </c>
      <c r="CF31" s="467">
        <v>74.429999999999993</v>
      </c>
      <c r="CG31" s="467">
        <v>74.429999999999993</v>
      </c>
      <c r="CH31" s="467">
        <v>74.429999999999993</v>
      </c>
      <c r="CI31" s="467">
        <v>93.81</v>
      </c>
      <c r="CJ31" s="467">
        <v>93.81</v>
      </c>
      <c r="CK31" s="467">
        <v>93.81</v>
      </c>
      <c r="CL31" s="467">
        <v>81.31</v>
      </c>
      <c r="CM31" s="467">
        <v>77.22</v>
      </c>
      <c r="CN31" s="467">
        <v>84.78</v>
      </c>
      <c r="CO31" s="467">
        <v>84.78</v>
      </c>
      <c r="CP31" s="467">
        <v>84.78</v>
      </c>
      <c r="CQ31" s="467">
        <v>84.78</v>
      </c>
      <c r="CR31" s="467">
        <v>84.78</v>
      </c>
      <c r="CS31" s="467">
        <v>84.78</v>
      </c>
      <c r="CT31" s="467">
        <v>84.78</v>
      </c>
      <c r="CU31" s="467">
        <v>84.78</v>
      </c>
      <c r="CV31" s="467">
        <v>84.78</v>
      </c>
      <c r="CW31" s="467">
        <v>84.78</v>
      </c>
      <c r="CX31" s="467">
        <v>84.78</v>
      </c>
      <c r="CY31" s="468">
        <v>84.78</v>
      </c>
    </row>
    <row r="32" spans="2:103" ht="15" customHeight="1" x14ac:dyDescent="0.25">
      <c r="B32" s="394"/>
      <c r="C32" s="75" t="s">
        <v>114</v>
      </c>
      <c r="D32" s="432"/>
      <c r="E32" s="75" t="s">
        <v>137</v>
      </c>
      <c r="F32" s="466">
        <v>77.759999999999991</v>
      </c>
      <c r="G32" s="467">
        <v>77.759999999999991</v>
      </c>
      <c r="H32" s="467">
        <v>77.759999999999991</v>
      </c>
      <c r="I32" s="467">
        <v>81.55</v>
      </c>
      <c r="J32" s="467">
        <v>81.55</v>
      </c>
      <c r="K32" s="467">
        <v>81.55</v>
      </c>
      <c r="L32" s="467">
        <v>64.680000000000007</v>
      </c>
      <c r="M32" s="467">
        <v>64.680000000000007</v>
      </c>
      <c r="N32" s="467">
        <v>69.38</v>
      </c>
      <c r="O32" s="467">
        <v>67.88</v>
      </c>
      <c r="P32" s="467">
        <v>77.350000000000009</v>
      </c>
      <c r="Q32" s="467">
        <v>77.350000000000009</v>
      </c>
      <c r="R32" s="467">
        <v>77.350000000000009</v>
      </c>
      <c r="S32" s="467">
        <v>77.350000000000009</v>
      </c>
      <c r="T32" s="467">
        <v>77.350000000000009</v>
      </c>
      <c r="U32" s="467">
        <v>77.350000000000009</v>
      </c>
      <c r="V32" s="467">
        <v>77.350000000000009</v>
      </c>
      <c r="W32" s="467">
        <v>77.350000000000009</v>
      </c>
      <c r="X32" s="467">
        <v>77.350000000000009</v>
      </c>
      <c r="Y32" s="467">
        <v>77.350000000000009</v>
      </c>
      <c r="Z32" s="467">
        <v>77.350000000000009</v>
      </c>
      <c r="AA32" s="467">
        <v>77.350000000000009</v>
      </c>
      <c r="AB32" s="467">
        <v>77.350000000000009</v>
      </c>
      <c r="AC32" s="467">
        <v>77.350000000000009</v>
      </c>
      <c r="AD32" s="467">
        <v>77.350000000000009</v>
      </c>
      <c r="AE32" s="467">
        <v>77.350000000000009</v>
      </c>
      <c r="AF32" s="467">
        <v>85.5</v>
      </c>
      <c r="AG32" s="467">
        <v>67.679999999999993</v>
      </c>
      <c r="AH32" s="467">
        <v>71.55</v>
      </c>
      <c r="AI32" s="467">
        <v>71.55</v>
      </c>
      <c r="AJ32" s="467">
        <v>71.55</v>
      </c>
      <c r="AK32" s="467">
        <v>71.55</v>
      </c>
      <c r="AL32" s="467">
        <v>73.08</v>
      </c>
      <c r="AM32" s="467">
        <v>73.08</v>
      </c>
      <c r="AN32" s="467">
        <v>73.08</v>
      </c>
      <c r="AO32" s="467">
        <v>73.08</v>
      </c>
      <c r="AP32" s="467">
        <v>73.08</v>
      </c>
      <c r="AQ32" s="467">
        <v>73.08</v>
      </c>
      <c r="AR32" s="467">
        <v>73.08</v>
      </c>
      <c r="AS32" s="467">
        <v>80.600000000000009</v>
      </c>
      <c r="AT32" s="467">
        <v>80.600000000000009</v>
      </c>
      <c r="AU32" s="467">
        <v>79.2</v>
      </c>
      <c r="AV32" s="467">
        <v>79.2</v>
      </c>
      <c r="AW32" s="467">
        <v>79.2</v>
      </c>
      <c r="AX32" s="467">
        <v>79.2</v>
      </c>
      <c r="AY32" s="467">
        <v>79.2</v>
      </c>
      <c r="AZ32" s="467">
        <v>79.2</v>
      </c>
      <c r="BA32" s="467">
        <v>79.2</v>
      </c>
      <c r="BB32" s="467">
        <v>79.2</v>
      </c>
      <c r="BC32" s="467">
        <v>79.2</v>
      </c>
      <c r="BD32" s="467">
        <v>70.13</v>
      </c>
      <c r="BE32" s="467">
        <v>70.36</v>
      </c>
      <c r="BF32" s="467">
        <v>70.36</v>
      </c>
      <c r="BG32" s="467">
        <v>70.36</v>
      </c>
      <c r="BH32" s="467">
        <v>78.72</v>
      </c>
      <c r="BI32" s="467">
        <v>76.740000000000009</v>
      </c>
      <c r="BJ32" s="467">
        <v>76.740000000000009</v>
      </c>
      <c r="BK32" s="467">
        <v>76.740000000000009</v>
      </c>
      <c r="BL32" s="467">
        <v>76.740000000000009</v>
      </c>
      <c r="BM32" s="467">
        <v>76.740000000000009</v>
      </c>
      <c r="BN32" s="467">
        <v>66.55</v>
      </c>
      <c r="BO32" s="467">
        <v>77.45</v>
      </c>
      <c r="BP32" s="467">
        <v>66.67</v>
      </c>
      <c r="BQ32" s="467">
        <v>67.61</v>
      </c>
      <c r="BR32" s="467">
        <v>79.260000000000005</v>
      </c>
      <c r="BS32" s="467">
        <v>79.260000000000005</v>
      </c>
      <c r="BT32" s="467">
        <v>79.260000000000005</v>
      </c>
      <c r="BU32" s="467">
        <v>79.260000000000005</v>
      </c>
      <c r="BV32" s="467">
        <v>68.27</v>
      </c>
      <c r="BW32" s="467">
        <v>68.27</v>
      </c>
      <c r="BX32" s="467">
        <v>68.27</v>
      </c>
      <c r="BY32" s="467">
        <v>68.27</v>
      </c>
      <c r="BZ32" s="467">
        <v>68.27</v>
      </c>
      <c r="CA32" s="467">
        <v>68.27</v>
      </c>
      <c r="CB32" s="467">
        <v>70.73</v>
      </c>
      <c r="CC32" s="467">
        <v>70.73</v>
      </c>
      <c r="CD32" s="467">
        <v>70.73</v>
      </c>
      <c r="CE32" s="467">
        <v>64.62</v>
      </c>
      <c r="CF32" s="467">
        <v>64.62</v>
      </c>
      <c r="CG32" s="467">
        <v>64.62</v>
      </c>
      <c r="CH32" s="467">
        <v>64.62</v>
      </c>
      <c r="CI32" s="467">
        <v>83.63</v>
      </c>
      <c r="CJ32" s="467">
        <v>83.63</v>
      </c>
      <c r="CK32" s="467">
        <v>83.63</v>
      </c>
      <c r="CL32" s="467">
        <v>71.36999999999999</v>
      </c>
      <c r="CM32" s="467">
        <v>67.44</v>
      </c>
      <c r="CN32" s="467">
        <v>75</v>
      </c>
      <c r="CO32" s="467">
        <v>75</v>
      </c>
      <c r="CP32" s="467">
        <v>75</v>
      </c>
      <c r="CQ32" s="467">
        <v>75</v>
      </c>
      <c r="CR32" s="467">
        <v>75</v>
      </c>
      <c r="CS32" s="467">
        <v>75</v>
      </c>
      <c r="CT32" s="467">
        <v>75</v>
      </c>
      <c r="CU32" s="467">
        <v>75</v>
      </c>
      <c r="CV32" s="467">
        <v>75</v>
      </c>
      <c r="CW32" s="467">
        <v>75</v>
      </c>
      <c r="CX32" s="467">
        <v>75</v>
      </c>
      <c r="CY32" s="468">
        <v>75</v>
      </c>
    </row>
    <row r="33" spans="2:103" ht="15" customHeight="1" x14ac:dyDescent="0.25">
      <c r="B33" s="406"/>
      <c r="C33" s="440" t="s">
        <v>115</v>
      </c>
      <c r="D33" s="434"/>
      <c r="E33" s="440" t="s">
        <v>137</v>
      </c>
      <c r="F33" s="470">
        <v>94.320000000000007</v>
      </c>
      <c r="G33" s="471">
        <v>94.320000000000007</v>
      </c>
      <c r="H33" s="471">
        <v>94.320000000000007</v>
      </c>
      <c r="I33" s="471">
        <v>98.13000000000001</v>
      </c>
      <c r="J33" s="471">
        <v>98.13000000000001</v>
      </c>
      <c r="K33" s="471">
        <v>98.13000000000001</v>
      </c>
      <c r="L33" s="471">
        <v>81.240000000000009</v>
      </c>
      <c r="M33" s="471">
        <v>81.240000000000009</v>
      </c>
      <c r="N33" s="471">
        <v>85.8</v>
      </c>
      <c r="O33" s="471">
        <v>84.58</v>
      </c>
      <c r="P33" s="471">
        <v>93.65</v>
      </c>
      <c r="Q33" s="471">
        <v>93.65</v>
      </c>
      <c r="R33" s="471">
        <v>93.65</v>
      </c>
      <c r="S33" s="471">
        <v>93.65</v>
      </c>
      <c r="T33" s="471">
        <v>93.65</v>
      </c>
      <c r="U33" s="471">
        <v>93.65</v>
      </c>
      <c r="V33" s="471">
        <v>93.65</v>
      </c>
      <c r="W33" s="471">
        <v>93.65</v>
      </c>
      <c r="X33" s="471">
        <v>93.65</v>
      </c>
      <c r="Y33" s="471">
        <v>93.65</v>
      </c>
      <c r="Z33" s="471">
        <v>93.65</v>
      </c>
      <c r="AA33" s="471">
        <v>93.65</v>
      </c>
      <c r="AB33" s="471">
        <v>93.65</v>
      </c>
      <c r="AC33" s="471">
        <v>93.65</v>
      </c>
      <c r="AD33" s="471">
        <v>93.65</v>
      </c>
      <c r="AE33" s="471">
        <v>93.65</v>
      </c>
      <c r="AF33" s="471">
        <v>102.75</v>
      </c>
      <c r="AG33" s="471">
        <v>84.24</v>
      </c>
      <c r="AH33" s="471">
        <v>88.539999999999992</v>
      </c>
      <c r="AI33" s="471">
        <v>88.539999999999992</v>
      </c>
      <c r="AJ33" s="471">
        <v>88.539999999999992</v>
      </c>
      <c r="AK33" s="471">
        <v>88.539999999999992</v>
      </c>
      <c r="AL33" s="471">
        <v>89.78</v>
      </c>
      <c r="AM33" s="471">
        <v>89.78</v>
      </c>
      <c r="AN33" s="471">
        <v>89.78</v>
      </c>
      <c r="AO33" s="471">
        <v>89.78</v>
      </c>
      <c r="AP33" s="471">
        <v>89.78</v>
      </c>
      <c r="AQ33" s="471">
        <v>89.78</v>
      </c>
      <c r="AR33" s="471">
        <v>89.78</v>
      </c>
      <c r="AS33" s="471">
        <v>97.710000000000008</v>
      </c>
      <c r="AT33" s="471">
        <v>97.710000000000008</v>
      </c>
      <c r="AU33" s="471">
        <v>95.64</v>
      </c>
      <c r="AV33" s="471">
        <v>95.64</v>
      </c>
      <c r="AW33" s="471">
        <v>95.64</v>
      </c>
      <c r="AX33" s="471">
        <v>95.64</v>
      </c>
      <c r="AY33" s="471">
        <v>95.64</v>
      </c>
      <c r="AZ33" s="471">
        <v>95.64</v>
      </c>
      <c r="BA33" s="471">
        <v>95.64</v>
      </c>
      <c r="BB33" s="471">
        <v>95.64</v>
      </c>
      <c r="BC33" s="471">
        <v>95.64</v>
      </c>
      <c r="BD33" s="471">
        <v>87.25</v>
      </c>
      <c r="BE33" s="471">
        <v>87.88</v>
      </c>
      <c r="BF33" s="471">
        <v>87.88</v>
      </c>
      <c r="BG33" s="471">
        <v>87.88</v>
      </c>
      <c r="BH33" s="471">
        <v>95.570000000000007</v>
      </c>
      <c r="BI33" s="471">
        <v>93.57</v>
      </c>
      <c r="BJ33" s="471">
        <v>93.57</v>
      </c>
      <c r="BK33" s="471">
        <v>93.57</v>
      </c>
      <c r="BL33" s="471">
        <v>93.57</v>
      </c>
      <c r="BM33" s="471">
        <v>93.57</v>
      </c>
      <c r="BN33" s="471">
        <v>83.25</v>
      </c>
      <c r="BO33" s="471">
        <v>93.72</v>
      </c>
      <c r="BP33" s="471">
        <v>83.37</v>
      </c>
      <c r="BQ33" s="471">
        <v>83.9</v>
      </c>
      <c r="BR33" s="471">
        <v>95.83</v>
      </c>
      <c r="BS33" s="471">
        <v>95.83</v>
      </c>
      <c r="BT33" s="471">
        <v>95.83</v>
      </c>
      <c r="BU33" s="471">
        <v>95.83</v>
      </c>
      <c r="BV33" s="471">
        <v>85.24</v>
      </c>
      <c r="BW33" s="471">
        <v>85.24</v>
      </c>
      <c r="BX33" s="471">
        <v>85.24</v>
      </c>
      <c r="BY33" s="471">
        <v>85.24</v>
      </c>
      <c r="BZ33" s="471">
        <v>85.24</v>
      </c>
      <c r="CA33" s="471">
        <v>85.24</v>
      </c>
      <c r="CB33" s="471">
        <v>87.699999999999989</v>
      </c>
      <c r="CC33" s="471">
        <v>87.699999999999989</v>
      </c>
      <c r="CD33" s="471">
        <v>87.699999999999989</v>
      </c>
      <c r="CE33" s="471">
        <v>81.039999999999992</v>
      </c>
      <c r="CF33" s="471">
        <v>81.039999999999992</v>
      </c>
      <c r="CG33" s="471">
        <v>81.039999999999992</v>
      </c>
      <c r="CH33" s="471">
        <v>81.039999999999992</v>
      </c>
      <c r="CI33" s="471">
        <v>100.75</v>
      </c>
      <c r="CJ33" s="471">
        <v>100.75</v>
      </c>
      <c r="CK33" s="471">
        <v>100.75</v>
      </c>
      <c r="CL33" s="471">
        <v>88.08</v>
      </c>
      <c r="CM33" s="471">
        <v>84</v>
      </c>
      <c r="CN33" s="471">
        <v>91.56</v>
      </c>
      <c r="CO33" s="471">
        <v>91.56</v>
      </c>
      <c r="CP33" s="471">
        <v>91.56</v>
      </c>
      <c r="CQ33" s="471">
        <v>91.56</v>
      </c>
      <c r="CR33" s="471">
        <v>91.56</v>
      </c>
      <c r="CS33" s="471">
        <v>91.56</v>
      </c>
      <c r="CT33" s="471">
        <v>91.56</v>
      </c>
      <c r="CU33" s="471">
        <v>91.56</v>
      </c>
      <c r="CV33" s="471">
        <v>91.56</v>
      </c>
      <c r="CW33" s="471">
        <v>91.56</v>
      </c>
      <c r="CX33" s="471">
        <v>91.56</v>
      </c>
      <c r="CY33" s="472">
        <v>91.56</v>
      </c>
    </row>
    <row r="35" spans="2:103" ht="15" customHeight="1" x14ac:dyDescent="0.25">
      <c r="F35" s="420" t="s">
        <v>608</v>
      </c>
      <c r="G35" s="421" t="s">
        <v>609</v>
      </c>
      <c r="H35" s="421" t="s">
        <v>610</v>
      </c>
      <c r="I35" s="421" t="s">
        <v>611</v>
      </c>
      <c r="J35" s="422" t="s">
        <v>612</v>
      </c>
    </row>
    <row r="36" spans="2:103" ht="15" customHeight="1" x14ac:dyDescent="0.25">
      <c r="B36" s="395"/>
      <c r="C36" s="396" t="s">
        <v>134</v>
      </c>
      <c r="D36" s="29"/>
      <c r="E36" s="460" t="s">
        <v>133</v>
      </c>
      <c r="F36" s="503">
        <v>0.57090615164268133</v>
      </c>
      <c r="G36" s="504">
        <v>0.57090615164268133</v>
      </c>
      <c r="H36" s="504">
        <v>0.57090615164268133</v>
      </c>
      <c r="I36" s="504">
        <v>0.5786180969926813</v>
      </c>
      <c r="J36" s="461">
        <v>0.62874574176768128</v>
      </c>
    </row>
    <row r="37" spans="2:103" ht="15" customHeight="1" x14ac:dyDescent="0.25">
      <c r="B37" s="394"/>
      <c r="C37" s="400" t="s">
        <v>135</v>
      </c>
      <c r="D37" s="19"/>
      <c r="E37" s="462" t="s">
        <v>133</v>
      </c>
      <c r="F37" s="505">
        <v>0.17127184549280439</v>
      </c>
      <c r="G37" s="506">
        <v>0.17127184549280439</v>
      </c>
      <c r="H37" s="506">
        <v>0.17127184549280439</v>
      </c>
      <c r="I37" s="506">
        <v>0.1786603500678044</v>
      </c>
      <c r="J37" s="463">
        <v>0.22668562980530438</v>
      </c>
    </row>
    <row r="38" spans="2:103" ht="15" customHeight="1" x14ac:dyDescent="0.25">
      <c r="B38" s="406"/>
      <c r="C38" s="407" t="s">
        <v>136</v>
      </c>
      <c r="D38" s="30"/>
      <c r="E38" s="464" t="s">
        <v>133</v>
      </c>
      <c r="F38" s="507">
        <v>0.15985372245995078</v>
      </c>
      <c r="G38" s="508">
        <v>0.15985372245995078</v>
      </c>
      <c r="H38" s="508">
        <v>0.15985372245995078</v>
      </c>
      <c r="I38" s="508">
        <v>0.16112384905995078</v>
      </c>
      <c r="J38" s="465">
        <v>0.16937967195995077</v>
      </c>
    </row>
    <row r="39" spans="2:103" ht="15" customHeight="1" x14ac:dyDescent="0.25">
      <c r="B39" s="394"/>
      <c r="C39" s="396" t="s">
        <v>134</v>
      </c>
      <c r="D39" s="19"/>
      <c r="E39" s="460" t="s">
        <v>133</v>
      </c>
      <c r="F39" s="509" t="s">
        <v>613</v>
      </c>
      <c r="G39" s="510" t="s">
        <v>613</v>
      </c>
      <c r="H39" s="510" t="s">
        <v>613</v>
      </c>
      <c r="I39" s="510" t="s">
        <v>613</v>
      </c>
      <c r="J39" s="511" t="s">
        <v>613</v>
      </c>
    </row>
    <row r="40" spans="2:103" ht="15" customHeight="1" x14ac:dyDescent="0.25">
      <c r="B40" s="394"/>
      <c r="C40" s="400" t="s">
        <v>135</v>
      </c>
      <c r="D40" s="19"/>
      <c r="E40" s="462" t="s">
        <v>133</v>
      </c>
      <c r="F40" s="505">
        <v>0.14843559942709714</v>
      </c>
      <c r="G40" s="506">
        <v>0.14843559942709714</v>
      </c>
      <c r="H40" s="506">
        <v>0.14843559942709714</v>
      </c>
      <c r="I40" s="506">
        <v>0.15231540372709715</v>
      </c>
      <c r="J40" s="463">
        <v>0.17753413167709714</v>
      </c>
    </row>
    <row r="41" spans="2:103" ht="15" customHeight="1" x14ac:dyDescent="0.25">
      <c r="B41" s="406"/>
      <c r="C41" s="407" t="s">
        <v>136</v>
      </c>
      <c r="D41" s="30"/>
      <c r="E41" s="464" t="s">
        <v>133</v>
      </c>
      <c r="F41" s="507">
        <v>3.7679806008416972E-2</v>
      </c>
      <c r="G41" s="508">
        <v>3.7679806008416972E-2</v>
      </c>
      <c r="H41" s="508">
        <v>3.7679806008416972E-2</v>
      </c>
      <c r="I41" s="508">
        <v>3.8949932608416969E-2</v>
      </c>
      <c r="J41" s="465">
        <v>4.720575550841697E-2</v>
      </c>
    </row>
    <row r="42" spans="2:103" ht="15" customHeight="1" x14ac:dyDescent="0.25">
      <c r="C42" s="19"/>
      <c r="D42" s="432"/>
    </row>
    <row r="43" spans="2:103" ht="15" customHeight="1" x14ac:dyDescent="0.25">
      <c r="B43" s="395"/>
      <c r="C43" s="396" t="s">
        <v>134</v>
      </c>
      <c r="D43" s="29"/>
      <c r="E43" s="460" t="s">
        <v>137</v>
      </c>
      <c r="F43" s="461">
        <v>2.9687119885419428</v>
      </c>
    </row>
    <row r="44" spans="2:103" ht="15" customHeight="1" x14ac:dyDescent="0.25">
      <c r="B44" s="394"/>
      <c r="C44" s="400" t="s">
        <v>135</v>
      </c>
      <c r="D44" s="19"/>
      <c r="E44" s="462" t="s">
        <v>137</v>
      </c>
      <c r="F44" s="463">
        <v>21.694433762421891</v>
      </c>
    </row>
    <row r="45" spans="2:103" ht="15" customHeight="1" x14ac:dyDescent="0.25">
      <c r="B45" s="406"/>
      <c r="C45" s="407" t="s">
        <v>136</v>
      </c>
      <c r="D45" s="30"/>
      <c r="E45" s="464" t="s">
        <v>137</v>
      </c>
      <c r="F45" s="465">
        <v>31.970744491990153</v>
      </c>
    </row>
    <row r="46" spans="2:103" ht="15" customHeight="1" x14ac:dyDescent="0.25">
      <c r="B46" s="394"/>
      <c r="C46" s="396" t="s">
        <v>134</v>
      </c>
      <c r="D46" s="19"/>
      <c r="E46" s="460" t="s">
        <v>137</v>
      </c>
      <c r="F46" s="502" t="s">
        <v>613</v>
      </c>
    </row>
    <row r="47" spans="2:103" ht="15" customHeight="1" x14ac:dyDescent="0.25">
      <c r="B47" s="394"/>
      <c r="C47" s="400" t="s">
        <v>135</v>
      </c>
      <c r="D47" s="19"/>
      <c r="E47" s="462" t="s">
        <v>137</v>
      </c>
      <c r="F47" s="463">
        <v>6.8508738197121755</v>
      </c>
    </row>
    <row r="48" spans="2:103" ht="15" customHeight="1" x14ac:dyDescent="0.25">
      <c r="B48" s="406"/>
      <c r="C48" s="407" t="s">
        <v>136</v>
      </c>
      <c r="D48" s="30"/>
      <c r="E48" s="464" t="s">
        <v>137</v>
      </c>
      <c r="F48" s="465">
        <v>7.4217799713548569</v>
      </c>
    </row>
    <row r="49" spans="2:103" ht="15" customHeight="1" x14ac:dyDescent="0.25">
      <c r="C49" s="19"/>
      <c r="D49" s="19"/>
    </row>
    <row r="50" spans="2:103" ht="15" customHeight="1" x14ac:dyDescent="0.25">
      <c r="B50" s="395"/>
      <c r="C50" s="395"/>
      <c r="D50" s="29"/>
      <c r="E50" s="395"/>
      <c r="F50" s="535">
        <v>1.6609375</v>
      </c>
      <c r="G50" s="536">
        <v>1.6609375</v>
      </c>
      <c r="H50" s="536">
        <v>1.6609375</v>
      </c>
      <c r="I50" s="536">
        <v>1.5421875</v>
      </c>
      <c r="J50" s="536">
        <v>1.5421875</v>
      </c>
      <c r="K50" s="536">
        <v>1.5421875</v>
      </c>
      <c r="L50" s="536">
        <v>1.046875</v>
      </c>
      <c r="M50" s="536">
        <v>1.046875</v>
      </c>
      <c r="N50" s="536">
        <v>1.265625</v>
      </c>
      <c r="O50" s="536">
        <v>1.2421875</v>
      </c>
      <c r="P50" s="536">
        <v>1.8374999999999999</v>
      </c>
      <c r="Q50" s="536">
        <v>1.8374999999999999</v>
      </c>
      <c r="R50" s="536">
        <v>1.8374999999999999</v>
      </c>
      <c r="S50" s="536">
        <v>1.8374999999999999</v>
      </c>
      <c r="T50" s="536">
        <v>1.8374999999999999</v>
      </c>
      <c r="U50" s="536">
        <v>1.8374999999999999</v>
      </c>
      <c r="V50" s="536">
        <v>1.8374999999999999</v>
      </c>
      <c r="W50" s="536">
        <v>1.8374999999999999</v>
      </c>
      <c r="X50" s="536">
        <v>1.8374999999999999</v>
      </c>
      <c r="Y50" s="536">
        <v>1.8374999999999999</v>
      </c>
      <c r="Z50" s="536">
        <v>1.8374999999999999</v>
      </c>
      <c r="AA50" s="536">
        <v>1.8374999999999999</v>
      </c>
      <c r="AB50" s="536">
        <v>1.8374999999999999</v>
      </c>
      <c r="AC50" s="536">
        <v>1.8374999999999999</v>
      </c>
      <c r="AD50" s="536">
        <v>1.8374999999999999</v>
      </c>
      <c r="AE50" s="536">
        <v>1.8374999999999999</v>
      </c>
      <c r="AF50" s="536">
        <v>1.8796875</v>
      </c>
      <c r="AG50" s="536">
        <v>1.3062499999999999</v>
      </c>
      <c r="AH50" s="536">
        <v>1.2515624999999999</v>
      </c>
      <c r="AI50" s="536">
        <v>1.2515624999999999</v>
      </c>
      <c r="AJ50" s="536">
        <v>1.2515624999999999</v>
      </c>
      <c r="AK50" s="536">
        <v>1.2515624999999999</v>
      </c>
      <c r="AL50" s="536">
        <v>1.340625</v>
      </c>
      <c r="AM50" s="536">
        <v>1.340625</v>
      </c>
      <c r="AN50" s="536">
        <v>1.340625</v>
      </c>
      <c r="AO50" s="536">
        <v>1.340625</v>
      </c>
      <c r="AP50" s="536">
        <v>1.340625</v>
      </c>
      <c r="AQ50" s="536">
        <v>1.340625</v>
      </c>
      <c r="AR50" s="536">
        <v>1.340625</v>
      </c>
      <c r="AS50" s="536">
        <v>2.0593750000000002</v>
      </c>
      <c r="AT50" s="536">
        <v>2.0593750000000002</v>
      </c>
      <c r="AU50" s="536">
        <v>1.721875</v>
      </c>
      <c r="AV50" s="536">
        <v>1.721875</v>
      </c>
      <c r="AW50" s="536">
        <v>1.721875</v>
      </c>
      <c r="AX50" s="536">
        <v>1.721875</v>
      </c>
      <c r="AY50" s="536">
        <v>1.721875</v>
      </c>
      <c r="AZ50" s="536">
        <v>1.721875</v>
      </c>
      <c r="BA50" s="536">
        <v>1.721875</v>
      </c>
      <c r="BB50" s="536">
        <v>1.721875</v>
      </c>
      <c r="BC50" s="536">
        <v>1.721875</v>
      </c>
      <c r="BD50" s="536">
        <v>1.0609375000000001</v>
      </c>
      <c r="BE50" s="536">
        <v>1.1109374999999999</v>
      </c>
      <c r="BF50" s="536">
        <v>1.1109374999999999</v>
      </c>
      <c r="BG50" s="536">
        <v>1.1109374999999999</v>
      </c>
      <c r="BH50" s="536">
        <v>1.5828125</v>
      </c>
      <c r="BI50" s="536">
        <v>1.3328125</v>
      </c>
      <c r="BJ50" s="536">
        <v>1.3328125</v>
      </c>
      <c r="BK50" s="536">
        <v>1.3328125</v>
      </c>
      <c r="BL50" s="536">
        <v>1.3328125</v>
      </c>
      <c r="BM50" s="536">
        <v>1.3328125</v>
      </c>
      <c r="BN50" s="536">
        <v>1.2296875</v>
      </c>
      <c r="BO50" s="536">
        <v>1.6734374999999999</v>
      </c>
      <c r="BP50" s="536">
        <v>1.221875</v>
      </c>
      <c r="BQ50" s="536">
        <v>1.4609375</v>
      </c>
      <c r="BR50" s="536">
        <v>1.715625</v>
      </c>
      <c r="BS50" s="536">
        <v>1.715625</v>
      </c>
      <c r="BT50" s="536">
        <v>1.715625</v>
      </c>
      <c r="BU50" s="536">
        <v>1.715625</v>
      </c>
      <c r="BV50" s="536">
        <v>1.184375</v>
      </c>
      <c r="BW50" s="536">
        <v>1.184375</v>
      </c>
      <c r="BX50" s="536">
        <v>1.184375</v>
      </c>
      <c r="BY50" s="536">
        <v>1.184375</v>
      </c>
      <c r="BZ50" s="536">
        <v>1.184375</v>
      </c>
      <c r="CA50" s="536">
        <v>1.184375</v>
      </c>
      <c r="CB50" s="536">
        <v>1.2453125</v>
      </c>
      <c r="CC50" s="536">
        <v>1.2453125</v>
      </c>
      <c r="CD50" s="536">
        <v>1.2453125</v>
      </c>
      <c r="CE50" s="536">
        <v>1</v>
      </c>
      <c r="CF50" s="536">
        <v>1</v>
      </c>
      <c r="CG50" s="536">
        <v>1</v>
      </c>
      <c r="CH50" s="536">
        <v>1</v>
      </c>
      <c r="CI50" s="536">
        <v>1.9125000000000001</v>
      </c>
      <c r="CJ50" s="536">
        <v>1.9125000000000001</v>
      </c>
      <c r="CK50" s="536">
        <v>1.9125000000000001</v>
      </c>
      <c r="CL50" s="536">
        <v>1.2124999999999999</v>
      </c>
      <c r="CM50" s="536">
        <v>1.2671874999999999</v>
      </c>
      <c r="CN50" s="536">
        <v>1.5203125</v>
      </c>
      <c r="CO50" s="536">
        <v>1.5203125</v>
      </c>
      <c r="CP50" s="536">
        <v>1.5203125</v>
      </c>
      <c r="CQ50" s="536">
        <v>1.5203125</v>
      </c>
      <c r="CR50" s="536">
        <v>1.5203125</v>
      </c>
      <c r="CS50" s="536">
        <v>1.5203125</v>
      </c>
      <c r="CT50" s="536">
        <v>1.5203125</v>
      </c>
      <c r="CU50" s="536">
        <v>1.5203125</v>
      </c>
      <c r="CV50" s="536">
        <v>1.5203125</v>
      </c>
      <c r="CW50" s="536">
        <v>1.5203125</v>
      </c>
      <c r="CX50" s="536">
        <v>1.5203125</v>
      </c>
      <c r="CY50" s="537">
        <v>1.5203125</v>
      </c>
    </row>
    <row r="51" spans="2:103" s="19" customFormat="1" ht="15" customHeight="1" x14ac:dyDescent="0.25">
      <c r="B51" s="394"/>
      <c r="C51" s="394"/>
      <c r="E51" s="394"/>
      <c r="F51" s="666">
        <v>1.3672727272727274</v>
      </c>
      <c r="G51" s="665">
        <v>1.3672727272727274</v>
      </c>
      <c r="H51" s="665">
        <v>1.3672727272727274</v>
      </c>
      <c r="I51" s="665">
        <v>1.5672727272727274</v>
      </c>
      <c r="J51" s="665">
        <v>1.5672727272727274</v>
      </c>
      <c r="K51" s="665">
        <v>1.5672727272727274</v>
      </c>
      <c r="L51" s="665">
        <v>0.18545454545454546</v>
      </c>
      <c r="M51" s="665">
        <v>0.18545454545454546</v>
      </c>
      <c r="N51" s="665">
        <v>0.49090909090909091</v>
      </c>
      <c r="O51" s="665">
        <v>0.46545454545454545</v>
      </c>
      <c r="P51" s="665">
        <v>1.469090909090909</v>
      </c>
      <c r="Q51" s="665">
        <v>1.469090909090909</v>
      </c>
      <c r="R51" s="665">
        <v>1.469090909090909</v>
      </c>
      <c r="S51" s="665">
        <v>1.469090909090909</v>
      </c>
      <c r="T51" s="665">
        <v>1.469090909090909</v>
      </c>
      <c r="U51" s="665">
        <v>1.469090909090909</v>
      </c>
      <c r="V51" s="665">
        <v>1.469090909090909</v>
      </c>
      <c r="W51" s="665">
        <v>1.469090909090909</v>
      </c>
      <c r="X51" s="665">
        <v>1.469090909090909</v>
      </c>
      <c r="Y51" s="665">
        <v>1.469090909090909</v>
      </c>
      <c r="Z51" s="665">
        <v>1.469090909090909</v>
      </c>
      <c r="AA51" s="665">
        <v>1.469090909090909</v>
      </c>
      <c r="AB51" s="665">
        <v>1.469090909090909</v>
      </c>
      <c r="AC51" s="665">
        <v>1.469090909090909</v>
      </c>
      <c r="AD51" s="665">
        <v>1.469090909090909</v>
      </c>
      <c r="AE51" s="665">
        <v>1.469090909090909</v>
      </c>
      <c r="AF51" s="665">
        <v>1.6581818181818182</v>
      </c>
      <c r="AG51" s="665">
        <v>0.44</v>
      </c>
      <c r="AH51" s="665">
        <v>0.6</v>
      </c>
      <c r="AI51" s="665">
        <v>0.6</v>
      </c>
      <c r="AJ51" s="665">
        <v>0.6</v>
      </c>
      <c r="AK51" s="665">
        <v>0.6</v>
      </c>
      <c r="AL51" s="665">
        <v>0.8545454545454545</v>
      </c>
      <c r="AM51" s="665">
        <v>0.8545454545454545</v>
      </c>
      <c r="AN51" s="665">
        <v>0.8545454545454545</v>
      </c>
      <c r="AO51" s="665">
        <v>0.8545454545454545</v>
      </c>
      <c r="AP51" s="665">
        <v>0.8545454545454545</v>
      </c>
      <c r="AQ51" s="665">
        <v>0.8545454545454545</v>
      </c>
      <c r="AR51" s="665">
        <v>0.8545454545454545</v>
      </c>
      <c r="AS51" s="665">
        <v>1.3381818181818181</v>
      </c>
      <c r="AT51" s="665">
        <v>1.3381818181818181</v>
      </c>
      <c r="AU51" s="665">
        <v>1.3927272727272726</v>
      </c>
      <c r="AV51" s="665">
        <v>1.3927272727272726</v>
      </c>
      <c r="AW51" s="665">
        <v>1.3927272727272726</v>
      </c>
      <c r="AX51" s="665">
        <v>1.3927272727272726</v>
      </c>
      <c r="AY51" s="665">
        <v>1.3927272727272726</v>
      </c>
      <c r="AZ51" s="665">
        <v>1.3927272727272726</v>
      </c>
      <c r="BA51" s="665">
        <v>1.3927272727272726</v>
      </c>
      <c r="BB51" s="665">
        <v>1.3927272727272726</v>
      </c>
      <c r="BC51" s="665">
        <v>1.3927272727272726</v>
      </c>
      <c r="BD51" s="665">
        <v>0.36727272727272725</v>
      </c>
      <c r="BE51" s="665">
        <v>0.36</v>
      </c>
      <c r="BF51" s="665">
        <v>0.36</v>
      </c>
      <c r="BG51" s="665">
        <v>0.36</v>
      </c>
      <c r="BH51" s="665">
        <v>1.1927272727272726</v>
      </c>
      <c r="BI51" s="665">
        <v>1.0145454545454544</v>
      </c>
      <c r="BJ51" s="665">
        <v>1.0145454545454544</v>
      </c>
      <c r="BK51" s="665">
        <v>1.0145454545454544</v>
      </c>
      <c r="BL51" s="665">
        <v>1.0145454545454544</v>
      </c>
      <c r="BM51" s="665">
        <v>1.0145454545454544</v>
      </c>
      <c r="BN51" s="665">
        <v>0.32</v>
      </c>
      <c r="BO51" s="665">
        <v>1.28</v>
      </c>
      <c r="BP51" s="665">
        <v>0.33454545454545453</v>
      </c>
      <c r="BQ51" s="665">
        <v>0.50181818181818183</v>
      </c>
      <c r="BR51" s="665">
        <v>1.3927272727272726</v>
      </c>
      <c r="BS51" s="665">
        <v>1.3927272727272726</v>
      </c>
      <c r="BT51" s="665">
        <v>1.3927272727272726</v>
      </c>
      <c r="BU51" s="665">
        <v>1.3927272727272726</v>
      </c>
      <c r="BV51" s="665">
        <v>0.36</v>
      </c>
      <c r="BW51" s="665">
        <v>0.36</v>
      </c>
      <c r="BX51" s="665">
        <v>0.36</v>
      </c>
      <c r="BY51" s="665">
        <v>0.36</v>
      </c>
      <c r="BZ51" s="665">
        <v>0.36</v>
      </c>
      <c r="CA51" s="665">
        <v>0.36</v>
      </c>
      <c r="CB51" s="665">
        <v>0.42909090909090913</v>
      </c>
      <c r="CC51" s="665">
        <v>0.42909090909090913</v>
      </c>
      <c r="CD51" s="665">
        <v>0.42909090909090913</v>
      </c>
      <c r="CE51" s="665">
        <v>0.2290909090909091</v>
      </c>
      <c r="CF51" s="665">
        <v>0.2290909090909091</v>
      </c>
      <c r="CG51" s="665">
        <v>0.2290909090909091</v>
      </c>
      <c r="CH51" s="665">
        <v>0.2290909090909091</v>
      </c>
      <c r="CI51" s="665">
        <v>1.490909090909091</v>
      </c>
      <c r="CJ51" s="665">
        <v>1.490909090909091</v>
      </c>
      <c r="CK51" s="665">
        <v>1.490909090909091</v>
      </c>
      <c r="CL51" s="665">
        <v>0.67272727272727273</v>
      </c>
      <c r="CM51" s="665">
        <v>0.44363636363636361</v>
      </c>
      <c r="CN51" s="665">
        <v>0.98545454545454547</v>
      </c>
      <c r="CO51" s="665">
        <v>0.98545454545454547</v>
      </c>
      <c r="CP51" s="665">
        <v>0.98545454545454547</v>
      </c>
      <c r="CQ51" s="665">
        <v>0.98545454545454547</v>
      </c>
      <c r="CR51" s="665">
        <v>0.98545454545454547</v>
      </c>
      <c r="CS51" s="665">
        <v>0.98545454545454547</v>
      </c>
      <c r="CT51" s="665">
        <v>0.98545454545454547</v>
      </c>
      <c r="CU51" s="665">
        <v>0.98545454545454547</v>
      </c>
      <c r="CV51" s="665">
        <v>0.98545454545454547</v>
      </c>
      <c r="CW51" s="665">
        <v>0.98545454545454547</v>
      </c>
      <c r="CX51" s="665">
        <v>0.98545454545454547</v>
      </c>
      <c r="CY51" s="667">
        <v>0.98545454545454547</v>
      </c>
    </row>
    <row r="52" spans="2:103" s="19" customFormat="1" ht="15" customHeight="1" x14ac:dyDescent="0.25">
      <c r="B52" s="406"/>
      <c r="C52" s="406"/>
      <c r="D52" s="30"/>
      <c r="E52" s="406"/>
      <c r="F52" s="542">
        <v>1.0112994350282487</v>
      </c>
      <c r="G52" s="543">
        <v>1.0112994350282487</v>
      </c>
      <c r="H52" s="543">
        <v>1.0112994350282487</v>
      </c>
      <c r="I52" s="543">
        <v>0.99623352165725043</v>
      </c>
      <c r="J52" s="543">
        <v>0.99623352165725043</v>
      </c>
      <c r="K52" s="543">
        <v>0.99623352165725043</v>
      </c>
      <c r="L52" s="543">
        <v>0.63182674199623345</v>
      </c>
      <c r="M52" s="543">
        <v>0.63182674199623345</v>
      </c>
      <c r="N52" s="543">
        <v>0.82015065913370988</v>
      </c>
      <c r="O52" s="543">
        <v>0.7128060263653484</v>
      </c>
      <c r="P52" s="543">
        <v>1</v>
      </c>
      <c r="Q52" s="543">
        <v>1</v>
      </c>
      <c r="R52" s="543">
        <v>1</v>
      </c>
      <c r="S52" s="543">
        <v>1</v>
      </c>
      <c r="T52" s="543">
        <v>1</v>
      </c>
      <c r="U52" s="543">
        <v>1</v>
      </c>
      <c r="V52" s="543">
        <v>1</v>
      </c>
      <c r="W52" s="543">
        <v>1</v>
      </c>
      <c r="X52" s="543">
        <v>1</v>
      </c>
      <c r="Y52" s="543">
        <v>1</v>
      </c>
      <c r="Z52" s="543">
        <v>1</v>
      </c>
      <c r="AA52" s="543">
        <v>1</v>
      </c>
      <c r="AB52" s="543">
        <v>1</v>
      </c>
      <c r="AC52" s="543">
        <v>1</v>
      </c>
      <c r="AD52" s="543">
        <v>1</v>
      </c>
      <c r="AE52" s="543">
        <v>1</v>
      </c>
      <c r="AF52" s="543">
        <v>1.2052730696798493</v>
      </c>
      <c r="AG52" s="543">
        <v>0.77212806026365344</v>
      </c>
      <c r="AH52" s="543">
        <v>0.84463276836158196</v>
      </c>
      <c r="AI52" s="543">
        <v>0.84463276836158196</v>
      </c>
      <c r="AJ52" s="543">
        <v>0.84463276836158196</v>
      </c>
      <c r="AK52" s="543">
        <v>0.84463276836158196</v>
      </c>
      <c r="AL52" s="543">
        <v>0.82391713747645945</v>
      </c>
      <c r="AM52" s="543">
        <v>0.82391713747645945</v>
      </c>
      <c r="AN52" s="543">
        <v>0.82391713747645945</v>
      </c>
      <c r="AO52" s="543">
        <v>0.82391713747645945</v>
      </c>
      <c r="AP52" s="543">
        <v>0.82391713747645945</v>
      </c>
      <c r="AQ52" s="543">
        <v>0.82391713747645945</v>
      </c>
      <c r="AR52" s="543">
        <v>0.82391713747645945</v>
      </c>
      <c r="AS52" s="543">
        <v>1.0536723163841808</v>
      </c>
      <c r="AT52" s="543">
        <v>1.0536723163841808</v>
      </c>
      <c r="AU52" s="543">
        <v>1.0094161958568739</v>
      </c>
      <c r="AV52" s="543">
        <v>1.0094161958568739</v>
      </c>
      <c r="AW52" s="543">
        <v>1.0094161958568739</v>
      </c>
      <c r="AX52" s="543">
        <v>1.0094161958568739</v>
      </c>
      <c r="AY52" s="543">
        <v>1.0094161958568739</v>
      </c>
      <c r="AZ52" s="543">
        <v>1.0094161958568739</v>
      </c>
      <c r="BA52" s="543">
        <v>1.0094161958568739</v>
      </c>
      <c r="BB52" s="543">
        <v>1.0094161958568739</v>
      </c>
      <c r="BC52" s="543">
        <v>1.0094161958568739</v>
      </c>
      <c r="BD52" s="543">
        <v>0.7966101694915253</v>
      </c>
      <c r="BE52" s="543">
        <v>0.74293785310734461</v>
      </c>
      <c r="BF52" s="543">
        <v>0.74293785310734461</v>
      </c>
      <c r="BG52" s="543">
        <v>0.74293785310734461</v>
      </c>
      <c r="BH52" s="543">
        <v>0.98681732580037662</v>
      </c>
      <c r="BI52" s="543">
        <v>0.95291902071563084</v>
      </c>
      <c r="BJ52" s="543">
        <v>0.95291902071563084</v>
      </c>
      <c r="BK52" s="543">
        <v>0.95291902071563084</v>
      </c>
      <c r="BL52" s="543">
        <v>0.95291902071563084</v>
      </c>
      <c r="BM52" s="543">
        <v>0.95291902071563084</v>
      </c>
      <c r="BN52" s="543">
        <v>0.72598870056497167</v>
      </c>
      <c r="BO52" s="543">
        <v>0.8728813559322034</v>
      </c>
      <c r="BP52" s="543">
        <v>0.72410546139359699</v>
      </c>
      <c r="BQ52" s="543">
        <v>0.79001883239171378</v>
      </c>
      <c r="BR52" s="543">
        <v>1.0875706214689265</v>
      </c>
      <c r="BS52" s="543">
        <v>1.0875706214689265</v>
      </c>
      <c r="BT52" s="543">
        <v>1.0875706214689265</v>
      </c>
      <c r="BU52" s="543">
        <v>1.0875706214689265</v>
      </c>
      <c r="BV52" s="543">
        <v>0.66101694915254239</v>
      </c>
      <c r="BW52" s="543">
        <v>0.66101694915254239</v>
      </c>
      <c r="BX52" s="543">
        <v>0.66101694915254239</v>
      </c>
      <c r="BY52" s="543">
        <v>0.66101694915254239</v>
      </c>
      <c r="BZ52" s="543">
        <v>0.66101694915254239</v>
      </c>
      <c r="CA52" s="543">
        <v>0.66101694915254239</v>
      </c>
      <c r="CB52" s="543">
        <v>0.86911487758945383</v>
      </c>
      <c r="CC52" s="543">
        <v>0.86911487758945383</v>
      </c>
      <c r="CD52" s="543">
        <v>0.86911487758945383</v>
      </c>
      <c r="CE52" s="543">
        <v>0.62900188323917128</v>
      </c>
      <c r="CF52" s="543">
        <v>0.62900188323917128</v>
      </c>
      <c r="CG52" s="543">
        <v>0.62900188323917128</v>
      </c>
      <c r="CH52" s="543">
        <v>0.62900188323917128</v>
      </c>
      <c r="CI52" s="543">
        <v>1.0527306967984933</v>
      </c>
      <c r="CJ52" s="543">
        <v>1.0527306967984933</v>
      </c>
      <c r="CK52" s="543">
        <v>1.0527306967984933</v>
      </c>
      <c r="CL52" s="543">
        <v>0.82956685499058369</v>
      </c>
      <c r="CM52" s="543">
        <v>0.74670433145009407</v>
      </c>
      <c r="CN52" s="543">
        <v>0.98305084745762716</v>
      </c>
      <c r="CO52" s="543">
        <v>0.98305084745762716</v>
      </c>
      <c r="CP52" s="543">
        <v>0.98305084745762716</v>
      </c>
      <c r="CQ52" s="543">
        <v>0.98305084745762716</v>
      </c>
      <c r="CR52" s="543">
        <v>0.98305084745762716</v>
      </c>
      <c r="CS52" s="543">
        <v>0.98305084745762716</v>
      </c>
      <c r="CT52" s="543">
        <v>0.98305084745762716</v>
      </c>
      <c r="CU52" s="543">
        <v>0.98305084745762716</v>
      </c>
      <c r="CV52" s="543">
        <v>0.98305084745762716</v>
      </c>
      <c r="CW52" s="543">
        <v>0.98305084745762716</v>
      </c>
      <c r="CX52" s="543">
        <v>0.98305084745762716</v>
      </c>
      <c r="CY52" s="544">
        <v>0.98305084745762716</v>
      </c>
    </row>
    <row r="54" spans="2:103" ht="27" customHeight="1" x14ac:dyDescent="0.25">
      <c r="B54" s="159" t="s">
        <v>116</v>
      </c>
      <c r="J54" s="423"/>
    </row>
    <row r="55" spans="2:103" ht="15" customHeight="1" x14ac:dyDescent="0.25">
      <c r="B55" s="395" t="s">
        <v>8</v>
      </c>
      <c r="C55" s="758" t="s">
        <v>117</v>
      </c>
      <c r="D55" s="758"/>
      <c r="E55" s="758"/>
      <c r="F55" s="758"/>
      <c r="G55" s="758"/>
      <c r="H55" s="758"/>
      <c r="I55" s="758"/>
      <c r="J55" s="758"/>
      <c r="K55" s="758"/>
      <c r="L55" s="758"/>
      <c r="M55" s="758"/>
      <c r="N55" s="758"/>
      <c r="O55" s="758"/>
      <c r="P55" s="4"/>
      <c r="Q55" s="4"/>
      <c r="R55" s="4"/>
      <c r="S55" s="4"/>
    </row>
    <row r="56" spans="2:103" ht="18" customHeight="1" x14ac:dyDescent="0.25">
      <c r="B56" s="13"/>
      <c r="C56" s="752" t="s">
        <v>888</v>
      </c>
      <c r="D56" s="753"/>
      <c r="E56" s="753"/>
      <c r="F56" s="753"/>
      <c r="G56" s="753"/>
      <c r="H56" s="753"/>
      <c r="I56" s="753"/>
      <c r="J56" s="753"/>
      <c r="K56" s="753"/>
      <c r="L56" s="753"/>
      <c r="M56" s="753"/>
      <c r="N56" s="753"/>
      <c r="O56" s="753"/>
      <c r="P56" s="754"/>
      <c r="Q56" s="4"/>
      <c r="R56" s="4"/>
      <c r="S56" s="4"/>
    </row>
    <row r="57" spans="2:103" ht="18" customHeight="1" x14ac:dyDescent="0.25">
      <c r="B57" s="458"/>
      <c r="C57" s="743" t="s">
        <v>889</v>
      </c>
      <c r="D57" s="744"/>
      <c r="E57" s="744"/>
      <c r="F57" s="744"/>
      <c r="G57" s="744"/>
      <c r="H57" s="744"/>
      <c r="I57" s="744"/>
      <c r="J57" s="744"/>
      <c r="K57" s="744"/>
      <c r="L57" s="744"/>
      <c r="M57" s="744"/>
      <c r="N57" s="744"/>
      <c r="O57" s="744"/>
      <c r="P57" s="745"/>
      <c r="Q57" s="4"/>
      <c r="R57" s="4"/>
      <c r="S57" s="4"/>
    </row>
    <row r="58" spans="2:103" ht="18" customHeight="1" x14ac:dyDescent="0.25">
      <c r="B58" s="458"/>
      <c r="C58" s="743" t="s">
        <v>893</v>
      </c>
      <c r="D58" s="744"/>
      <c r="E58" s="744"/>
      <c r="F58" s="744"/>
      <c r="G58" s="744"/>
      <c r="H58" s="744"/>
      <c r="I58" s="744"/>
      <c r="J58" s="744"/>
      <c r="K58" s="744"/>
      <c r="L58" s="744"/>
      <c r="M58" s="744"/>
      <c r="N58" s="744"/>
      <c r="O58" s="744"/>
      <c r="P58" s="745"/>
      <c r="Q58" s="4"/>
      <c r="R58" s="4"/>
      <c r="S58" s="4"/>
    </row>
    <row r="59" spans="2:103" ht="18" customHeight="1" x14ac:dyDescent="0.25">
      <c r="B59" s="458"/>
      <c r="C59" s="743" t="s">
        <v>126</v>
      </c>
      <c r="D59" s="744"/>
      <c r="E59" s="744"/>
      <c r="F59" s="744"/>
      <c r="G59" s="744"/>
      <c r="H59" s="744"/>
      <c r="I59" s="744"/>
      <c r="J59" s="744"/>
      <c r="K59" s="744"/>
      <c r="L59" s="744"/>
      <c r="M59" s="744"/>
      <c r="N59" s="744"/>
      <c r="O59" s="744"/>
      <c r="P59" s="745"/>
      <c r="Q59" s="4"/>
      <c r="R59" s="4"/>
      <c r="S59" s="4"/>
    </row>
    <row r="60" spans="2:103" ht="18" customHeight="1" x14ac:dyDescent="0.25">
      <c r="B60" s="458"/>
      <c r="C60" s="743" t="s">
        <v>127</v>
      </c>
      <c r="D60" s="744"/>
      <c r="E60" s="744"/>
      <c r="F60" s="744"/>
      <c r="G60" s="744"/>
      <c r="H60" s="744"/>
      <c r="I60" s="744"/>
      <c r="J60" s="744"/>
      <c r="K60" s="744"/>
      <c r="L60" s="744"/>
      <c r="M60" s="744"/>
      <c r="N60" s="744"/>
      <c r="O60" s="744"/>
      <c r="P60" s="745"/>
      <c r="Q60" s="4"/>
      <c r="R60" s="4"/>
      <c r="S60" s="4"/>
    </row>
    <row r="61" spans="2:103" ht="18" customHeight="1" x14ac:dyDescent="0.25">
      <c r="B61" s="458"/>
      <c r="C61" s="743" t="s">
        <v>765</v>
      </c>
      <c r="D61" s="744"/>
      <c r="E61" s="744"/>
      <c r="F61" s="744"/>
      <c r="G61" s="744"/>
      <c r="H61" s="744"/>
      <c r="I61" s="744"/>
      <c r="J61" s="744"/>
      <c r="K61" s="744"/>
      <c r="L61" s="744"/>
      <c r="M61" s="744"/>
      <c r="N61" s="744"/>
      <c r="O61" s="744"/>
      <c r="P61" s="745"/>
      <c r="Q61" s="4"/>
      <c r="R61" s="4"/>
      <c r="S61" s="4"/>
    </row>
    <row r="62" spans="2:103" ht="18" customHeight="1" x14ac:dyDescent="0.25">
      <c r="B62" s="458"/>
      <c r="C62" s="743" t="s">
        <v>128</v>
      </c>
      <c r="D62" s="744"/>
      <c r="E62" s="744"/>
      <c r="F62" s="744"/>
      <c r="G62" s="744"/>
      <c r="H62" s="744"/>
      <c r="I62" s="744"/>
      <c r="J62" s="744"/>
      <c r="K62" s="744"/>
      <c r="L62" s="744"/>
      <c r="M62" s="744"/>
      <c r="N62" s="744"/>
      <c r="O62" s="744"/>
      <c r="P62" s="745"/>
      <c r="Q62" s="4"/>
      <c r="R62" s="4"/>
      <c r="S62" s="4"/>
    </row>
    <row r="63" spans="2:103" ht="18" customHeight="1" x14ac:dyDescent="0.25">
      <c r="B63" s="458"/>
      <c r="C63" s="743" t="s">
        <v>894</v>
      </c>
      <c r="D63" s="744"/>
      <c r="E63" s="744"/>
      <c r="F63" s="744"/>
      <c r="G63" s="744"/>
      <c r="H63" s="744"/>
      <c r="I63" s="744"/>
      <c r="J63" s="744"/>
      <c r="K63" s="744"/>
      <c r="L63" s="744"/>
      <c r="M63" s="744"/>
      <c r="N63" s="744"/>
      <c r="O63" s="744"/>
      <c r="P63" s="745"/>
      <c r="Q63" s="4"/>
      <c r="R63" s="4"/>
      <c r="S63" s="4"/>
    </row>
    <row r="64" spans="2:103" ht="18" customHeight="1" x14ac:dyDescent="0.25">
      <c r="B64" s="458"/>
      <c r="C64" s="743" t="s">
        <v>129</v>
      </c>
      <c r="D64" s="744"/>
      <c r="E64" s="744"/>
      <c r="F64" s="744"/>
      <c r="G64" s="744"/>
      <c r="H64" s="744"/>
      <c r="I64" s="744"/>
      <c r="J64" s="744"/>
      <c r="K64" s="744"/>
      <c r="L64" s="744"/>
      <c r="M64" s="744"/>
      <c r="N64" s="744"/>
      <c r="O64" s="744"/>
      <c r="P64" s="745"/>
      <c r="Q64" s="4"/>
      <c r="R64" s="4"/>
      <c r="S64" s="4"/>
    </row>
    <row r="65" spans="2:19" ht="18" customHeight="1" x14ac:dyDescent="0.25">
      <c r="B65" s="458"/>
      <c r="C65" s="743" t="s">
        <v>890</v>
      </c>
      <c r="D65" s="744"/>
      <c r="E65" s="744"/>
      <c r="F65" s="744"/>
      <c r="G65" s="744"/>
      <c r="H65" s="744"/>
      <c r="I65" s="744"/>
      <c r="J65" s="744"/>
      <c r="K65" s="744"/>
      <c r="L65" s="744"/>
      <c r="M65" s="744"/>
      <c r="N65" s="744"/>
      <c r="O65" s="744"/>
      <c r="P65" s="745"/>
      <c r="Q65" s="4"/>
      <c r="R65" s="4"/>
      <c r="S65" s="4"/>
    </row>
    <row r="66" spans="2:19" ht="18" customHeight="1" x14ac:dyDescent="0.25">
      <c r="B66" s="458"/>
      <c r="C66" s="743" t="s">
        <v>891</v>
      </c>
      <c r="D66" s="744"/>
      <c r="E66" s="744"/>
      <c r="F66" s="744"/>
      <c r="G66" s="744"/>
      <c r="H66" s="744"/>
      <c r="I66" s="744"/>
      <c r="J66" s="744"/>
      <c r="K66" s="744"/>
      <c r="L66" s="744"/>
      <c r="M66" s="744"/>
      <c r="N66" s="744"/>
      <c r="O66" s="744"/>
      <c r="P66" s="745"/>
      <c r="Q66" s="4"/>
      <c r="R66" s="4"/>
      <c r="S66" s="4"/>
    </row>
    <row r="67" spans="2:19" ht="18" customHeight="1" x14ac:dyDescent="0.25">
      <c r="B67" s="458"/>
      <c r="C67" s="743" t="s">
        <v>892</v>
      </c>
      <c r="D67" s="744"/>
      <c r="E67" s="744"/>
      <c r="F67" s="744"/>
      <c r="G67" s="744"/>
      <c r="H67" s="744"/>
      <c r="I67" s="744"/>
      <c r="J67" s="744"/>
      <c r="K67" s="744"/>
      <c r="L67" s="744"/>
      <c r="M67" s="744"/>
      <c r="N67" s="744"/>
      <c r="O67" s="744"/>
      <c r="P67" s="745"/>
      <c r="Q67" s="4"/>
      <c r="R67" s="4"/>
      <c r="S67" s="4"/>
    </row>
    <row r="68" spans="2:19" ht="18" customHeight="1" x14ac:dyDescent="0.25">
      <c r="B68" s="458"/>
      <c r="C68" s="743" t="s">
        <v>130</v>
      </c>
      <c r="D68" s="744"/>
      <c r="E68" s="744"/>
      <c r="F68" s="744"/>
      <c r="G68" s="744"/>
      <c r="H68" s="744"/>
      <c r="I68" s="744"/>
      <c r="J68" s="744"/>
      <c r="K68" s="744"/>
      <c r="L68" s="744"/>
      <c r="M68" s="744"/>
      <c r="N68" s="744"/>
      <c r="O68" s="744"/>
      <c r="P68" s="745"/>
      <c r="Q68" s="4"/>
      <c r="R68" s="4"/>
      <c r="S68" s="4"/>
    </row>
    <row r="69" spans="2:19" ht="18" customHeight="1" x14ac:dyDescent="0.25">
      <c r="B69" s="458"/>
      <c r="C69" s="743" t="s">
        <v>131</v>
      </c>
      <c r="D69" s="744"/>
      <c r="E69" s="744"/>
      <c r="F69" s="744"/>
      <c r="G69" s="744"/>
      <c r="H69" s="744"/>
      <c r="I69" s="744"/>
      <c r="J69" s="744"/>
      <c r="K69" s="744"/>
      <c r="L69" s="744"/>
      <c r="M69" s="744"/>
      <c r="N69" s="744"/>
      <c r="O69" s="744"/>
      <c r="P69" s="745"/>
      <c r="Q69" s="4"/>
      <c r="R69" s="4"/>
      <c r="S69" s="4"/>
    </row>
    <row r="70" spans="2:19" ht="18" customHeight="1" x14ac:dyDescent="0.25">
      <c r="B70" s="459"/>
      <c r="C70" s="740" t="s">
        <v>766</v>
      </c>
      <c r="D70" s="741"/>
      <c r="E70" s="741"/>
      <c r="F70" s="741"/>
      <c r="G70" s="741"/>
      <c r="H70" s="741"/>
      <c r="I70" s="741"/>
      <c r="J70" s="741"/>
      <c r="K70" s="741"/>
      <c r="L70" s="741"/>
      <c r="M70" s="741"/>
      <c r="N70" s="741"/>
      <c r="O70" s="741"/>
      <c r="P70" s="742"/>
      <c r="Q70" s="4"/>
      <c r="R70" s="4"/>
      <c r="S70" s="4"/>
    </row>
    <row r="71" spans="2:19" ht="15" customHeight="1" x14ac:dyDescent="0.25">
      <c r="B71" s="351" t="s">
        <v>947</v>
      </c>
    </row>
  </sheetData>
  <mergeCells count="16">
    <mergeCell ref="C70:P70"/>
    <mergeCell ref="C66:P66"/>
    <mergeCell ref="C67:P67"/>
    <mergeCell ref="C68:P68"/>
    <mergeCell ref="C69:P69"/>
    <mergeCell ref="C55:O55"/>
    <mergeCell ref="C61:P61"/>
    <mergeCell ref="C62:P62"/>
    <mergeCell ref="C63:P63"/>
    <mergeCell ref="C64:P64"/>
    <mergeCell ref="C65:P65"/>
    <mergeCell ref="C56:P56"/>
    <mergeCell ref="C57:P57"/>
    <mergeCell ref="C58:P58"/>
    <mergeCell ref="C59:P59"/>
    <mergeCell ref="C60:P60"/>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816E6-88BA-4852-BF37-A6746AAD5E06}">
  <dimension ref="A1:CA60"/>
  <sheetViews>
    <sheetView zoomScale="70" zoomScaleNormal="70" workbookViewId="0">
      <pane ySplit="3" topLeftCell="A31" activePane="bottomLeft" state="frozen"/>
      <selection activeCell="L70" sqref="L70"/>
      <selection pane="bottomLeft"/>
    </sheetView>
  </sheetViews>
  <sheetFormatPr defaultColWidth="10.7109375" defaultRowHeight="15" customHeight="1" x14ac:dyDescent="0.25"/>
  <cols>
    <col min="1" max="1" width="5.7109375" style="4" customWidth="1"/>
    <col min="2" max="2" width="10.7109375" style="14" customWidth="1"/>
    <col min="3" max="3" width="5.7109375" style="289" customWidth="1"/>
    <col min="4" max="4" width="10.7109375" style="289"/>
    <col min="5" max="30" width="10.7109375" style="4"/>
    <col min="31" max="32" width="5.7109375" style="4" customWidth="1"/>
    <col min="33" max="33" width="12.85546875" style="4" bestFit="1" customWidth="1"/>
    <col min="34" max="34" width="10.7109375" style="4"/>
    <col min="35" max="38" width="5.7109375" style="4" customWidth="1"/>
    <col min="39" max="39" width="17" style="4" customWidth="1"/>
    <col min="40" max="40" width="16.7109375" style="4" bestFit="1" customWidth="1"/>
    <col min="41" max="41" width="15.28515625" style="4" customWidth="1"/>
    <col min="42" max="43" width="10.7109375" style="4"/>
    <col min="44" max="49" width="13.28515625" style="4" customWidth="1"/>
    <col min="50" max="51" width="10.7109375" style="4"/>
    <col min="52" max="52" width="12.85546875" style="4" bestFit="1" customWidth="1"/>
    <col min="53" max="53" width="13.85546875" style="4" bestFit="1" customWidth="1"/>
    <col min="54" max="54" width="11.85546875" style="4" bestFit="1" customWidth="1"/>
    <col min="55" max="16384" width="10.7109375" style="4"/>
  </cols>
  <sheetData>
    <row r="1" spans="1:79" ht="27" customHeight="1" x14ac:dyDescent="0.25">
      <c r="A1" s="19"/>
      <c r="B1" s="257"/>
      <c r="C1" s="284"/>
      <c r="D1" s="284"/>
      <c r="E1" s="18"/>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17"/>
      <c r="BE1" s="279" t="s">
        <v>668</v>
      </c>
      <c r="BF1" s="27"/>
      <c r="BG1" s="27"/>
      <c r="BH1" s="27"/>
      <c r="BI1" s="27"/>
      <c r="BJ1" s="27"/>
      <c r="BK1" s="27"/>
      <c r="BL1" s="27"/>
      <c r="BM1" s="27"/>
      <c r="BN1" s="27"/>
      <c r="BO1" s="27"/>
      <c r="BP1" s="27"/>
      <c r="BQ1" s="27"/>
      <c r="BR1" s="27"/>
      <c r="BS1" s="27"/>
      <c r="BT1" s="27"/>
      <c r="BU1" s="27"/>
      <c r="BV1" s="27"/>
      <c r="BW1" s="27"/>
      <c r="BX1" s="27"/>
      <c r="BY1" s="19"/>
      <c r="BZ1" s="19"/>
      <c r="CA1" s="19"/>
    </row>
    <row r="2" spans="1:79" ht="110.1" customHeight="1" x14ac:dyDescent="0.25">
      <c r="A2" s="21"/>
      <c r="B2" s="280" t="s">
        <v>671</v>
      </c>
      <c r="C2" s="96" t="s">
        <v>670</v>
      </c>
      <c r="D2" s="96" t="s">
        <v>672</v>
      </c>
      <c r="E2" s="550" t="s">
        <v>751</v>
      </c>
      <c r="F2" s="551" t="s">
        <v>752</v>
      </c>
      <c r="G2" s="551" t="s">
        <v>753</v>
      </c>
      <c r="H2" s="551" t="s">
        <v>755</v>
      </c>
      <c r="I2" s="552" t="s">
        <v>754</v>
      </c>
      <c r="J2" s="99" t="s">
        <v>264</v>
      </c>
      <c r="K2" s="99" t="s">
        <v>265</v>
      </c>
      <c r="L2" s="100" t="s">
        <v>266</v>
      </c>
      <c r="M2" s="98" t="s">
        <v>1</v>
      </c>
      <c r="N2" s="99" t="s">
        <v>2</v>
      </c>
      <c r="O2" s="99" t="s">
        <v>3</v>
      </c>
      <c r="P2" s="99" t="s">
        <v>4</v>
      </c>
      <c r="Q2" s="99" t="s">
        <v>5</v>
      </c>
      <c r="R2" s="99" t="s">
        <v>6</v>
      </c>
      <c r="S2" s="99" t="s">
        <v>7</v>
      </c>
      <c r="T2" s="99" t="s">
        <v>293</v>
      </c>
      <c r="U2" s="99" t="s">
        <v>294</v>
      </c>
      <c r="V2" s="99" t="s">
        <v>295</v>
      </c>
      <c r="W2" s="99" t="s">
        <v>296</v>
      </c>
      <c r="X2" s="99" t="s">
        <v>297</v>
      </c>
      <c r="Y2" s="99" t="s">
        <v>298</v>
      </c>
      <c r="Z2" s="99" t="s">
        <v>299</v>
      </c>
      <c r="AA2" s="99" t="s">
        <v>300</v>
      </c>
      <c r="AB2" s="99" t="s">
        <v>301</v>
      </c>
      <c r="AC2" s="99" t="s">
        <v>302</v>
      </c>
      <c r="AD2" s="99" t="s">
        <v>303</v>
      </c>
      <c r="AE2" s="101" t="s">
        <v>304</v>
      </c>
      <c r="AF2" s="102" t="s">
        <v>305</v>
      </c>
      <c r="AG2" s="102" t="s">
        <v>306</v>
      </c>
      <c r="AH2" s="103" t="s">
        <v>307</v>
      </c>
      <c r="AI2" s="101" t="s">
        <v>308</v>
      </c>
      <c r="AJ2" s="102" t="s">
        <v>309</v>
      </c>
      <c r="AK2" s="102" t="s">
        <v>310</v>
      </c>
      <c r="AL2" s="104" t="s">
        <v>311</v>
      </c>
      <c r="AM2" s="102" t="s">
        <v>312</v>
      </c>
      <c r="AN2" s="104" t="s">
        <v>313</v>
      </c>
      <c r="AO2" s="101" t="s">
        <v>314</v>
      </c>
      <c r="AP2" s="102" t="s">
        <v>315</v>
      </c>
      <c r="AQ2" s="103" t="s">
        <v>316</v>
      </c>
      <c r="AR2" s="101" t="s">
        <v>317</v>
      </c>
      <c r="AS2" s="102" t="s">
        <v>318</v>
      </c>
      <c r="AT2" s="105" t="s">
        <v>758</v>
      </c>
      <c r="AU2" s="103" t="s">
        <v>759</v>
      </c>
      <c r="AV2" s="105" t="s">
        <v>756</v>
      </c>
      <c r="AW2" s="103" t="s">
        <v>757</v>
      </c>
      <c r="AX2" s="101" t="s">
        <v>321</v>
      </c>
      <c r="AY2" s="104" t="s">
        <v>322</v>
      </c>
      <c r="AZ2" s="102" t="s">
        <v>323</v>
      </c>
      <c r="BA2" s="102" t="s">
        <v>324</v>
      </c>
      <c r="BB2" s="102" t="s">
        <v>325</v>
      </c>
      <c r="BC2" s="104" t="s">
        <v>326</v>
      </c>
      <c r="BD2" s="28"/>
      <c r="BE2" s="109" t="s">
        <v>1</v>
      </c>
      <c r="BF2" s="110" t="s">
        <v>1</v>
      </c>
      <c r="BG2" s="111" t="s">
        <v>2</v>
      </c>
      <c r="BH2" s="111" t="s">
        <v>3</v>
      </c>
      <c r="BI2" s="111" t="s">
        <v>4</v>
      </c>
      <c r="BJ2" s="111" t="s">
        <v>5</v>
      </c>
      <c r="BK2" s="111" t="s">
        <v>6</v>
      </c>
      <c r="BL2" s="111" t="s">
        <v>7</v>
      </c>
      <c r="BM2" s="111" t="s">
        <v>293</v>
      </c>
      <c r="BN2" s="111" t="s">
        <v>294</v>
      </c>
      <c r="BO2" s="111" t="s">
        <v>295</v>
      </c>
      <c r="BP2" s="111" t="s">
        <v>296</v>
      </c>
      <c r="BQ2" s="111" t="s">
        <v>297</v>
      </c>
      <c r="BR2" s="111" t="s">
        <v>298</v>
      </c>
      <c r="BS2" s="111" t="s">
        <v>299</v>
      </c>
      <c r="BT2" s="111" t="s">
        <v>300</v>
      </c>
      <c r="BU2" s="111" t="s">
        <v>301</v>
      </c>
      <c r="BV2" s="111" t="s">
        <v>302</v>
      </c>
      <c r="BW2" s="111" t="s">
        <v>303</v>
      </c>
      <c r="BX2" s="112" t="s">
        <v>303</v>
      </c>
      <c r="BY2" s="98" t="s">
        <v>327</v>
      </c>
      <c r="BZ2" s="99" t="s">
        <v>328</v>
      </c>
      <c r="CA2" s="100" t="s">
        <v>329</v>
      </c>
    </row>
    <row r="3" spans="1:79" ht="15" customHeight="1" x14ac:dyDescent="0.3">
      <c r="A3" s="16"/>
      <c r="B3" s="259"/>
      <c r="C3" s="97"/>
      <c r="D3" s="97"/>
      <c r="E3" s="88"/>
      <c r="F3" s="89"/>
      <c r="G3" s="89"/>
      <c r="H3" s="89"/>
      <c r="I3" s="90"/>
      <c r="J3" s="85" t="s">
        <v>267</v>
      </c>
      <c r="K3" s="85" t="s">
        <v>268</v>
      </c>
      <c r="L3" s="86" t="s">
        <v>269</v>
      </c>
      <c r="M3" s="87" t="s">
        <v>270</v>
      </c>
      <c r="N3" s="85" t="s">
        <v>271</v>
      </c>
      <c r="O3" s="85" t="s">
        <v>272</v>
      </c>
      <c r="P3" s="85" t="s">
        <v>273</v>
      </c>
      <c r="Q3" s="85" t="s">
        <v>274</v>
      </c>
      <c r="R3" s="85" t="s">
        <v>275</v>
      </c>
      <c r="S3" s="85" t="s">
        <v>276</v>
      </c>
      <c r="T3" s="85" t="s">
        <v>277</v>
      </c>
      <c r="U3" s="85" t="s">
        <v>278</v>
      </c>
      <c r="V3" s="85" t="s">
        <v>279</v>
      </c>
      <c r="W3" s="85" t="s">
        <v>280</v>
      </c>
      <c r="X3" s="85" t="s">
        <v>281</v>
      </c>
      <c r="Y3" s="85" t="s">
        <v>282</v>
      </c>
      <c r="Z3" s="85" t="s">
        <v>283</v>
      </c>
      <c r="AA3" s="85" t="s">
        <v>284</v>
      </c>
      <c r="AB3" s="85" t="s">
        <v>285</v>
      </c>
      <c r="AC3" s="85" t="s">
        <v>286</v>
      </c>
      <c r="AD3" s="85" t="s">
        <v>287</v>
      </c>
      <c r="AE3" s="106"/>
      <c r="AF3" s="107"/>
      <c r="AG3" s="107"/>
      <c r="AH3" s="108"/>
      <c r="AI3" s="106"/>
      <c r="AJ3" s="107"/>
      <c r="AK3" s="107"/>
      <c r="AL3" s="108"/>
      <c r="AM3" s="107"/>
      <c r="AN3" s="108"/>
      <c r="AO3" s="106"/>
      <c r="AP3" s="107"/>
      <c r="AQ3" s="108"/>
      <c r="AR3" s="106"/>
      <c r="AS3" s="107"/>
      <c r="AT3" s="107"/>
      <c r="AU3" s="107"/>
      <c r="AV3" s="107"/>
      <c r="AW3" s="107"/>
      <c r="AX3" s="107"/>
      <c r="AY3" s="107"/>
      <c r="AZ3" s="107"/>
      <c r="BA3" s="107"/>
      <c r="BB3" s="107"/>
      <c r="BC3" s="108"/>
      <c r="BD3" s="22"/>
      <c r="BE3" s="78" t="s">
        <v>264</v>
      </c>
      <c r="BF3" s="79" t="s">
        <v>265</v>
      </c>
      <c r="BG3" s="80" t="s">
        <v>264</v>
      </c>
      <c r="BH3" s="80" t="s">
        <v>264</v>
      </c>
      <c r="BI3" s="80" t="s">
        <v>264</v>
      </c>
      <c r="BJ3" s="80" t="s">
        <v>264</v>
      </c>
      <c r="BK3" s="79" t="s">
        <v>265</v>
      </c>
      <c r="BL3" s="79" t="s">
        <v>265</v>
      </c>
      <c r="BM3" s="79" t="s">
        <v>265</v>
      </c>
      <c r="BN3" s="79" t="s">
        <v>265</v>
      </c>
      <c r="BO3" s="79" t="s">
        <v>265</v>
      </c>
      <c r="BP3" s="79" t="s">
        <v>265</v>
      </c>
      <c r="BQ3" s="79" t="s">
        <v>265</v>
      </c>
      <c r="BR3" s="80" t="s">
        <v>264</v>
      </c>
      <c r="BS3" s="80" t="s">
        <v>264</v>
      </c>
      <c r="BT3" s="79" t="s">
        <v>265</v>
      </c>
      <c r="BU3" s="81" t="s">
        <v>266</v>
      </c>
      <c r="BV3" s="81" t="s">
        <v>266</v>
      </c>
      <c r="BW3" s="80" t="s">
        <v>264</v>
      </c>
      <c r="BX3" s="79" t="s">
        <v>265</v>
      </c>
      <c r="BY3" s="82" t="s">
        <v>264</v>
      </c>
      <c r="BZ3" s="83" t="s">
        <v>265</v>
      </c>
      <c r="CA3" s="84" t="s">
        <v>266</v>
      </c>
    </row>
    <row r="4" spans="1:79" ht="15" customHeight="1" x14ac:dyDescent="0.25">
      <c r="A4" s="19"/>
      <c r="B4" s="254" t="s">
        <v>673</v>
      </c>
      <c r="C4" s="281">
        <v>1</v>
      </c>
      <c r="D4" s="286">
        <v>2018</v>
      </c>
      <c r="E4" s="553">
        <v>129935224.89273739</v>
      </c>
      <c r="F4" s="24">
        <v>129935224.89273739</v>
      </c>
      <c r="G4" s="24">
        <v>129935224.89273739</v>
      </c>
      <c r="H4" s="24">
        <v>936549371.9515605</v>
      </c>
      <c r="I4" s="195">
        <v>2149971989.5986195</v>
      </c>
      <c r="J4" s="170">
        <v>3995.8740162740237</v>
      </c>
      <c r="K4" s="24">
        <v>10.133888029025934</v>
      </c>
      <c r="L4" s="195">
        <v>839856995.51344705</v>
      </c>
      <c r="M4" s="170">
        <v>4808455187.0586662</v>
      </c>
      <c r="N4" s="24">
        <v>-17744.722689217055</v>
      </c>
      <c r="O4" s="24">
        <v>28600627.248433549</v>
      </c>
      <c r="P4" s="24">
        <v>-4580364.6404395215</v>
      </c>
      <c r="Q4" s="24">
        <v>287677.13832313847</v>
      </c>
      <c r="R4" s="24">
        <v>-5490915.2935347036</v>
      </c>
      <c r="S4" s="24">
        <v>1641841.6120752459</v>
      </c>
      <c r="T4" s="24">
        <v>-361415.91197673569</v>
      </c>
      <c r="U4" s="24">
        <v>-335807.53176783794</v>
      </c>
      <c r="V4" s="24">
        <v>-11823151107.154804</v>
      </c>
      <c r="W4" s="24">
        <v>-33394999.501171716</v>
      </c>
      <c r="X4" s="24">
        <v>-48713088.199512646</v>
      </c>
      <c r="Y4" s="24">
        <v>-31957769.893375523</v>
      </c>
      <c r="Z4" s="24">
        <v>-2069882938.8823049</v>
      </c>
      <c r="AA4" s="24">
        <v>-251217670.85964218</v>
      </c>
      <c r="AB4" s="24">
        <v>-8830921.2160353437</v>
      </c>
      <c r="AC4" s="24">
        <v>1811747455.2128131</v>
      </c>
      <c r="AD4" s="195">
        <v>-31924384.205787539</v>
      </c>
      <c r="AE4" s="240">
        <v>7</v>
      </c>
      <c r="AF4" s="241">
        <v>5</v>
      </c>
      <c r="AG4" s="241">
        <v>2750000</v>
      </c>
      <c r="AH4" s="605">
        <v>1.0000000000000002</v>
      </c>
      <c r="AI4" s="240">
        <v>8</v>
      </c>
      <c r="AJ4" s="241">
        <v>5</v>
      </c>
      <c r="AK4" s="241">
        <v>2</v>
      </c>
      <c r="AL4" s="242">
        <v>1</v>
      </c>
      <c r="AM4" s="240">
        <v>1014940603.885</v>
      </c>
      <c r="AN4" s="242">
        <v>2840306387.0645638</v>
      </c>
      <c r="AO4" s="240">
        <v>119327013</v>
      </c>
      <c r="AP4" s="189">
        <v>0.10424005850226874</v>
      </c>
      <c r="AQ4" s="190">
        <v>9.6623792345454582E-3</v>
      </c>
      <c r="AR4" s="240">
        <v>4964625.7302960325</v>
      </c>
      <c r="AS4" s="242">
        <v>121289261.87147729</v>
      </c>
      <c r="AT4" s="241">
        <v>0</v>
      </c>
      <c r="AU4" s="241">
        <v>73414556.962025315</v>
      </c>
      <c r="AV4" s="240">
        <v>0</v>
      </c>
      <c r="AW4" s="242">
        <v>2750000</v>
      </c>
      <c r="AX4" s="236">
        <v>0</v>
      </c>
      <c r="AY4" s="202">
        <v>2.2673070621156921E-2</v>
      </c>
      <c r="AZ4" s="240">
        <v>2750000</v>
      </c>
      <c r="BA4" s="241">
        <v>10024821.901078779</v>
      </c>
      <c r="BB4" s="241">
        <v>411042.50000000006</v>
      </c>
      <c r="BC4" s="243">
        <v>964.59913056290191</v>
      </c>
      <c r="BD4" s="29"/>
      <c r="BE4" s="200">
        <f>IFERROR(INDEX($M:$AD,ROW(),MATCH(BE$2,$M$2:$AD$2,0))*INDEX($M$57:$AD$59,MATCH(BE$3,$L$57:$L$59,0),MATCH(BE$2,$M$2:$AD$2,0))/INDEX($BY:$CA,ROW(),MATCH(BE$3,$BY$3:$CA$3,0)),0)</f>
        <v>0.84099165142203447</v>
      </c>
      <c r="BF4" s="201">
        <f t="shared" ref="BF4:BU19" si="0">IFERROR(INDEX($M:$AD,ROW(),MATCH(BF$2,$M$2:$AD$2,0))*INDEX($M$57:$AD$59,MATCH(BF$3,$L$57:$L$59,0),MATCH(BF$2,$M$2:$AD$2,0))/INDEX($BY:$CA,ROW(),MATCH(BF$3,$BY$3:$CA$3,0)),0)</f>
        <v>0.78473270195597278</v>
      </c>
      <c r="BG4" s="201">
        <f t="shared" si="0"/>
        <v>-1.7758319818180271E-3</v>
      </c>
      <c r="BH4" s="201">
        <f t="shared" si="0"/>
        <v>4.581762981061076E-5</v>
      </c>
      <c r="BI4" s="201">
        <f t="shared" si="0"/>
        <v>-7.855603971858577E-4</v>
      </c>
      <c r="BJ4" s="201">
        <f t="shared" si="0"/>
        <v>3.4103121377334907E-2</v>
      </c>
      <c r="BK4" s="201">
        <f t="shared" si="0"/>
        <v>-4.1283901757893059E-2</v>
      </c>
      <c r="BL4" s="201">
        <f t="shared" si="0"/>
        <v>2.0286793150276802E-2</v>
      </c>
      <c r="BM4" s="201">
        <f t="shared" si="0"/>
        <v>-1.4135886949630395E-2</v>
      </c>
      <c r="BN4" s="201">
        <f t="shared" si="0"/>
        <v>-3.3272515462292068E-5</v>
      </c>
      <c r="BO4" s="201">
        <f t="shared" si="0"/>
        <v>-7.8556906512795878E-3</v>
      </c>
      <c r="BP4" s="201">
        <f t="shared" si="0"/>
        <v>-1.3527343787998137E-3</v>
      </c>
      <c r="BQ4" s="201">
        <f t="shared" si="0"/>
        <v>-2.9811322546994601E-4</v>
      </c>
      <c r="BR4" s="201">
        <f t="shared" si="0"/>
        <v>-1.9996440003965662E-2</v>
      </c>
      <c r="BS4" s="201">
        <f t="shared" si="0"/>
        <v>-8.8944432244704455E-2</v>
      </c>
      <c r="BT4" s="201">
        <f t="shared" si="0"/>
        <v>-0.13001978157194594</v>
      </c>
      <c r="BU4" s="201">
        <f t="shared" si="0"/>
        <v>-2.4609557231579388E-3</v>
      </c>
      <c r="BV4" s="201">
        <f t="shared" ref="BV4:BX23" si="1">IFERROR(INDEX($M:$AD,ROW(),MATCH(BV$2,$M$2:$AD$2,0))*INDEX($M$57:$AD$59,MATCH(BV$3,$L$57:$L$59,0),MATCH(BV$2,$M$2:$AD$2,0))/INDEX($BY:$CA,ROW(),MATCH(BV$3,$BY$3:$CA$3,0)),0)</f>
        <v>0.99753904427684215</v>
      </c>
      <c r="BW4" s="201">
        <f t="shared" si="1"/>
        <v>-1.3357144943146241E-2</v>
      </c>
      <c r="BX4" s="202">
        <f t="shared" si="1"/>
        <v>-1.1238432695231215E-6</v>
      </c>
      <c r="BY4" s="170">
        <f>SUMPRODUCT($M$57:$AD$57,ABS($M4:$AD4))</f>
        <v>5305.9342575461023</v>
      </c>
      <c r="BZ4" s="24">
        <f>SUMPRODUCT($M$58:$AD$58,ABS($M4:$AD4))</f>
        <v>17.157488577991582</v>
      </c>
      <c r="CA4" s="195">
        <f>SUMPRODUCT($M$59:$AD$59,ABS($M4:$AD4))</f>
        <v>829225760.10942745</v>
      </c>
    </row>
    <row r="5" spans="1:79" ht="15" customHeight="1" x14ac:dyDescent="0.25">
      <c r="A5" s="26"/>
      <c r="B5" s="255" t="s">
        <v>673</v>
      </c>
      <c r="C5" s="282">
        <v>2</v>
      </c>
      <c r="D5" s="287">
        <v>2018</v>
      </c>
      <c r="E5" s="171">
        <v>129935224.89273739</v>
      </c>
      <c r="F5" s="554">
        <v>129935224.89273739</v>
      </c>
      <c r="G5" s="196">
        <v>129935224.89273739</v>
      </c>
      <c r="H5" s="196">
        <v>936549371.95156097</v>
      </c>
      <c r="I5" s="197">
        <v>2149971989.598619</v>
      </c>
      <c r="J5" s="171">
        <v>3995.8740162740228</v>
      </c>
      <c r="K5" s="196">
        <v>10.133888029025936</v>
      </c>
      <c r="L5" s="197">
        <v>839856995.51344693</v>
      </c>
      <c r="M5" s="171">
        <v>4808455187.0586653</v>
      </c>
      <c r="N5" s="196">
        <v>-17744.722689217051</v>
      </c>
      <c r="O5" s="196">
        <v>28600627.248433564</v>
      </c>
      <c r="P5" s="196">
        <v>-4580364.6404395215</v>
      </c>
      <c r="Q5" s="196">
        <v>287677.13832313847</v>
      </c>
      <c r="R5" s="196">
        <v>-5490915.2935347036</v>
      </c>
      <c r="S5" s="196">
        <v>1641841.612075245</v>
      </c>
      <c r="T5" s="196">
        <v>-361415.91197673557</v>
      </c>
      <c r="U5" s="196">
        <v>-335807.53176783794</v>
      </c>
      <c r="V5" s="196">
        <v>-11823151107.1548</v>
      </c>
      <c r="W5" s="196">
        <v>-33394999.501171719</v>
      </c>
      <c r="X5" s="196">
        <v>-48713088.199512646</v>
      </c>
      <c r="Y5" s="196">
        <v>-31957769.893375512</v>
      </c>
      <c r="Z5" s="196">
        <v>-2069882938.8823047</v>
      </c>
      <c r="AA5" s="196">
        <v>-251217670.85964212</v>
      </c>
      <c r="AB5" s="196">
        <v>-8830921.2160353437</v>
      </c>
      <c r="AC5" s="196">
        <v>1811747455.2128127</v>
      </c>
      <c r="AD5" s="197">
        <v>-31924384.205787543</v>
      </c>
      <c r="AE5" s="244">
        <v>7</v>
      </c>
      <c r="AF5" s="245">
        <v>5</v>
      </c>
      <c r="AG5" s="245">
        <v>2750000</v>
      </c>
      <c r="AH5" s="606">
        <v>1</v>
      </c>
      <c r="AI5" s="244">
        <v>8</v>
      </c>
      <c r="AJ5" s="245">
        <v>5</v>
      </c>
      <c r="AK5" s="245">
        <v>2</v>
      </c>
      <c r="AL5" s="246">
        <v>1</v>
      </c>
      <c r="AM5" s="244">
        <v>1014940603.885</v>
      </c>
      <c r="AN5" s="246">
        <v>2840306387.0645638</v>
      </c>
      <c r="AO5" s="244">
        <v>119327013</v>
      </c>
      <c r="AP5" s="191">
        <v>0.10424005850226872</v>
      </c>
      <c r="AQ5" s="192">
        <v>9.6623792345454599E-3</v>
      </c>
      <c r="AR5" s="244">
        <v>4964625.7302960325</v>
      </c>
      <c r="AS5" s="246">
        <v>121289261.87147729</v>
      </c>
      <c r="AT5" s="245">
        <v>0</v>
      </c>
      <c r="AU5" s="245">
        <v>73414556.962025315</v>
      </c>
      <c r="AV5" s="244">
        <v>0</v>
      </c>
      <c r="AW5" s="246">
        <v>2750000</v>
      </c>
      <c r="AX5" s="237">
        <v>0</v>
      </c>
      <c r="AY5" s="192">
        <v>2.2673070621156921E-2</v>
      </c>
      <c r="AZ5" s="244">
        <v>2750000</v>
      </c>
      <c r="BA5" s="245">
        <v>10024821.901078777</v>
      </c>
      <c r="BB5" s="245">
        <v>411042.5</v>
      </c>
      <c r="BC5" s="247">
        <v>964.59913056290179</v>
      </c>
      <c r="BD5" s="19"/>
      <c r="BE5" s="186">
        <f t="shared" ref="BE5:BT20" si="2">IFERROR(INDEX($M:$AD,ROW(),MATCH(BE$2,$M$2:$AD$2,0))*INDEX($M$57:$AD$59,MATCH(BE$3,$L$57:$L$59,0),MATCH(BE$2,$M$2:$AD$2,0))/INDEX($BY:$CA,ROW(),MATCH(BE$3,$BY$3:$CA$3,0)),0)</f>
        <v>0.84099165142203447</v>
      </c>
      <c r="BF5" s="203">
        <f t="shared" si="0"/>
        <v>0.78473270195597267</v>
      </c>
      <c r="BG5" s="203">
        <f t="shared" si="0"/>
        <v>-1.7758319818180269E-3</v>
      </c>
      <c r="BH5" s="203">
        <f t="shared" si="0"/>
        <v>4.5817629810610794E-5</v>
      </c>
      <c r="BI5" s="203">
        <f t="shared" si="0"/>
        <v>-7.8556039718585781E-4</v>
      </c>
      <c r="BJ5" s="203">
        <f t="shared" si="0"/>
        <v>3.4103121377334913E-2</v>
      </c>
      <c r="BK5" s="203">
        <f t="shared" si="0"/>
        <v>-4.1283901757893066E-2</v>
      </c>
      <c r="BL5" s="203">
        <f t="shared" si="0"/>
        <v>2.0286793150276799E-2</v>
      </c>
      <c r="BM5" s="203">
        <f t="shared" si="0"/>
        <v>-1.4135886949630394E-2</v>
      </c>
      <c r="BN5" s="203">
        <f t="shared" si="0"/>
        <v>-3.3272515462292075E-5</v>
      </c>
      <c r="BO5" s="203">
        <f t="shared" si="0"/>
        <v>-7.8556906512795878E-3</v>
      </c>
      <c r="BP5" s="203">
        <f t="shared" si="0"/>
        <v>-1.3527343787998142E-3</v>
      </c>
      <c r="BQ5" s="203">
        <f t="shared" si="0"/>
        <v>-2.9811322546994607E-4</v>
      </c>
      <c r="BR5" s="203">
        <f t="shared" si="0"/>
        <v>-1.9996440003965662E-2</v>
      </c>
      <c r="BS5" s="203">
        <f t="shared" si="0"/>
        <v>-8.8944432244704455E-2</v>
      </c>
      <c r="BT5" s="203">
        <f t="shared" si="0"/>
        <v>-0.13001978157194594</v>
      </c>
      <c r="BU5" s="203">
        <f t="shared" si="0"/>
        <v>-2.4609557231579397E-3</v>
      </c>
      <c r="BV5" s="203">
        <f t="shared" si="1"/>
        <v>0.99753904427684215</v>
      </c>
      <c r="BW5" s="203">
        <f t="shared" si="1"/>
        <v>-1.3357144943146246E-2</v>
      </c>
      <c r="BX5" s="187">
        <f t="shared" si="1"/>
        <v>-1.1238432695231219E-6</v>
      </c>
      <c r="BY5" s="171">
        <f t="shared" ref="BY5:BY55" si="3">SUMPRODUCT($M$57:$AD$57,ABS($M5:$AD5))</f>
        <v>5305.9342575461014</v>
      </c>
      <c r="BZ5" s="196">
        <f t="shared" ref="BZ5:BZ55" si="4">SUMPRODUCT($M$58:$AD$58,ABS($M5:$AD5))</f>
        <v>17.157488577991579</v>
      </c>
      <c r="CA5" s="197">
        <f t="shared" ref="CA5:CA55" si="5">SUMPRODUCT($M$59:$AD$59,ABS($M5:$AD5))</f>
        <v>829225760.10942721</v>
      </c>
    </row>
    <row r="6" spans="1:79" ht="15" customHeight="1" x14ac:dyDescent="0.25">
      <c r="A6" s="26"/>
      <c r="B6" s="255" t="s">
        <v>673</v>
      </c>
      <c r="C6" s="282">
        <v>3</v>
      </c>
      <c r="D6" s="287">
        <v>2018</v>
      </c>
      <c r="E6" s="171">
        <v>-5867668603.4424458</v>
      </c>
      <c r="F6" s="196">
        <v>-2397386985.2066193</v>
      </c>
      <c r="G6" s="554">
        <v>1102530103.9897346</v>
      </c>
      <c r="H6" s="196">
        <v>-4768278897.5600929</v>
      </c>
      <c r="I6" s="197">
        <v>2377754190.6751995</v>
      </c>
      <c r="J6" s="171">
        <v>15595.920860648315</v>
      </c>
      <c r="K6" s="196">
        <v>39.466849966512633</v>
      </c>
      <c r="L6" s="197">
        <v>3377389201.6889725</v>
      </c>
      <c r="M6" s="171">
        <v>19213455431.774509</v>
      </c>
      <c r="N6" s="196">
        <v>-75036.416755209444</v>
      </c>
      <c r="O6" s="196">
        <v>115875792.80125715</v>
      </c>
      <c r="P6" s="196">
        <v>-19183062.537140165</v>
      </c>
      <c r="Q6" s="196">
        <v>789106.21136308648</v>
      </c>
      <c r="R6" s="196">
        <v>-22923294.112254772</v>
      </c>
      <c r="S6" s="196">
        <v>5664443.3641467765</v>
      </c>
      <c r="T6" s="196">
        <v>-1553012.9813525078</v>
      </c>
      <c r="U6" s="196">
        <v>-1398487.0146204808</v>
      </c>
      <c r="V6" s="196">
        <v>-53050134963.366562</v>
      </c>
      <c r="W6" s="196">
        <v>-143252965.10050058</v>
      </c>
      <c r="X6" s="196">
        <v>-210497263.81944513</v>
      </c>
      <c r="Y6" s="196">
        <v>-135857798.21997505</v>
      </c>
      <c r="Z6" s="196">
        <v>-8731063491.3874302</v>
      </c>
      <c r="AA6" s="196">
        <v>-1060378534.7207783</v>
      </c>
      <c r="AB6" s="196">
        <v>-36406061.033482753</v>
      </c>
      <c r="AC6" s="196">
        <v>7271508280.1240053</v>
      </c>
      <c r="AD6" s="197">
        <v>-134424959.85653356</v>
      </c>
      <c r="AE6" s="244">
        <v>24</v>
      </c>
      <c r="AF6" s="245">
        <v>12</v>
      </c>
      <c r="AG6" s="245">
        <v>11225000</v>
      </c>
      <c r="AH6" s="606">
        <v>1</v>
      </c>
      <c r="AI6" s="244">
        <v>32</v>
      </c>
      <c r="AJ6" s="245">
        <v>14</v>
      </c>
      <c r="AK6" s="245">
        <v>10</v>
      </c>
      <c r="AL6" s="246">
        <v>5</v>
      </c>
      <c r="AM6" s="244">
        <v>4776195311.1170607</v>
      </c>
      <c r="AN6" s="246">
        <v>10808190921.439713</v>
      </c>
      <c r="AO6" s="244">
        <v>119327013</v>
      </c>
      <c r="AP6" s="191">
        <v>0.42548896606835074</v>
      </c>
      <c r="AQ6" s="192">
        <v>0.12907324397906486</v>
      </c>
      <c r="AR6" s="244">
        <v>4964625.7302960325</v>
      </c>
      <c r="AS6" s="246">
        <v>121289261.87147729</v>
      </c>
      <c r="AT6" s="245">
        <v>0</v>
      </c>
      <c r="AU6" s="245">
        <v>299664873.41772151</v>
      </c>
      <c r="AV6" s="244">
        <v>0</v>
      </c>
      <c r="AW6" s="246">
        <v>11225000</v>
      </c>
      <c r="AX6" s="237">
        <v>0</v>
      </c>
      <c r="AY6" s="192">
        <v>9.2547351899085972E-2</v>
      </c>
      <c r="AZ6" s="244">
        <v>11225000</v>
      </c>
      <c r="BA6" s="245">
        <v>40919500.305312455</v>
      </c>
      <c r="BB6" s="245">
        <v>1677800.75</v>
      </c>
      <c r="BC6" s="247">
        <v>993.96531787052515</v>
      </c>
      <c r="BD6" s="19"/>
      <c r="BE6" s="186">
        <f t="shared" si="2"/>
        <v>0.84403280048526397</v>
      </c>
      <c r="BF6" s="203">
        <f t="shared" si="0"/>
        <v>0.77806999773708285</v>
      </c>
      <c r="BG6" s="203">
        <f t="shared" si="0"/>
        <v>-1.8861337171261641E-3</v>
      </c>
      <c r="BH6" s="203">
        <f t="shared" si="0"/>
        <v>4.6624857240356641E-5</v>
      </c>
      <c r="BI6" s="203">
        <f t="shared" si="0"/>
        <v>-8.2635223442634382E-4</v>
      </c>
      <c r="BJ6" s="203">
        <f t="shared" si="0"/>
        <v>2.3495894212681279E-2</v>
      </c>
      <c r="BK6" s="203">
        <f t="shared" si="0"/>
        <v>-4.2767122650553116E-2</v>
      </c>
      <c r="BL6" s="203">
        <f t="shared" si="0"/>
        <v>1.736746351016643E-2</v>
      </c>
      <c r="BM6" s="203">
        <f t="shared" si="0"/>
        <v>-1.5072590275869987E-2</v>
      </c>
      <c r="BN6" s="203">
        <f t="shared" si="0"/>
        <v>-3.4383545292302705E-5</v>
      </c>
      <c r="BO6" s="203">
        <f t="shared" si="0"/>
        <v>-8.7465068324259123E-3</v>
      </c>
      <c r="BP6" s="203">
        <f t="shared" si="0"/>
        <v>-1.4398979711626396E-3</v>
      </c>
      <c r="BQ6" s="203">
        <f t="shared" si="0"/>
        <v>-3.1965319474944117E-4</v>
      </c>
      <c r="BR6" s="203">
        <f t="shared" si="0"/>
        <v>-2.1351506669472747E-2</v>
      </c>
      <c r="BS6" s="203">
        <f t="shared" si="0"/>
        <v>-9.4234051633367247E-2</v>
      </c>
      <c r="BT6" s="203">
        <f t="shared" si="0"/>
        <v>-0.1361812100338316</v>
      </c>
      <c r="BU6" s="203">
        <f t="shared" si="0"/>
        <v>-2.5276422472924223E-3</v>
      </c>
      <c r="BV6" s="203">
        <f t="shared" si="1"/>
        <v>0.99747235775270759</v>
      </c>
      <c r="BW6" s="203">
        <f t="shared" si="1"/>
        <v>-1.4126636190421754E-2</v>
      </c>
      <c r="BX6" s="187">
        <f t="shared" si="1"/>
        <v>-1.1742488657522223E-6</v>
      </c>
      <c r="BY6" s="171">
        <f t="shared" si="3"/>
        <v>21124.87409308691</v>
      </c>
      <c r="BZ6" s="196">
        <f t="shared" si="4"/>
        <v>69.14435101568894</v>
      </c>
      <c r="CA6" s="197">
        <f t="shared" si="5"/>
        <v>3328347493.2014771</v>
      </c>
    </row>
    <row r="7" spans="1:79" ht="15" customHeight="1" x14ac:dyDescent="0.25">
      <c r="A7" s="19"/>
      <c r="B7" s="255" t="s">
        <v>673</v>
      </c>
      <c r="C7" s="282">
        <v>4</v>
      </c>
      <c r="D7" s="287">
        <v>2018</v>
      </c>
      <c r="E7" s="171">
        <v>-37344312.718024254</v>
      </c>
      <c r="F7" s="196">
        <v>-37344312.718026161</v>
      </c>
      <c r="G7" s="196">
        <v>-37344312.718026161</v>
      </c>
      <c r="H7" s="554">
        <v>1268842204.5470753</v>
      </c>
      <c r="I7" s="197">
        <v>4425112452.0562916</v>
      </c>
      <c r="J7" s="171">
        <v>8665.668239039991</v>
      </c>
      <c r="K7" s="196">
        <v>21.92417739608608</v>
      </c>
      <c r="L7" s="197">
        <v>1843758705.0008082</v>
      </c>
      <c r="M7" s="171">
        <v>10516898708.810246</v>
      </c>
      <c r="N7" s="196">
        <v>-40326.676415307222</v>
      </c>
      <c r="O7" s="196">
        <v>63430617.671998106</v>
      </c>
      <c r="P7" s="196">
        <v>-10133436.071458444</v>
      </c>
      <c r="Q7" s="196">
        <v>567169.22948999051</v>
      </c>
      <c r="R7" s="196">
        <v>-12148952.49016114</v>
      </c>
      <c r="S7" s="196">
        <v>3369382.4868695065</v>
      </c>
      <c r="T7" s="196">
        <v>-809190.68925410835</v>
      </c>
      <c r="U7" s="196">
        <v>-752411.33310233476</v>
      </c>
      <c r="V7" s="196">
        <v>-27313002138.472614</v>
      </c>
      <c r="W7" s="196">
        <v>-75453155.085858136</v>
      </c>
      <c r="X7" s="196">
        <v>-110453895.86347502</v>
      </c>
      <c r="Y7" s="196">
        <v>-71088966.976588905</v>
      </c>
      <c r="Z7" s="196">
        <v>-4648075745.4364529</v>
      </c>
      <c r="AA7" s="196">
        <v>-563825313.69824708</v>
      </c>
      <c r="AB7" s="196">
        <v>-19375047.609410644</v>
      </c>
      <c r="AC7" s="196">
        <v>3974841689.7491884</v>
      </c>
      <c r="AD7" s="197">
        <v>-71741719.05628112</v>
      </c>
      <c r="AE7" s="244">
        <v>15</v>
      </c>
      <c r="AF7" s="245">
        <v>8</v>
      </c>
      <c r="AG7" s="245">
        <v>6075000</v>
      </c>
      <c r="AH7" s="606">
        <v>1.0000026693513386</v>
      </c>
      <c r="AI7" s="244">
        <v>21</v>
      </c>
      <c r="AJ7" s="245">
        <v>11</v>
      </c>
      <c r="AK7" s="245">
        <v>7</v>
      </c>
      <c r="AL7" s="246">
        <v>3</v>
      </c>
      <c r="AM7" s="244">
        <v>2313155279.8404646</v>
      </c>
      <c r="AN7" s="246">
        <v>5860437741.9993782</v>
      </c>
      <c r="AO7" s="244">
        <v>119327013</v>
      </c>
      <c r="AP7" s="191">
        <v>0.23027638028738973</v>
      </c>
      <c r="AQ7" s="192">
        <v>1.7511559314754954E-2</v>
      </c>
      <c r="AR7" s="244">
        <v>4964625.7302960325</v>
      </c>
      <c r="AS7" s="246">
        <v>121289261.87147729</v>
      </c>
      <c r="AT7" s="245">
        <v>0</v>
      </c>
      <c r="AU7" s="245">
        <v>162179863.29362634</v>
      </c>
      <c r="AV7" s="244">
        <v>0</v>
      </c>
      <c r="AW7" s="246">
        <v>6075016.2163093798</v>
      </c>
      <c r="AX7" s="237">
        <v>0</v>
      </c>
      <c r="AY7" s="192">
        <v>5.0087007889838574E-2</v>
      </c>
      <c r="AZ7" s="244">
        <v>6075016.2163093798</v>
      </c>
      <c r="BA7" s="245">
        <v>22145802.041697104</v>
      </c>
      <c r="BB7" s="245">
        <v>908032.67385176336</v>
      </c>
      <c r="BC7" s="247">
        <v>967.20278821833313</v>
      </c>
      <c r="BD7" s="19"/>
      <c r="BE7" s="186">
        <f t="shared" si="2"/>
        <v>0.84115982539986089</v>
      </c>
      <c r="BF7" s="203">
        <f t="shared" si="0"/>
        <v>0.78202649861372397</v>
      </c>
      <c r="BG7" s="203">
        <f t="shared" si="0"/>
        <v>-1.8455669586177959E-3</v>
      </c>
      <c r="BH7" s="203">
        <f t="shared" si="0"/>
        <v>4.6468721198942081E-5</v>
      </c>
      <c r="BI7" s="203">
        <f t="shared" si="0"/>
        <v>-7.9476910996342115E-4</v>
      </c>
      <c r="BJ7" s="203">
        <f t="shared" si="0"/>
        <v>3.0747241673123097E-2</v>
      </c>
      <c r="BK7" s="203">
        <f t="shared" si="0"/>
        <v>-4.1619075164241778E-2</v>
      </c>
      <c r="BL7" s="203">
        <f t="shared" si="0"/>
        <v>1.8969245466647786E-2</v>
      </c>
      <c r="BM7" s="203">
        <f t="shared" si="0"/>
        <v>-1.4420631223830404E-2</v>
      </c>
      <c r="BN7" s="203">
        <f t="shared" si="0"/>
        <v>-3.3967855641757427E-5</v>
      </c>
      <c r="BO7" s="203">
        <f t="shared" si="0"/>
        <v>-8.2687178204172568E-3</v>
      </c>
      <c r="BP7" s="203">
        <f t="shared" si="0"/>
        <v>-1.3925990369462132E-3</v>
      </c>
      <c r="BQ7" s="203">
        <f t="shared" si="0"/>
        <v>-3.0798830029228131E-4</v>
      </c>
      <c r="BR7" s="203">
        <f t="shared" si="0"/>
        <v>-2.0341507816493427E-2</v>
      </c>
      <c r="BS7" s="203">
        <f t="shared" si="0"/>
        <v>-9.133787398426195E-2</v>
      </c>
      <c r="BT7" s="203">
        <f t="shared" si="0"/>
        <v>-0.13296012579047517</v>
      </c>
      <c r="BU7" s="203">
        <f t="shared" si="0"/>
        <v>-2.4610382064935315E-3</v>
      </c>
      <c r="BV7" s="203">
        <f t="shared" si="1"/>
        <v>0.99753896179350643</v>
      </c>
      <c r="BW7" s="203">
        <f t="shared" si="1"/>
        <v>-1.372674633648063E-2</v>
      </c>
      <c r="BX7" s="187">
        <f t="shared" si="1"/>
        <v>-1.1507277832707959E-6</v>
      </c>
      <c r="BY7" s="171">
        <f t="shared" si="3"/>
        <v>11602.648756003609</v>
      </c>
      <c r="BZ7" s="196">
        <f t="shared" si="4"/>
        <v>37.65616763577929</v>
      </c>
      <c r="CA7" s="197">
        <f t="shared" si="5"/>
        <v>1819260948.6231868</v>
      </c>
    </row>
    <row r="8" spans="1:79" ht="15" customHeight="1" x14ac:dyDescent="0.25">
      <c r="A8" s="19"/>
      <c r="B8" s="255" t="s">
        <v>673</v>
      </c>
      <c r="C8" s="282">
        <v>5</v>
      </c>
      <c r="D8" s="287">
        <v>2018</v>
      </c>
      <c r="E8" s="171">
        <v>-9110856945.375349</v>
      </c>
      <c r="F8" s="196">
        <v>-6240718342.8279419</v>
      </c>
      <c r="G8" s="196">
        <v>-2863143998.8014145</v>
      </c>
      <c r="H8" s="196">
        <v>-6328860475.6058483</v>
      </c>
      <c r="I8" s="555">
        <v>6420174463.1820107</v>
      </c>
      <c r="J8" s="171">
        <v>35565.680842173606</v>
      </c>
      <c r="K8" s="196">
        <v>89.462373759515458</v>
      </c>
      <c r="L8" s="197">
        <v>6816869406.110487</v>
      </c>
      <c r="M8" s="171">
        <v>39447876975.043793</v>
      </c>
      <c r="N8" s="196">
        <v>-138106.94252728953</v>
      </c>
      <c r="O8" s="196">
        <v>229240457.87731898</v>
      </c>
      <c r="P8" s="196">
        <v>-29111160.022597149</v>
      </c>
      <c r="Q8" s="196">
        <v>5346316.8496713899</v>
      </c>
      <c r="R8" s="196">
        <v>-35896594.078994676</v>
      </c>
      <c r="S8" s="196">
        <v>18433004.878178395</v>
      </c>
      <c r="T8" s="196">
        <v>-2103286.3241647938</v>
      </c>
      <c r="U8" s="196">
        <v>-2568143.9749868014</v>
      </c>
      <c r="V8" s="196">
        <v>-59041471946.410843</v>
      </c>
      <c r="W8" s="196">
        <v>-214949750.73236805</v>
      </c>
      <c r="X8" s="196">
        <v>-302779695.79382753</v>
      </c>
      <c r="Y8" s="196">
        <v>-183007257.63283968</v>
      </c>
      <c r="Z8" s="196">
        <v>-14075351276.578749</v>
      </c>
      <c r="AA8" s="196">
        <v>-1734565672.7717085</v>
      </c>
      <c r="AB8" s="196">
        <v>-60698735.469243266</v>
      </c>
      <c r="AC8" s="196">
        <v>14824423569.385857</v>
      </c>
      <c r="AD8" s="197">
        <v>-230908200.67212379</v>
      </c>
      <c r="AE8" s="244">
        <v>44</v>
      </c>
      <c r="AF8" s="245">
        <v>17</v>
      </c>
      <c r="AG8" s="245">
        <v>21150000</v>
      </c>
      <c r="AH8" s="606">
        <v>0.99968539298816617</v>
      </c>
      <c r="AI8" s="244">
        <v>58</v>
      </c>
      <c r="AJ8" s="245">
        <v>19</v>
      </c>
      <c r="AK8" s="245">
        <v>32</v>
      </c>
      <c r="AL8" s="246">
        <v>14</v>
      </c>
      <c r="AM8" s="244">
        <v>10390212043.530817</v>
      </c>
      <c r="AN8" s="246">
        <v>9753388573.4692192</v>
      </c>
      <c r="AO8" s="244">
        <v>119327013</v>
      </c>
      <c r="AP8" s="191">
        <v>0.80144859287465198</v>
      </c>
      <c r="AQ8" s="192">
        <v>0.21412895073316701</v>
      </c>
      <c r="AR8" s="244">
        <v>4964625.7302960325</v>
      </c>
      <c r="AS8" s="246">
        <v>121289261.87147729</v>
      </c>
      <c r="AT8" s="245">
        <v>0</v>
      </c>
      <c r="AU8" s="245">
        <v>564447048.65980589</v>
      </c>
      <c r="AV8" s="244">
        <v>0</v>
      </c>
      <c r="AW8" s="246">
        <v>21143346.0616997</v>
      </c>
      <c r="AX8" s="237">
        <v>0</v>
      </c>
      <c r="AY8" s="192">
        <v>0.17432166488162812</v>
      </c>
      <c r="AZ8" s="244">
        <v>21143346.0616997</v>
      </c>
      <c r="BA8" s="245">
        <v>77075737.69505997</v>
      </c>
      <c r="BB8" s="245">
        <v>3160295.9358422561</v>
      </c>
      <c r="BC8" s="247">
        <v>1091.4213063193022</v>
      </c>
      <c r="BD8" s="19"/>
      <c r="BE8" s="186">
        <f t="shared" si="2"/>
        <v>0.82446612250208995</v>
      </c>
      <c r="BF8" s="203">
        <f t="shared" si="0"/>
        <v>0.80821051012740552</v>
      </c>
      <c r="BG8" s="203">
        <f t="shared" si="0"/>
        <v>-1.6516241923175588E-3</v>
      </c>
      <c r="BH8" s="203">
        <f t="shared" si="0"/>
        <v>4.3884524468336309E-5</v>
      </c>
      <c r="BI8" s="203">
        <f t="shared" si="0"/>
        <v>-5.9662590708049008E-4</v>
      </c>
      <c r="BJ8" s="203">
        <f t="shared" si="0"/>
        <v>7.573672873246827E-2</v>
      </c>
      <c r="BK8" s="203">
        <f t="shared" si="0"/>
        <v>-3.3882380579508181E-2</v>
      </c>
      <c r="BL8" s="203">
        <f t="shared" si="0"/>
        <v>2.8593213094596774E-2</v>
      </c>
      <c r="BM8" s="203">
        <f t="shared" si="0"/>
        <v>-1.0327587244687792E-2</v>
      </c>
      <c r="BN8" s="203">
        <f t="shared" si="0"/>
        <v>-3.1944732133427246E-5</v>
      </c>
      <c r="BO8" s="203">
        <f t="shared" si="0"/>
        <v>-4.9248497974224946E-3</v>
      </c>
      <c r="BP8" s="203">
        <f t="shared" si="0"/>
        <v>-1.0930819235577874E-3</v>
      </c>
      <c r="BQ8" s="203">
        <f t="shared" si="0"/>
        <v>-2.3261997747535173E-4</v>
      </c>
      <c r="BR8" s="203">
        <f t="shared" si="0"/>
        <v>-1.3683827810408299E-2</v>
      </c>
      <c r="BS8" s="203">
        <f t="shared" si="0"/>
        <v>-7.2276197015997704E-2</v>
      </c>
      <c r="BT8" s="203">
        <f t="shared" si="0"/>
        <v>-0.11270279203672702</v>
      </c>
      <c r="BU8" s="203">
        <f t="shared" si="0"/>
        <v>-2.0680845351923288E-3</v>
      </c>
      <c r="BV8" s="203">
        <f t="shared" si="1"/>
        <v>0.99793191546480764</v>
      </c>
      <c r="BW8" s="203">
        <f t="shared" si="1"/>
        <v>-1.1544989315169308E-2</v>
      </c>
      <c r="BX8" s="187">
        <f t="shared" si="1"/>
        <v>-1.0204864855925936E-6</v>
      </c>
      <c r="BY8" s="171">
        <f t="shared" si="3"/>
        <v>44401.618009171558</v>
      </c>
      <c r="BZ8" s="196">
        <f t="shared" si="4"/>
        <v>136.66869201601801</v>
      </c>
      <c r="CA8" s="197">
        <f t="shared" si="5"/>
        <v>6782377076.9641523</v>
      </c>
    </row>
    <row r="9" spans="1:79" ht="15" customHeight="1" x14ac:dyDescent="0.25">
      <c r="A9" s="19"/>
      <c r="B9" s="255" t="s">
        <v>264</v>
      </c>
      <c r="C9" s="282"/>
      <c r="D9" s="287">
        <v>2018</v>
      </c>
      <c r="E9" s="171">
        <v>-16666637921.047949</v>
      </c>
      <c r="F9" s="196">
        <v>-11851754471.04229</v>
      </c>
      <c r="G9" s="196">
        <v>-7030644724.2905579</v>
      </c>
      <c r="H9" s="196">
        <v>-14535419756.630156</v>
      </c>
      <c r="I9" s="197">
        <v>-934748103.49636459</v>
      </c>
      <c r="J9" s="556">
        <v>49501.606203172094</v>
      </c>
      <c r="K9" s="196">
        <v>225.80355525815398</v>
      </c>
      <c r="L9" s="197">
        <v>7502933572.4149561</v>
      </c>
      <c r="M9" s="171">
        <v>46134245620.057877</v>
      </c>
      <c r="N9" s="196">
        <v>-107871.26355446786</v>
      </c>
      <c r="O9" s="196">
        <v>536162908.55776954</v>
      </c>
      <c r="P9" s="196">
        <v>-24398719.566242799</v>
      </c>
      <c r="Q9" s="196">
        <v>14948418.872604478</v>
      </c>
      <c r="R9" s="196">
        <v>-32767241.737384729</v>
      </c>
      <c r="S9" s="196">
        <v>72665073.285965487</v>
      </c>
      <c r="T9" s="196">
        <v>-656776.34035422653</v>
      </c>
      <c r="U9" s="196">
        <v>18119270.671653736</v>
      </c>
      <c r="V9" s="196">
        <v>-27985927297.622261</v>
      </c>
      <c r="W9" s="196">
        <v>-66820293.463656902</v>
      </c>
      <c r="X9" s="196">
        <v>-220066522.40452689</v>
      </c>
      <c r="Y9" s="196">
        <v>-147871508.87090352</v>
      </c>
      <c r="Z9" s="196">
        <v>-8450159043.1368294</v>
      </c>
      <c r="AA9" s="196">
        <v>9941871146.6750259</v>
      </c>
      <c r="AB9" s="196">
        <v>-60675690.235317938</v>
      </c>
      <c r="AC9" s="196">
        <v>16665662738.905931</v>
      </c>
      <c r="AD9" s="197">
        <v>85930377.125352442</v>
      </c>
      <c r="AE9" s="244">
        <v>80</v>
      </c>
      <c r="AF9" s="245">
        <v>24</v>
      </c>
      <c r="AG9" s="245">
        <v>27075000</v>
      </c>
      <c r="AH9" s="606">
        <v>0.97438273939445974</v>
      </c>
      <c r="AI9" s="244">
        <v>77</v>
      </c>
      <c r="AJ9" s="245">
        <v>24</v>
      </c>
      <c r="AK9" s="245">
        <v>91</v>
      </c>
      <c r="AL9" s="246">
        <v>26</v>
      </c>
      <c r="AM9" s="244">
        <v>12123427203.144793</v>
      </c>
      <c r="AN9" s="246">
        <v>3288241021.7417407</v>
      </c>
      <c r="AO9" s="244">
        <v>119327013</v>
      </c>
      <c r="AP9" s="191">
        <v>1.0000000000000004</v>
      </c>
      <c r="AQ9" s="192">
        <v>0.15911709781925062</v>
      </c>
      <c r="AR9" s="244">
        <v>4964625.7302960325</v>
      </c>
      <c r="AS9" s="246">
        <v>121289261.87147729</v>
      </c>
      <c r="AT9" s="245">
        <v>132536653.9898016</v>
      </c>
      <c r="AU9" s="245">
        <v>571746881.69554389</v>
      </c>
      <c r="AV9" s="244">
        <v>4964625.7302960297</v>
      </c>
      <c r="AW9" s="246">
        <v>21416786.938808899</v>
      </c>
      <c r="AX9" s="237">
        <v>0.99999999999999944</v>
      </c>
      <c r="AY9" s="192">
        <v>0.17657611736068557</v>
      </c>
      <c r="AZ9" s="244">
        <v>26381412.6691049</v>
      </c>
      <c r="BA9" s="245">
        <v>96170532.184233055</v>
      </c>
      <c r="BB9" s="245">
        <v>3943229.7516511241</v>
      </c>
      <c r="BC9" s="247">
        <v>1108.878583223757</v>
      </c>
      <c r="BD9" s="19"/>
      <c r="BE9" s="186">
        <f t="shared" si="2"/>
        <v>0.77972174740419964</v>
      </c>
      <c r="BF9" s="203">
        <f t="shared" si="0"/>
        <v>0.54287241760326876</v>
      </c>
      <c r="BG9" s="203">
        <f t="shared" si="0"/>
        <v>-1.0432022970254522E-3</v>
      </c>
      <c r="BH9" s="203">
        <f t="shared" si="0"/>
        <v>8.3001117544646516E-5</v>
      </c>
      <c r="BI9" s="203">
        <f t="shared" si="0"/>
        <v>-4.0436790256081427E-4</v>
      </c>
      <c r="BJ9" s="203">
        <f t="shared" si="0"/>
        <v>0.17124352218133707</v>
      </c>
      <c r="BK9" s="203">
        <f t="shared" si="0"/>
        <v>-1.7763725426749116E-2</v>
      </c>
      <c r="BL9" s="203">
        <f t="shared" si="0"/>
        <v>6.4739006909666413E-2</v>
      </c>
      <c r="BM9" s="203">
        <f t="shared" si="0"/>
        <v>-1.8522153036380051E-3</v>
      </c>
      <c r="BN9" s="203">
        <f t="shared" si="0"/>
        <v>1.2944762605847851E-4</v>
      </c>
      <c r="BO9" s="203">
        <f t="shared" si="0"/>
        <v>-1.3407537155599352E-3</v>
      </c>
      <c r="BP9" s="203">
        <f t="shared" si="0"/>
        <v>-1.9516306926708948E-4</v>
      </c>
      <c r="BQ9" s="203">
        <f t="shared" si="0"/>
        <v>-9.7106373609097586E-5</v>
      </c>
      <c r="BR9" s="203">
        <f t="shared" si="0"/>
        <v>-8.9410976038822969E-3</v>
      </c>
      <c r="BS9" s="203">
        <f t="shared" si="0"/>
        <v>-3.5088756504669597E-2</v>
      </c>
      <c r="BT9" s="203">
        <f t="shared" si="0"/>
        <v>0.37100994585588781</v>
      </c>
      <c r="BU9" s="203">
        <f t="shared" si="0"/>
        <v>-1.8393235845543436E-3</v>
      </c>
      <c r="BV9" s="203">
        <f t="shared" si="1"/>
        <v>0.99816067641544559</v>
      </c>
      <c r="BW9" s="203">
        <f t="shared" si="1"/>
        <v>3.4743049887803485E-3</v>
      </c>
      <c r="BX9" s="187">
        <f t="shared" si="1"/>
        <v>2.1811629534111147E-7</v>
      </c>
      <c r="BY9" s="171">
        <f t="shared" si="3"/>
        <v>54907.51037526226</v>
      </c>
      <c r="BZ9" s="196">
        <f t="shared" si="4"/>
        <v>237.95538844332359</v>
      </c>
      <c r="CA9" s="197">
        <f t="shared" si="5"/>
        <v>7623021783.145915</v>
      </c>
    </row>
    <row r="10" spans="1:79" ht="15" customHeight="1" x14ac:dyDescent="0.25">
      <c r="A10" s="19"/>
      <c r="B10" s="255" t="s">
        <v>265</v>
      </c>
      <c r="C10" s="282"/>
      <c r="D10" s="287">
        <v>2018</v>
      </c>
      <c r="E10" s="171">
        <v>-16670540467.642029</v>
      </c>
      <c r="F10" s="196">
        <v>-11855657197.421165</v>
      </c>
      <c r="G10" s="196">
        <v>-7034547630.4542313</v>
      </c>
      <c r="H10" s="196">
        <v>-14539322303.224234</v>
      </c>
      <c r="I10" s="197">
        <v>-938650650.0904541</v>
      </c>
      <c r="J10" s="171">
        <v>49501.394470247316</v>
      </c>
      <c r="K10" s="554">
        <v>225.8039390115226</v>
      </c>
      <c r="L10" s="197">
        <v>7503117813.5337048</v>
      </c>
      <c r="M10" s="171">
        <v>46135087120.044678</v>
      </c>
      <c r="N10" s="196">
        <v>-107870.26671180024</v>
      </c>
      <c r="O10" s="196">
        <v>536042441.84533495</v>
      </c>
      <c r="P10" s="196">
        <v>-24405996.368856698</v>
      </c>
      <c r="Q10" s="196">
        <v>14947607.888325203</v>
      </c>
      <c r="R10" s="196">
        <v>-32774511.008414827</v>
      </c>
      <c r="S10" s="196">
        <v>72663920.125099316</v>
      </c>
      <c r="T10" s="196">
        <v>-656948.68030866096</v>
      </c>
      <c r="U10" s="196">
        <v>18119257.953091431</v>
      </c>
      <c r="V10" s="196">
        <v>-27957400230.266335</v>
      </c>
      <c r="W10" s="196">
        <v>-66824936.503670335</v>
      </c>
      <c r="X10" s="196">
        <v>-220058667.58373553</v>
      </c>
      <c r="Y10" s="196">
        <v>-147927165.36384019</v>
      </c>
      <c r="Z10" s="196">
        <v>-8449412317.473732</v>
      </c>
      <c r="AA10" s="196">
        <v>9941854982.7642784</v>
      </c>
      <c r="AB10" s="196">
        <v>-60689945.673847571</v>
      </c>
      <c r="AC10" s="196">
        <v>16666073820.702812</v>
      </c>
      <c r="AD10" s="197">
        <v>85931607.844324768</v>
      </c>
      <c r="AE10" s="244">
        <v>80</v>
      </c>
      <c r="AF10" s="245">
        <v>24</v>
      </c>
      <c r="AG10" s="245">
        <v>27075000</v>
      </c>
      <c r="AH10" s="606">
        <v>0.97438273939445974</v>
      </c>
      <c r="AI10" s="244">
        <v>77</v>
      </c>
      <c r="AJ10" s="245">
        <v>24</v>
      </c>
      <c r="AK10" s="245">
        <v>91</v>
      </c>
      <c r="AL10" s="246">
        <v>26</v>
      </c>
      <c r="AM10" s="244">
        <v>12123427746.594168</v>
      </c>
      <c r="AN10" s="246">
        <v>3288240996.02144</v>
      </c>
      <c r="AO10" s="244">
        <v>119327013</v>
      </c>
      <c r="AP10" s="191">
        <v>1.0000000000000002</v>
      </c>
      <c r="AQ10" s="192">
        <v>0.1591171061995828</v>
      </c>
      <c r="AR10" s="244">
        <v>4964625.7302960325</v>
      </c>
      <c r="AS10" s="246">
        <v>121289261.87147729</v>
      </c>
      <c r="AT10" s="245">
        <v>132536653.9898016</v>
      </c>
      <c r="AU10" s="245">
        <v>571746881.69554389</v>
      </c>
      <c r="AV10" s="244">
        <v>4964625.7302960297</v>
      </c>
      <c r="AW10" s="246">
        <v>21416786.938808899</v>
      </c>
      <c r="AX10" s="237">
        <v>0.99999999999999944</v>
      </c>
      <c r="AY10" s="192">
        <v>0.17657611736068557</v>
      </c>
      <c r="AZ10" s="244">
        <v>26381412.669105001</v>
      </c>
      <c r="BA10" s="245">
        <v>96170532.184233055</v>
      </c>
      <c r="BB10" s="245">
        <v>3943229.7516511241</v>
      </c>
      <c r="BC10" s="247">
        <v>1109.0265128238652</v>
      </c>
      <c r="BD10" s="19"/>
      <c r="BE10" s="186">
        <f t="shared" si="2"/>
        <v>0.77973180703671496</v>
      </c>
      <c r="BF10" s="203">
        <f t="shared" si="0"/>
        <v>0.54287616258797733</v>
      </c>
      <c r="BG10" s="203">
        <f t="shared" si="0"/>
        <v>-1.0431870875823434E-3</v>
      </c>
      <c r="BH10" s="203">
        <f t="shared" si="0"/>
        <v>8.2982025592539765E-5</v>
      </c>
      <c r="BI10" s="203">
        <f t="shared" si="0"/>
        <v>-4.044863439787955E-4</v>
      </c>
      <c r="BJ10" s="203">
        <f t="shared" si="0"/>
        <v>0.17123331769943395</v>
      </c>
      <c r="BK10" s="203">
        <f t="shared" si="0"/>
        <v>-1.7767464719141347E-2</v>
      </c>
      <c r="BL10" s="203">
        <f t="shared" si="0"/>
        <v>6.4737245300992938E-2</v>
      </c>
      <c r="BM10" s="203">
        <f t="shared" si="0"/>
        <v>-1.8526803175754085E-3</v>
      </c>
      <c r="BN10" s="203">
        <f t="shared" si="0"/>
        <v>1.2944606705536698E-4</v>
      </c>
      <c r="BO10" s="203">
        <f t="shared" si="0"/>
        <v>-1.3393718460694469E-3</v>
      </c>
      <c r="BP10" s="203">
        <f t="shared" si="0"/>
        <v>-1.951744166553847E-4</v>
      </c>
      <c r="BQ10" s="203">
        <f t="shared" si="0"/>
        <v>-9.7101806297185219E-5</v>
      </c>
      <c r="BR10" s="203">
        <f t="shared" si="0"/>
        <v>-8.9444151406069712E-3</v>
      </c>
      <c r="BS10" s="203">
        <f t="shared" si="0"/>
        <v>-3.5085468465464863E-2</v>
      </c>
      <c r="BT10" s="203">
        <f t="shared" si="0"/>
        <v>0.37100513482129016</v>
      </c>
      <c r="BU10" s="203">
        <f t="shared" si="0"/>
        <v>-1.8397096335383836E-3</v>
      </c>
      <c r="BV10" s="203">
        <f t="shared" si="1"/>
        <v>0.99816029036646159</v>
      </c>
      <c r="BW10" s="203">
        <f t="shared" si="1"/>
        <v>3.4743362006256803E-3</v>
      </c>
      <c r="BX10" s="187">
        <f t="shared" si="1"/>
        <v>2.1811694544567494E-7</v>
      </c>
      <c r="BY10" s="171">
        <f t="shared" si="3"/>
        <v>54907.803505039679</v>
      </c>
      <c r="BZ10" s="196">
        <f t="shared" si="4"/>
        <v>237.95808726332655</v>
      </c>
      <c r="CA10" s="197">
        <f t="shared" si="5"/>
        <v>7623212763.9582367</v>
      </c>
    </row>
    <row r="11" spans="1:79" ht="15" customHeight="1" x14ac:dyDescent="0.25">
      <c r="A11" s="19"/>
      <c r="B11" s="255" t="s">
        <v>266</v>
      </c>
      <c r="C11" s="282"/>
      <c r="D11" s="287">
        <v>2018</v>
      </c>
      <c r="E11" s="171">
        <v>-16571710010.410568</v>
      </c>
      <c r="F11" s="196">
        <v>-10602698899.879364</v>
      </c>
      <c r="G11" s="196">
        <v>-4591420897.9997635</v>
      </c>
      <c r="H11" s="196">
        <v>-13918361768.118607</v>
      </c>
      <c r="I11" s="197">
        <v>2806989442.8511276</v>
      </c>
      <c r="J11" s="171">
        <v>47081.162022257326</v>
      </c>
      <c r="K11" s="196">
        <v>117.85762067514678</v>
      </c>
      <c r="L11" s="555">
        <v>8644137945.3166771</v>
      </c>
      <c r="M11" s="171">
        <v>50376694883.183945</v>
      </c>
      <c r="N11" s="196">
        <v>-172710.99890297008</v>
      </c>
      <c r="O11" s="196">
        <v>324645970.26035416</v>
      </c>
      <c r="P11" s="196">
        <v>-30317684.215769626</v>
      </c>
      <c r="Q11" s="196">
        <v>8724235.9350908063</v>
      </c>
      <c r="R11" s="196">
        <v>-38661948.131761163</v>
      </c>
      <c r="S11" s="196">
        <v>26762154.969142392</v>
      </c>
      <c r="T11" s="196">
        <v>-2205024.6411104212</v>
      </c>
      <c r="U11" s="196">
        <v>-3187136.2478919984</v>
      </c>
      <c r="V11" s="196">
        <v>-65267772777.605484</v>
      </c>
      <c r="W11" s="196">
        <v>-244004472.19567323</v>
      </c>
      <c r="X11" s="196">
        <v>-341261242.06595224</v>
      </c>
      <c r="Y11" s="196">
        <v>-176507903.16984639</v>
      </c>
      <c r="Z11" s="196">
        <v>-16726802143.072266</v>
      </c>
      <c r="AA11" s="196">
        <v>-2049363736.1974788</v>
      </c>
      <c r="AB11" s="196">
        <v>-67619461.278032541</v>
      </c>
      <c r="AC11" s="196">
        <v>18869711200.89896</v>
      </c>
      <c r="AD11" s="197">
        <v>-280096390.23746645</v>
      </c>
      <c r="AE11" s="244">
        <v>80</v>
      </c>
      <c r="AF11" s="245">
        <v>24</v>
      </c>
      <c r="AG11" s="245">
        <v>27225000</v>
      </c>
      <c r="AH11" s="606">
        <v>0.96901423945289256</v>
      </c>
      <c r="AI11" s="244">
        <v>77</v>
      </c>
      <c r="AJ11" s="245">
        <v>24</v>
      </c>
      <c r="AK11" s="245">
        <v>78</v>
      </c>
      <c r="AL11" s="246">
        <v>24</v>
      </c>
      <c r="AM11" s="244">
        <v>12095642982.109001</v>
      </c>
      <c r="AN11" s="246">
        <v>3274432824.7386999</v>
      </c>
      <c r="AO11" s="244">
        <v>119327013</v>
      </c>
      <c r="AP11" s="191">
        <v>1.0000000000000004</v>
      </c>
      <c r="AQ11" s="192">
        <v>0.15748416496439069</v>
      </c>
      <c r="AR11" s="244">
        <v>4964625.7302960325</v>
      </c>
      <c r="AS11" s="246">
        <v>121289261.87147729</v>
      </c>
      <c r="AT11" s="245">
        <v>0</v>
      </c>
      <c r="AU11" s="245">
        <v>704283535.68534744</v>
      </c>
      <c r="AV11" s="244">
        <v>0</v>
      </c>
      <c r="AW11" s="246">
        <v>26381412.669105001</v>
      </c>
      <c r="AX11" s="237">
        <v>0</v>
      </c>
      <c r="AY11" s="192">
        <v>0.21750823001181877</v>
      </c>
      <c r="AZ11" s="244">
        <v>26381412.669105001</v>
      </c>
      <c r="BA11" s="245">
        <v>96170532.18423304</v>
      </c>
      <c r="BB11" s="245">
        <v>3943229.7516511246</v>
      </c>
      <c r="BC11" s="247">
        <v>1111.9315886380598</v>
      </c>
      <c r="BD11" s="19"/>
      <c r="BE11" s="186">
        <f t="shared" si="2"/>
        <v>0.81472633764243396</v>
      </c>
      <c r="BF11" s="203">
        <f t="shared" si="0"/>
        <v>0.81842985704305238</v>
      </c>
      <c r="BG11" s="203">
        <f t="shared" si="0"/>
        <v>-1.5982643997281601E-3</v>
      </c>
      <c r="BH11" s="203">
        <f t="shared" si="0"/>
        <v>4.8090916196646038E-5</v>
      </c>
      <c r="BI11" s="203">
        <f t="shared" si="0"/>
        <v>-4.808078241451745E-4</v>
      </c>
      <c r="BJ11" s="203">
        <f t="shared" si="0"/>
        <v>9.5633963724957263E-2</v>
      </c>
      <c r="BK11" s="203">
        <f t="shared" si="0"/>
        <v>-2.8937122378898807E-2</v>
      </c>
      <c r="BL11" s="203">
        <f t="shared" si="0"/>
        <v>3.2918409156793851E-2</v>
      </c>
      <c r="BM11" s="203">
        <f t="shared" si="0"/>
        <v>-8.5854854469575963E-3</v>
      </c>
      <c r="BN11" s="203">
        <f t="shared" si="0"/>
        <v>-3.1436301681616464E-5</v>
      </c>
      <c r="BO11" s="203">
        <f t="shared" si="0"/>
        <v>-4.3170347157972825E-3</v>
      </c>
      <c r="BP11" s="203">
        <f t="shared" si="0"/>
        <v>-9.839306464343655E-4</v>
      </c>
      <c r="BQ11" s="203">
        <f t="shared" si="0"/>
        <v>-2.0790175862828384E-4</v>
      </c>
      <c r="BR11" s="203">
        <f t="shared" si="0"/>
        <v>-1.0212600616989411E-2</v>
      </c>
      <c r="BS11" s="203">
        <f t="shared" si="0"/>
        <v>-6.6463296145535672E-2</v>
      </c>
      <c r="BT11" s="203">
        <f t="shared" si="0"/>
        <v>-0.10558784097029501</v>
      </c>
      <c r="BU11" s="203">
        <f t="shared" si="0"/>
        <v>-1.8104436888116825E-3</v>
      </c>
      <c r="BV11" s="203">
        <f t="shared" si="1"/>
        <v>0.99818955631118833</v>
      </c>
      <c r="BW11" s="203">
        <f t="shared" si="1"/>
        <v>-1.0836638730013571E-2</v>
      </c>
      <c r="BX11" s="187">
        <f t="shared" si="1"/>
        <v>-9.8158146094750983E-7</v>
      </c>
      <c r="BY11" s="171">
        <f t="shared" si="3"/>
        <v>57380.706492039411</v>
      </c>
      <c r="BZ11" s="196">
        <f t="shared" si="4"/>
        <v>172.35270472623213</v>
      </c>
      <c r="CA11" s="197">
        <f t="shared" si="5"/>
        <v>8630923356.5414047</v>
      </c>
    </row>
    <row r="12" spans="1:79" ht="15" customHeight="1" x14ac:dyDescent="0.25">
      <c r="A12" s="26"/>
      <c r="B12" s="255" t="s">
        <v>1</v>
      </c>
      <c r="C12" s="282"/>
      <c r="D12" s="287">
        <v>2018</v>
      </c>
      <c r="E12" s="171">
        <v>-16527777656.793453</v>
      </c>
      <c r="F12" s="196">
        <v>-10558663220.265198</v>
      </c>
      <c r="G12" s="196">
        <v>-4547281892.388546</v>
      </c>
      <c r="H12" s="196">
        <v>-13874429414.501495</v>
      </c>
      <c r="I12" s="197">
        <v>2850921796.4682503</v>
      </c>
      <c r="J12" s="171">
        <v>47086.049336792239</v>
      </c>
      <c r="K12" s="196">
        <v>117.86708379072572</v>
      </c>
      <c r="L12" s="197">
        <v>8644041954.268137</v>
      </c>
      <c r="M12" s="556">
        <v>50377020935.344833</v>
      </c>
      <c r="N12" s="196">
        <v>-172711.66213781229</v>
      </c>
      <c r="O12" s="196">
        <v>324888136.79975867</v>
      </c>
      <c r="P12" s="196">
        <v>-30301765.721016541</v>
      </c>
      <c r="Q12" s="196">
        <v>8728121.048016455</v>
      </c>
      <c r="R12" s="196">
        <v>-38645914.955616243</v>
      </c>
      <c r="S12" s="196">
        <v>26769411.458946154</v>
      </c>
      <c r="T12" s="196">
        <v>-2204063.9594915849</v>
      </c>
      <c r="U12" s="196">
        <v>-3187073.4577161791</v>
      </c>
      <c r="V12" s="196">
        <v>-65292121564.173744</v>
      </c>
      <c r="W12" s="196">
        <v>-243924087.62183923</v>
      </c>
      <c r="X12" s="196">
        <v>-341163319.45728767</v>
      </c>
      <c r="Y12" s="196">
        <v>-176294569.09855407</v>
      </c>
      <c r="Z12" s="196">
        <v>-16725401063.948671</v>
      </c>
      <c r="AA12" s="196">
        <v>-2049094783.6258399</v>
      </c>
      <c r="AB12" s="196">
        <v>-67579129.463110462</v>
      </c>
      <c r="AC12" s="196">
        <v>18869543967.233215</v>
      </c>
      <c r="AD12" s="197">
        <v>-280085139.79658675</v>
      </c>
      <c r="AE12" s="244">
        <v>80</v>
      </c>
      <c r="AF12" s="245">
        <v>24</v>
      </c>
      <c r="AG12" s="245">
        <v>27125000</v>
      </c>
      <c r="AH12" s="606">
        <v>0.97258664217898616</v>
      </c>
      <c r="AI12" s="244">
        <v>77</v>
      </c>
      <c r="AJ12" s="245">
        <v>24</v>
      </c>
      <c r="AK12" s="245">
        <v>78</v>
      </c>
      <c r="AL12" s="246">
        <v>24</v>
      </c>
      <c r="AM12" s="244">
        <v>12100580361.055817</v>
      </c>
      <c r="AN12" s="246">
        <v>3275630262.5199447</v>
      </c>
      <c r="AO12" s="244">
        <v>119327013</v>
      </c>
      <c r="AP12" s="191">
        <v>1.0000000000000002</v>
      </c>
      <c r="AQ12" s="192">
        <v>0.15687660764625019</v>
      </c>
      <c r="AR12" s="244">
        <v>4964625.7302960325</v>
      </c>
      <c r="AS12" s="246">
        <v>121289261.87147729</v>
      </c>
      <c r="AT12" s="245">
        <v>0</v>
      </c>
      <c r="AU12" s="245">
        <v>704283535.68534744</v>
      </c>
      <c r="AV12" s="244">
        <v>0</v>
      </c>
      <c r="AW12" s="246">
        <v>26381412.669105001</v>
      </c>
      <c r="AX12" s="237">
        <v>0</v>
      </c>
      <c r="AY12" s="192">
        <v>0.21750823001181877</v>
      </c>
      <c r="AZ12" s="244">
        <v>26381412.669105001</v>
      </c>
      <c r="BA12" s="245">
        <v>96170532.18423304</v>
      </c>
      <c r="BB12" s="245">
        <v>3943229.7516511241</v>
      </c>
      <c r="BC12" s="247">
        <v>1110.2383273956179</v>
      </c>
      <c r="BD12" s="19"/>
      <c r="BE12" s="186">
        <f t="shared" si="2"/>
        <v>0.81470773570729937</v>
      </c>
      <c r="BF12" s="203">
        <f t="shared" si="0"/>
        <v>0.81844673429253101</v>
      </c>
      <c r="BG12" s="203">
        <f t="shared" si="0"/>
        <v>-1.5982237012213958E-3</v>
      </c>
      <c r="BH12" s="203">
        <f t="shared" si="0"/>
        <v>4.8125378835127213E-5</v>
      </c>
      <c r="BI12" s="203">
        <f t="shared" si="0"/>
        <v>-4.8054129061020053E-4</v>
      </c>
      <c r="BJ12" s="203">
        <f t="shared" si="0"/>
        <v>9.5673748111649734E-2</v>
      </c>
      <c r="BK12" s="203">
        <f t="shared" si="0"/>
        <v>-2.8925531369812546E-2</v>
      </c>
      <c r="BL12" s="203">
        <f t="shared" si="0"/>
        <v>3.2927800792120085E-2</v>
      </c>
      <c r="BM12" s="203">
        <f t="shared" si="0"/>
        <v>-8.5818663605285485E-3</v>
      </c>
      <c r="BN12" s="203">
        <f t="shared" si="0"/>
        <v>-3.1436127138429323E-5</v>
      </c>
      <c r="BO12" s="203">
        <f t="shared" si="0"/>
        <v>-4.3187063332389575E-3</v>
      </c>
      <c r="BP12" s="203">
        <f t="shared" si="0"/>
        <v>-9.8362041853940164E-4</v>
      </c>
      <c r="BQ12" s="203">
        <f t="shared" si="0"/>
        <v>-2.0784504340651795E-4</v>
      </c>
      <c r="BR12" s="203">
        <f t="shared" si="0"/>
        <v>-1.0199958374310892E-2</v>
      </c>
      <c r="BS12" s="203">
        <f t="shared" si="0"/>
        <v>-6.6455781520423543E-2</v>
      </c>
      <c r="BT12" s="203">
        <f t="shared" si="0"/>
        <v>-0.10557547770676221</v>
      </c>
      <c r="BU12" s="203">
        <f t="shared" si="0"/>
        <v>-1.8093818052066044E-3</v>
      </c>
      <c r="BV12" s="203">
        <f t="shared" si="1"/>
        <v>0.99819061819479338</v>
      </c>
      <c r="BW12" s="203">
        <f t="shared" si="1"/>
        <v>-1.0835885915649756E-2</v>
      </c>
      <c r="BX12" s="187">
        <f t="shared" si="1"/>
        <v>-9.8155592239414861E-7</v>
      </c>
      <c r="BY12" s="171">
        <f t="shared" si="3"/>
        <v>57382.388038102377</v>
      </c>
      <c r="BZ12" s="196">
        <f t="shared" si="4"/>
        <v>172.35026612086068</v>
      </c>
      <c r="CA12" s="197">
        <f t="shared" si="5"/>
        <v>8630837683.0265236</v>
      </c>
    </row>
    <row r="13" spans="1:79" ht="15" customHeight="1" x14ac:dyDescent="0.25">
      <c r="A13" s="19"/>
      <c r="B13" s="255" t="s">
        <v>2</v>
      </c>
      <c r="C13" s="282"/>
      <c r="D13" s="287">
        <v>2018</v>
      </c>
      <c r="E13" s="171">
        <v>-3576095541.268343</v>
      </c>
      <c r="F13" s="196">
        <v>-3576095541.268343</v>
      </c>
      <c r="G13" s="196">
        <v>-3576095541.268343</v>
      </c>
      <c r="H13" s="196">
        <v>-3576095541.268343</v>
      </c>
      <c r="I13" s="197">
        <v>-3576095541.268343</v>
      </c>
      <c r="J13" s="171">
        <v>11963.229120679622</v>
      </c>
      <c r="K13" s="196">
        <v>131.85154118610313</v>
      </c>
      <c r="L13" s="197">
        <v>509129541.42644858</v>
      </c>
      <c r="M13" s="171">
        <v>5543016228.241354</v>
      </c>
      <c r="N13" s="554">
        <v>35448.379554926694</v>
      </c>
      <c r="O13" s="196">
        <v>287643677.79208571</v>
      </c>
      <c r="P13" s="196">
        <v>1460308.4510749746</v>
      </c>
      <c r="Q13" s="196">
        <v>8355076.997492603</v>
      </c>
      <c r="R13" s="196">
        <v>-114433.51334141754</v>
      </c>
      <c r="S13" s="196">
        <v>52217217.379055247</v>
      </c>
      <c r="T13" s="196">
        <v>1227786.8141364965</v>
      </c>
      <c r="U13" s="196">
        <v>20744890.997352075</v>
      </c>
      <c r="V13" s="196">
        <v>26060891065.531338</v>
      </c>
      <c r="W13" s="196">
        <v>138754514.18537742</v>
      </c>
      <c r="X13" s="196">
        <v>67542241.321711138</v>
      </c>
      <c r="Y13" s="196">
        <v>5341702.2224964872</v>
      </c>
      <c r="Z13" s="196">
        <v>5356220860.9053879</v>
      </c>
      <c r="AA13" s="196">
        <v>11641582028.781879</v>
      </c>
      <c r="AB13" s="196">
        <v>-3517891.4123897161</v>
      </c>
      <c r="AC13" s="196">
        <v>1414100549.0994225</v>
      </c>
      <c r="AD13" s="197">
        <v>318023916.67322963</v>
      </c>
      <c r="AE13" s="244">
        <v>71</v>
      </c>
      <c r="AF13" s="245">
        <v>20</v>
      </c>
      <c r="AG13" s="245">
        <v>5200000</v>
      </c>
      <c r="AH13" s="606">
        <v>0.95473571736462126</v>
      </c>
      <c r="AI13" s="244">
        <v>71</v>
      </c>
      <c r="AJ13" s="245">
        <v>20</v>
      </c>
      <c r="AK13" s="245">
        <v>86</v>
      </c>
      <c r="AL13" s="246">
        <v>23</v>
      </c>
      <c r="AM13" s="244">
        <v>1158800661.407402</v>
      </c>
      <c r="AN13" s="246">
        <v>893686952.02769613</v>
      </c>
      <c r="AO13" s="244">
        <v>119327013</v>
      </c>
      <c r="AP13" s="191">
        <v>0.18818650057015537</v>
      </c>
      <c r="AQ13" s="192">
        <v>3.170410870138534E-2</v>
      </c>
      <c r="AR13" s="244">
        <v>4964625.7302960325</v>
      </c>
      <c r="AS13" s="246">
        <v>121289261.87147729</v>
      </c>
      <c r="AT13" s="245">
        <v>132536653.9898016</v>
      </c>
      <c r="AU13" s="245">
        <v>0</v>
      </c>
      <c r="AV13" s="244">
        <v>4964625.7302960297</v>
      </c>
      <c r="AW13" s="246">
        <v>0</v>
      </c>
      <c r="AX13" s="237">
        <v>0.99999999999999944</v>
      </c>
      <c r="AY13" s="192">
        <v>0</v>
      </c>
      <c r="AZ13" s="244">
        <v>4964625.7302960297</v>
      </c>
      <c r="BA13" s="245">
        <v>18097995.909720313</v>
      </c>
      <c r="BB13" s="245">
        <v>742062.60790734796</v>
      </c>
      <c r="BC13" s="247">
        <v>1179.264285510872</v>
      </c>
      <c r="BD13" s="19"/>
      <c r="BE13" s="186">
        <f t="shared" si="2"/>
        <v>0.41594499156392828</v>
      </c>
      <c r="BF13" s="203">
        <f t="shared" si="0"/>
        <v>0.11826060235014667</v>
      </c>
      <c r="BG13" s="203">
        <f t="shared" si="0"/>
        <v>1.5220631838129123E-3</v>
      </c>
      <c r="BH13" s="203">
        <f t="shared" si="0"/>
        <v>1.9770403437597211E-4</v>
      </c>
      <c r="BI13" s="203">
        <f t="shared" si="0"/>
        <v>1.0745528091786638E-4</v>
      </c>
      <c r="BJ13" s="203">
        <f t="shared" si="0"/>
        <v>0.42495493296706793</v>
      </c>
      <c r="BK13" s="203">
        <f t="shared" si="0"/>
        <v>-1.124778437340291E-4</v>
      </c>
      <c r="BL13" s="203">
        <f t="shared" si="0"/>
        <v>8.4347773990693084E-2</v>
      </c>
      <c r="BM13" s="203">
        <f t="shared" si="0"/>
        <v>6.2779306999968341E-3</v>
      </c>
      <c r="BN13" s="203">
        <f t="shared" si="0"/>
        <v>2.6871017915476933E-4</v>
      </c>
      <c r="BO13" s="203">
        <f t="shared" si="0"/>
        <v>2.2636962537999779E-3</v>
      </c>
      <c r="BP13" s="203">
        <f t="shared" si="0"/>
        <v>7.3477769729030345E-4</v>
      </c>
      <c r="BQ13" s="203">
        <f t="shared" si="0"/>
        <v>5.4036698529227654E-5</v>
      </c>
      <c r="BR13" s="203">
        <f t="shared" si="0"/>
        <v>1.4340342729605049E-3</v>
      </c>
      <c r="BS13" s="203">
        <f t="shared" si="0"/>
        <v>9.8749543489557751E-2</v>
      </c>
      <c r="BT13" s="203">
        <f t="shared" si="0"/>
        <v>0.7876785306921833</v>
      </c>
      <c r="BU13" s="203">
        <f t="shared" si="0"/>
        <v>-1.2575382389787633E-3</v>
      </c>
      <c r="BV13" s="203">
        <f t="shared" si="1"/>
        <v>0.99874246176102133</v>
      </c>
      <c r="BW13" s="203">
        <f t="shared" si="1"/>
        <v>5.7089275207378665E-2</v>
      </c>
      <c r="BX13" s="187">
        <f t="shared" si="1"/>
        <v>1.4635944718075794E-6</v>
      </c>
      <c r="BY13" s="171">
        <f t="shared" si="3"/>
        <v>12366.825335405889</v>
      </c>
      <c r="BZ13" s="196">
        <f t="shared" si="4"/>
        <v>131.24294288526428</v>
      </c>
      <c r="CA13" s="197">
        <f t="shared" si="5"/>
        <v>646445333.66929531</v>
      </c>
    </row>
    <row r="14" spans="1:79" ht="15" customHeight="1" x14ac:dyDescent="0.25">
      <c r="A14" s="19"/>
      <c r="B14" s="255" t="s">
        <v>3</v>
      </c>
      <c r="C14" s="282"/>
      <c r="D14" s="287">
        <v>2018</v>
      </c>
      <c r="E14" s="171">
        <v>-16547413351.561462</v>
      </c>
      <c r="F14" s="196">
        <v>-11730981133.664547</v>
      </c>
      <c r="G14" s="196">
        <v>-6908322619.0215797</v>
      </c>
      <c r="H14" s="196">
        <v>-14416195187.143665</v>
      </c>
      <c r="I14" s="197">
        <v>-815523534.00987244</v>
      </c>
      <c r="J14" s="171">
        <v>44124.548807118357</v>
      </c>
      <c r="K14" s="196">
        <v>211.78055583140312</v>
      </c>
      <c r="L14" s="197">
        <v>6917710354.6358747</v>
      </c>
      <c r="M14" s="171">
        <v>42582515756.57003</v>
      </c>
      <c r="N14" s="196">
        <v>-110743.9458492554</v>
      </c>
      <c r="O14" s="554">
        <v>628895073.61245441</v>
      </c>
      <c r="P14" s="196">
        <v>-23272295.28889221</v>
      </c>
      <c r="Q14" s="196">
        <v>12431929.241868429</v>
      </c>
      <c r="R14" s="196">
        <v>-31882874.627784938</v>
      </c>
      <c r="S14" s="196">
        <v>67320417.791319296</v>
      </c>
      <c r="T14" s="196">
        <v>-1196276.6662394162</v>
      </c>
      <c r="U14" s="196">
        <v>18083346.379314665</v>
      </c>
      <c r="V14" s="196">
        <v>-93551131222.707809</v>
      </c>
      <c r="W14" s="196">
        <v>-106486741.12277865</v>
      </c>
      <c r="X14" s="196">
        <v>-305392303.08291334</v>
      </c>
      <c r="Y14" s="196">
        <v>-154685301.83560315</v>
      </c>
      <c r="Z14" s="196">
        <v>-11003013762.607979</v>
      </c>
      <c r="AA14" s="196">
        <v>9715124654.749651</v>
      </c>
      <c r="AB14" s="196">
        <v>-53367523.137646928</v>
      </c>
      <c r="AC14" s="196">
        <v>15295179882.575165</v>
      </c>
      <c r="AD14" s="197">
        <v>66007524.003430665</v>
      </c>
      <c r="AE14" s="244">
        <v>78</v>
      </c>
      <c r="AF14" s="245">
        <v>23</v>
      </c>
      <c r="AG14" s="245">
        <v>26950000</v>
      </c>
      <c r="AH14" s="606">
        <v>0.97890213985547303</v>
      </c>
      <c r="AI14" s="244">
        <v>77</v>
      </c>
      <c r="AJ14" s="245">
        <v>24</v>
      </c>
      <c r="AK14" s="245">
        <v>90</v>
      </c>
      <c r="AL14" s="246">
        <v>26</v>
      </c>
      <c r="AM14" s="244">
        <v>12096045967.319893</v>
      </c>
      <c r="AN14" s="246">
        <v>3302155034.0296798</v>
      </c>
      <c r="AO14" s="244">
        <v>119327013</v>
      </c>
      <c r="AP14" s="191">
        <v>1.0000000000000007</v>
      </c>
      <c r="AQ14" s="192">
        <v>0.15603858281443772</v>
      </c>
      <c r="AR14" s="244">
        <v>4964625.7302960325</v>
      </c>
      <c r="AS14" s="246">
        <v>121289261.87147729</v>
      </c>
      <c r="AT14" s="245">
        <v>132536653.9898016</v>
      </c>
      <c r="AU14" s="245">
        <v>571746881.69554389</v>
      </c>
      <c r="AV14" s="244">
        <v>4964625.7302960297</v>
      </c>
      <c r="AW14" s="246">
        <v>21416786.938808899</v>
      </c>
      <c r="AX14" s="237">
        <v>0.99999999999999944</v>
      </c>
      <c r="AY14" s="192">
        <v>0.17657611736068557</v>
      </c>
      <c r="AZ14" s="244">
        <v>26381412.669105001</v>
      </c>
      <c r="BA14" s="245">
        <v>96170532.184233055</v>
      </c>
      <c r="BB14" s="245">
        <v>3943229.7516511246</v>
      </c>
      <c r="BC14" s="247">
        <v>1104.3563515167843</v>
      </c>
      <c r="BD14" s="19"/>
      <c r="BE14" s="186">
        <f t="shared" si="2"/>
        <v>0.78110869848033526</v>
      </c>
      <c r="BF14" s="203">
        <f t="shared" si="0"/>
        <v>0.52782933885012295</v>
      </c>
      <c r="BG14" s="203">
        <f t="shared" si="0"/>
        <v>-1.1623761670722552E-3</v>
      </c>
      <c r="BH14" s="203">
        <f t="shared" si="0"/>
        <v>1.0566454824556435E-4</v>
      </c>
      <c r="BI14" s="203">
        <f t="shared" si="0"/>
        <v>-4.1861307910449419E-4</v>
      </c>
      <c r="BJ14" s="203">
        <f t="shared" si="0"/>
        <v>0.15456862985375075</v>
      </c>
      <c r="BK14" s="203">
        <f t="shared" si="0"/>
        <v>-1.8207046255704067E-2</v>
      </c>
      <c r="BL14" s="203">
        <f t="shared" si="0"/>
        <v>6.3179324371871487E-2</v>
      </c>
      <c r="BM14" s="203">
        <f t="shared" si="0"/>
        <v>-3.553803887633991E-3</v>
      </c>
      <c r="BN14" s="203">
        <f t="shared" si="0"/>
        <v>1.3608806416745515E-4</v>
      </c>
      <c r="BO14" s="203">
        <f t="shared" si="0"/>
        <v>-4.7211327103262642E-3</v>
      </c>
      <c r="BP14" s="203">
        <f t="shared" si="0"/>
        <v>-3.2762169638014571E-4</v>
      </c>
      <c r="BQ14" s="203">
        <f t="shared" si="0"/>
        <v>-1.4195140652604725E-4</v>
      </c>
      <c r="BR14" s="203">
        <f t="shared" si="0"/>
        <v>-1.0151245125413681E-2</v>
      </c>
      <c r="BS14" s="203">
        <f t="shared" si="0"/>
        <v>-4.9588238957934641E-2</v>
      </c>
      <c r="BT14" s="203">
        <f t="shared" si="0"/>
        <v>0.38190351626621438</v>
      </c>
      <c r="BU14" s="203">
        <f t="shared" si="0"/>
        <v>-1.7628758232632236E-3</v>
      </c>
      <c r="BV14" s="203">
        <f t="shared" si="1"/>
        <v>0.99823712417673682</v>
      </c>
      <c r="BW14" s="203">
        <f t="shared" si="1"/>
        <v>2.8965337881432713E-3</v>
      </c>
      <c r="BX14" s="187">
        <f t="shared" si="1"/>
        <v>1.7649105321773069E-7</v>
      </c>
      <c r="BY14" s="171">
        <f t="shared" si="3"/>
        <v>50590.365590573223</v>
      </c>
      <c r="BZ14" s="196">
        <f t="shared" si="4"/>
        <v>225.89555544715188</v>
      </c>
      <c r="CA14" s="197">
        <f t="shared" si="5"/>
        <v>6995614998.5329876</v>
      </c>
    </row>
    <row r="15" spans="1:79" ht="15" customHeight="1" x14ac:dyDescent="0.25">
      <c r="A15" s="19"/>
      <c r="B15" s="255" t="s">
        <v>4</v>
      </c>
      <c r="C15" s="282"/>
      <c r="D15" s="287">
        <v>2018</v>
      </c>
      <c r="E15" s="171">
        <v>-3508559400.2137704</v>
      </c>
      <c r="F15" s="196">
        <v>-3508559400.2137704</v>
      </c>
      <c r="G15" s="196">
        <v>-3508559400.2137704</v>
      </c>
      <c r="H15" s="196">
        <v>-3508559400.2137704</v>
      </c>
      <c r="I15" s="197">
        <v>-3508559400.2137704</v>
      </c>
      <c r="J15" s="171">
        <v>11550.100723495838</v>
      </c>
      <c r="K15" s="196">
        <v>129.34528976785836</v>
      </c>
      <c r="L15" s="197">
        <v>463801177.02185506</v>
      </c>
      <c r="M15" s="171">
        <v>5242326421.0244617</v>
      </c>
      <c r="N15" s="196">
        <v>33918.419230873355</v>
      </c>
      <c r="O15" s="196">
        <v>294346704.10135144</v>
      </c>
      <c r="P15" s="554">
        <v>2005235.1951331627</v>
      </c>
      <c r="Q15" s="196">
        <v>8181833.0931719663</v>
      </c>
      <c r="R15" s="196">
        <v>437427.49180719256</v>
      </c>
      <c r="S15" s="196">
        <v>51291060.591071978</v>
      </c>
      <c r="T15" s="196">
        <v>1205743.9353532605</v>
      </c>
      <c r="U15" s="196">
        <v>20469050.792884637</v>
      </c>
      <c r="V15" s="196">
        <v>20300321546.2705</v>
      </c>
      <c r="W15" s="196">
        <v>135444981.8280732</v>
      </c>
      <c r="X15" s="196">
        <v>61983974.634547651</v>
      </c>
      <c r="Y15" s="196">
        <v>9335079.9010600299</v>
      </c>
      <c r="Z15" s="196">
        <v>5122384111.4379215</v>
      </c>
      <c r="AA15" s="196">
        <v>11475548889.432364</v>
      </c>
      <c r="AB15" s="196">
        <v>-2043314.6760225762</v>
      </c>
      <c r="AC15" s="196">
        <v>1308083239.4089358</v>
      </c>
      <c r="AD15" s="197">
        <v>312368017.85161096</v>
      </c>
      <c r="AE15" s="244">
        <v>72</v>
      </c>
      <c r="AF15" s="245">
        <v>21</v>
      </c>
      <c r="AG15" s="245">
        <v>5150000</v>
      </c>
      <c r="AH15" s="606">
        <v>0.95157715802472354</v>
      </c>
      <c r="AI15" s="244">
        <v>71</v>
      </c>
      <c r="AJ15" s="245">
        <v>21</v>
      </c>
      <c r="AK15" s="245">
        <v>86</v>
      </c>
      <c r="AL15" s="246">
        <v>23</v>
      </c>
      <c r="AM15" s="244">
        <v>969917858.06721497</v>
      </c>
      <c r="AN15" s="246">
        <v>882683358.60893619</v>
      </c>
      <c r="AO15" s="244">
        <v>119327013</v>
      </c>
      <c r="AP15" s="191">
        <v>0.18576042251014074</v>
      </c>
      <c r="AQ15" s="192">
        <v>2.4970319327855837E-2</v>
      </c>
      <c r="AR15" s="244">
        <v>4964625.7302960325</v>
      </c>
      <c r="AS15" s="246">
        <v>121289261.87147729</v>
      </c>
      <c r="AT15" s="245">
        <v>130828007.15584578</v>
      </c>
      <c r="AU15" s="245">
        <v>0</v>
      </c>
      <c r="AV15" s="244">
        <v>4900622.3638273198</v>
      </c>
      <c r="AW15" s="246">
        <v>0</v>
      </c>
      <c r="AX15" s="237">
        <v>0.98710811852781977</v>
      </c>
      <c r="AY15" s="192">
        <v>0</v>
      </c>
      <c r="AZ15" s="244">
        <v>4900622.3638273198</v>
      </c>
      <c r="BA15" s="245">
        <v>17864678.691568233</v>
      </c>
      <c r="BB15" s="245">
        <v>732496.02472127043</v>
      </c>
      <c r="BC15" s="247">
        <v>1174.6574627904483</v>
      </c>
      <c r="BD15" s="19"/>
      <c r="BE15" s="186">
        <f t="shared" si="2"/>
        <v>0.40792406742316284</v>
      </c>
      <c r="BF15" s="203">
        <f t="shared" si="0"/>
        <v>0.11406581627683386</v>
      </c>
      <c r="BG15" s="203">
        <f t="shared" si="0"/>
        <v>1.5102102672861456E-3</v>
      </c>
      <c r="BH15" s="203">
        <f t="shared" si="0"/>
        <v>2.0979029644838495E-4</v>
      </c>
      <c r="BI15" s="203">
        <f t="shared" si="0"/>
        <v>1.5300795284984821E-4</v>
      </c>
      <c r="BJ15" s="203">
        <f t="shared" si="0"/>
        <v>0.43152757716708728</v>
      </c>
      <c r="BK15" s="203">
        <f t="shared" si="0"/>
        <v>4.384876251167131E-4</v>
      </c>
      <c r="BL15" s="203">
        <f t="shared" si="0"/>
        <v>8.4496573330551952E-2</v>
      </c>
      <c r="BM15" s="203">
        <f t="shared" si="0"/>
        <v>6.2876180968952202E-3</v>
      </c>
      <c r="BN15" s="203">
        <f t="shared" si="0"/>
        <v>2.7040093041757785E-4</v>
      </c>
      <c r="BO15" s="203">
        <f t="shared" si="0"/>
        <v>1.7983297331780077E-3</v>
      </c>
      <c r="BP15" s="203">
        <f t="shared" si="0"/>
        <v>7.3149149406423225E-4</v>
      </c>
      <c r="BQ15" s="203">
        <f t="shared" si="0"/>
        <v>5.0574346178816936E-5</v>
      </c>
      <c r="BR15" s="203">
        <f t="shared" si="0"/>
        <v>2.5987435050860075E-3</v>
      </c>
      <c r="BS15" s="203">
        <f t="shared" si="0"/>
        <v>9.792966805852836E-2</v>
      </c>
      <c r="BT15" s="203">
        <f t="shared" si="0"/>
        <v>0.79185924206182412</v>
      </c>
      <c r="BU15" s="203">
        <f t="shared" si="0"/>
        <v>-7.8999109428915199E-4</v>
      </c>
      <c r="BV15" s="203">
        <f t="shared" si="1"/>
        <v>0.99921000890571077</v>
      </c>
      <c r="BW15" s="203">
        <f t="shared" si="1"/>
        <v>5.8146935329551064E-2</v>
      </c>
      <c r="BX15" s="187">
        <f t="shared" si="1"/>
        <v>1.4661049395042945E-6</v>
      </c>
      <c r="BY15" s="171">
        <f t="shared" si="3"/>
        <v>11925.942368249836</v>
      </c>
      <c r="BZ15" s="196">
        <f t="shared" si="4"/>
        <v>128.68811617684366</v>
      </c>
      <c r="CA15" s="197">
        <f t="shared" si="5"/>
        <v>597700520.12821531</v>
      </c>
    </row>
    <row r="16" spans="1:79" ht="15" customHeight="1" x14ac:dyDescent="0.25">
      <c r="A16" s="26"/>
      <c r="B16" s="255" t="s">
        <v>5</v>
      </c>
      <c r="C16" s="282"/>
      <c r="D16" s="287">
        <v>2018</v>
      </c>
      <c r="E16" s="171">
        <v>-16560939220.916773</v>
      </c>
      <c r="F16" s="196">
        <v>-11777485836.527706</v>
      </c>
      <c r="G16" s="196">
        <v>-6989487289.0682602</v>
      </c>
      <c r="H16" s="196">
        <v>-14445470284.074451</v>
      </c>
      <c r="I16" s="197">
        <v>-932920443.28342438</v>
      </c>
      <c r="J16" s="171">
        <v>49313.960697048336</v>
      </c>
      <c r="K16" s="196">
        <v>225.31739284068428</v>
      </c>
      <c r="L16" s="197">
        <v>7456909743.4520597</v>
      </c>
      <c r="M16" s="171">
        <v>45881278380.728432</v>
      </c>
      <c r="N16" s="196">
        <v>-106756.76652390292</v>
      </c>
      <c r="O16" s="196">
        <v>536919666.58791804</v>
      </c>
      <c r="P16" s="196">
        <v>-24066667.391505972</v>
      </c>
      <c r="Q16" s="554">
        <v>14958054.963197798</v>
      </c>
      <c r="R16" s="196">
        <v>-32388885.76903794</v>
      </c>
      <c r="S16" s="196">
        <v>72653624.568771586</v>
      </c>
      <c r="T16" s="196">
        <v>-632625.92951417295</v>
      </c>
      <c r="U16" s="196">
        <v>18139803.061875619</v>
      </c>
      <c r="V16" s="196">
        <v>-27796320728.142868</v>
      </c>
      <c r="W16" s="196">
        <v>-64670994.127452374</v>
      </c>
      <c r="X16" s="196">
        <v>-217179284.61861658</v>
      </c>
      <c r="Y16" s="196">
        <v>-145412369.14790407</v>
      </c>
      <c r="Z16" s="196">
        <v>-8341937900.4271564</v>
      </c>
      <c r="AA16" s="196">
        <v>9956289670.9455986</v>
      </c>
      <c r="AB16" s="196">
        <v>-59872605.73075591</v>
      </c>
      <c r="AC16" s="196">
        <v>16566686407.299603</v>
      </c>
      <c r="AD16" s="197">
        <v>87881224.606930912</v>
      </c>
      <c r="AE16" s="244">
        <v>80</v>
      </c>
      <c r="AF16" s="245">
        <v>24</v>
      </c>
      <c r="AG16" s="245">
        <v>26975000</v>
      </c>
      <c r="AH16" s="606">
        <v>0.97275279513608492</v>
      </c>
      <c r="AI16" s="244">
        <v>77</v>
      </c>
      <c r="AJ16" s="245">
        <v>24</v>
      </c>
      <c r="AK16" s="245">
        <v>91</v>
      </c>
      <c r="AL16" s="246">
        <v>26</v>
      </c>
      <c r="AM16" s="244">
        <v>12036766766.670645</v>
      </c>
      <c r="AN16" s="246">
        <v>3220420020.2642207</v>
      </c>
      <c r="AO16" s="244">
        <v>119327013</v>
      </c>
      <c r="AP16" s="191">
        <v>0.99463993751651203</v>
      </c>
      <c r="AQ16" s="192">
        <v>0.16023615780859329</v>
      </c>
      <c r="AR16" s="244">
        <v>4964625.7302960325</v>
      </c>
      <c r="AS16" s="246">
        <v>121289261.87147729</v>
      </c>
      <c r="AT16" s="245">
        <v>132536653.9898016</v>
      </c>
      <c r="AU16" s="245">
        <v>567971877.93817818</v>
      </c>
      <c r="AV16" s="244">
        <v>4964625.7302960297</v>
      </c>
      <c r="AW16" s="246">
        <v>21275380.918499801</v>
      </c>
      <c r="AX16" s="237">
        <v>0.99999999999999944</v>
      </c>
      <c r="AY16" s="192">
        <v>0.17541025965714924</v>
      </c>
      <c r="AZ16" s="244">
        <v>26240006.648795899</v>
      </c>
      <c r="BA16" s="245">
        <v>95655052.122655168</v>
      </c>
      <c r="BB16" s="245">
        <v>3922093.7937955228</v>
      </c>
      <c r="BC16" s="247">
        <v>1108.0123747330292</v>
      </c>
      <c r="BD16" s="19"/>
      <c r="BE16" s="186">
        <f t="shared" si="2"/>
        <v>0.77910844102299737</v>
      </c>
      <c r="BF16" s="203">
        <f t="shared" si="0"/>
        <v>0.54137829031366058</v>
      </c>
      <c r="BG16" s="203">
        <f t="shared" si="0"/>
        <v>-1.0372999470108482E-3</v>
      </c>
      <c r="BH16" s="203">
        <f t="shared" si="0"/>
        <v>8.3510803232288657E-5</v>
      </c>
      <c r="BI16" s="203">
        <f t="shared" si="0"/>
        <v>-4.007483764613773E-4</v>
      </c>
      <c r="BJ16" s="203">
        <f t="shared" si="0"/>
        <v>0.17216314734822091</v>
      </c>
      <c r="BK16" s="203">
        <f t="shared" si="0"/>
        <v>-1.7606829050883746E-2</v>
      </c>
      <c r="BL16" s="203">
        <f t="shared" si="0"/>
        <v>6.4906557510091278E-2</v>
      </c>
      <c r="BM16" s="203">
        <f t="shared" si="0"/>
        <v>-1.7890065489766416E-3</v>
      </c>
      <c r="BN16" s="203">
        <f t="shared" si="0"/>
        <v>1.2995018993082957E-4</v>
      </c>
      <c r="BO16" s="203">
        <f t="shared" si="0"/>
        <v>-1.3353268909047104E-3</v>
      </c>
      <c r="BP16" s="203">
        <f t="shared" si="0"/>
        <v>-1.8940427234687262E-4</v>
      </c>
      <c r="BQ16" s="203">
        <f t="shared" si="0"/>
        <v>-9.6095516804905519E-5</v>
      </c>
      <c r="BR16" s="203">
        <f t="shared" si="0"/>
        <v>-8.8339280420601605E-3</v>
      </c>
      <c r="BS16" s="203">
        <f t="shared" si="0"/>
        <v>-3.4802963244737868E-2</v>
      </c>
      <c r="BT16" s="203">
        <f t="shared" si="0"/>
        <v>0.3725683160257236</v>
      </c>
      <c r="BU16" s="203">
        <f t="shared" si="0"/>
        <v>-1.8258469675895659E-3</v>
      </c>
      <c r="BV16" s="203">
        <f t="shared" si="1"/>
        <v>0.99817415303241042</v>
      </c>
      <c r="BW16" s="203">
        <f t="shared" si="1"/>
        <v>3.5699612152791491E-3</v>
      </c>
      <c r="BX16" s="187">
        <f t="shared" si="1"/>
        <v>2.23680676822779E-7</v>
      </c>
      <c r="BY16" s="171">
        <f t="shared" si="3"/>
        <v>54649.422462179682</v>
      </c>
      <c r="BZ16" s="196">
        <f t="shared" si="4"/>
        <v>237.30373323504145</v>
      </c>
      <c r="CA16" s="197">
        <f t="shared" si="5"/>
        <v>7577646822.983099</v>
      </c>
    </row>
    <row r="17" spans="1:79" ht="15" customHeight="1" x14ac:dyDescent="0.25">
      <c r="A17" s="19"/>
      <c r="B17" s="255" t="s">
        <v>6</v>
      </c>
      <c r="C17" s="282"/>
      <c r="D17" s="287">
        <v>2018</v>
      </c>
      <c r="E17" s="171">
        <v>-2693373028.5570607</v>
      </c>
      <c r="F17" s="196">
        <v>-2693373028.5570607</v>
      </c>
      <c r="G17" s="196">
        <v>-2693373028.5570607</v>
      </c>
      <c r="H17" s="196">
        <v>-2693373028.5570607</v>
      </c>
      <c r="I17" s="197">
        <v>-2693373028.5570607</v>
      </c>
      <c r="J17" s="171">
        <v>8992.2795884457464</v>
      </c>
      <c r="K17" s="196">
        <v>99.176554242323292</v>
      </c>
      <c r="L17" s="197">
        <v>366868533.15316528</v>
      </c>
      <c r="M17" s="171">
        <v>4093172744.8846731</v>
      </c>
      <c r="N17" s="196">
        <v>26073.84321616717</v>
      </c>
      <c r="O17" s="196">
        <v>225394864.00499853</v>
      </c>
      <c r="P17" s="196">
        <v>1748844.4274722775</v>
      </c>
      <c r="Q17" s="196">
        <v>6358520.377458211</v>
      </c>
      <c r="R17" s="554">
        <v>560362.62212377787</v>
      </c>
      <c r="S17" s="196">
        <v>39381787.223628342</v>
      </c>
      <c r="T17" s="196">
        <v>942575.77183750528</v>
      </c>
      <c r="U17" s="196">
        <v>15626973.407602916</v>
      </c>
      <c r="V17" s="196">
        <v>16755143267.479933</v>
      </c>
      <c r="W17" s="196">
        <v>104723539.67920418</v>
      </c>
      <c r="X17" s="196">
        <v>49710950.704046518</v>
      </c>
      <c r="Y17" s="196">
        <v>8864429.8734240234</v>
      </c>
      <c r="Z17" s="196">
        <v>3967044546.2048292</v>
      </c>
      <c r="AA17" s="196">
        <v>8767962923.956398</v>
      </c>
      <c r="AB17" s="196">
        <v>-1374071.297704394</v>
      </c>
      <c r="AC17" s="196">
        <v>1030179615.6121942</v>
      </c>
      <c r="AD17" s="197">
        <v>239130395.96696866</v>
      </c>
      <c r="AE17" s="244">
        <v>67</v>
      </c>
      <c r="AF17" s="245">
        <v>19</v>
      </c>
      <c r="AG17" s="245">
        <v>4050000</v>
      </c>
      <c r="AH17" s="606">
        <v>0.92363125360239973</v>
      </c>
      <c r="AI17" s="244">
        <v>66</v>
      </c>
      <c r="AJ17" s="245">
        <v>19</v>
      </c>
      <c r="AK17" s="245">
        <v>76</v>
      </c>
      <c r="AL17" s="246">
        <v>21</v>
      </c>
      <c r="AM17" s="244">
        <v>647472799.79292929</v>
      </c>
      <c r="AN17" s="246">
        <v>471944760.48683912</v>
      </c>
      <c r="AO17" s="244">
        <v>119327013</v>
      </c>
      <c r="AP17" s="191">
        <v>0.1417932627038743</v>
      </c>
      <c r="AQ17" s="192">
        <v>1.7849537105887388E-2</v>
      </c>
      <c r="AR17" s="244">
        <v>4964625.7302960325</v>
      </c>
      <c r="AS17" s="246">
        <v>121289261.87147729</v>
      </c>
      <c r="AT17" s="245">
        <v>99862660.393445551</v>
      </c>
      <c r="AU17" s="245">
        <v>0</v>
      </c>
      <c r="AV17" s="244">
        <v>3740706.5770897102</v>
      </c>
      <c r="AW17" s="246">
        <v>0</v>
      </c>
      <c r="AX17" s="237">
        <v>0.75347201990726054</v>
      </c>
      <c r="AY17" s="192">
        <v>0</v>
      </c>
      <c r="AZ17" s="244">
        <v>3740706.5770897102</v>
      </c>
      <c r="BA17" s="245">
        <v>13636333.53437034</v>
      </c>
      <c r="BB17" s="245">
        <v>559123.41207760037</v>
      </c>
      <c r="BC17" s="247">
        <v>1176.9554900012465</v>
      </c>
      <c r="BD17" s="19"/>
      <c r="BE17" s="186">
        <f t="shared" si="2"/>
        <v>0.40931234849567943</v>
      </c>
      <c r="BF17" s="203">
        <f t="shared" si="0"/>
        <v>0.11615662890181255</v>
      </c>
      <c r="BG17" s="203">
        <f t="shared" si="0"/>
        <v>1.4919228583437055E-3</v>
      </c>
      <c r="BH17" s="203">
        <f t="shared" si="0"/>
        <v>2.064475525182684E-4</v>
      </c>
      <c r="BI17" s="203">
        <f t="shared" si="0"/>
        <v>1.7149022375696456E-4</v>
      </c>
      <c r="BJ17" s="203">
        <f t="shared" si="0"/>
        <v>0.43097642076514109</v>
      </c>
      <c r="BK17" s="203">
        <f t="shared" si="0"/>
        <v>7.3261009411709375E-4</v>
      </c>
      <c r="BL17" s="203">
        <f t="shared" si="0"/>
        <v>8.4614601103452411E-2</v>
      </c>
      <c r="BM17" s="203">
        <f t="shared" si="0"/>
        <v>6.4106167499407606E-3</v>
      </c>
      <c r="BN17" s="203">
        <f t="shared" si="0"/>
        <v>2.6923890993962835E-4</v>
      </c>
      <c r="BO17" s="203">
        <f t="shared" si="0"/>
        <v>1.9358291538500814E-3</v>
      </c>
      <c r="BP17" s="203">
        <f t="shared" si="0"/>
        <v>7.3763777082194336E-4</v>
      </c>
      <c r="BQ17" s="203">
        <f t="shared" si="0"/>
        <v>5.289996651018279E-5</v>
      </c>
      <c r="BR17" s="203">
        <f t="shared" si="0"/>
        <v>3.1712880388949077E-3</v>
      </c>
      <c r="BS17" s="203">
        <f t="shared" si="0"/>
        <v>9.74650076890647E-2</v>
      </c>
      <c r="BT17" s="203">
        <f t="shared" si="0"/>
        <v>0.78908847353604672</v>
      </c>
      <c r="BU17" s="203">
        <f t="shared" si="0"/>
        <v>-6.7463485189972342E-4</v>
      </c>
      <c r="BV17" s="203">
        <f t="shared" si="1"/>
        <v>0.99932536514810033</v>
      </c>
      <c r="BW17" s="203">
        <f t="shared" si="1"/>
        <v>5.7205074376600953E-2</v>
      </c>
      <c r="BX17" s="187">
        <f t="shared" si="1"/>
        <v>1.4638135086501286E-6</v>
      </c>
      <c r="BY17" s="171">
        <f t="shared" si="3"/>
        <v>9280.1116829561579</v>
      </c>
      <c r="BZ17" s="196">
        <f t="shared" si="4"/>
        <v>98.6701914626004</v>
      </c>
      <c r="CA17" s="197">
        <f t="shared" si="5"/>
        <v>470664095.56550497</v>
      </c>
    </row>
    <row r="18" spans="1:79" ht="15" customHeight="1" x14ac:dyDescent="0.25">
      <c r="A18" s="19"/>
      <c r="B18" s="255" t="s">
        <v>7</v>
      </c>
      <c r="C18" s="282"/>
      <c r="D18" s="287">
        <v>2018</v>
      </c>
      <c r="E18" s="171">
        <v>-16632453751.934425</v>
      </c>
      <c r="F18" s="196">
        <v>-11818280038.12735</v>
      </c>
      <c r="G18" s="196">
        <v>-6998657259.5778656</v>
      </c>
      <c r="H18" s="196">
        <v>-14501885675.425041</v>
      </c>
      <c r="I18" s="197">
        <v>-905439593.69593048</v>
      </c>
      <c r="J18" s="171">
        <v>49492.275918888801</v>
      </c>
      <c r="K18" s="196">
        <v>225.77455358055167</v>
      </c>
      <c r="L18" s="197">
        <v>7499650285.0718327</v>
      </c>
      <c r="M18" s="171">
        <v>46117024066.070984</v>
      </c>
      <c r="N18" s="196">
        <v>-107824.90689018078</v>
      </c>
      <c r="O18" s="196">
        <v>536832755.38652259</v>
      </c>
      <c r="P18" s="196">
        <v>-24346090.067030676</v>
      </c>
      <c r="Q18" s="196">
        <v>14952303.832743052</v>
      </c>
      <c r="R18" s="196">
        <v>-32712547.984596685</v>
      </c>
      <c r="S18" s="554">
        <v>72668996.759741738</v>
      </c>
      <c r="T18" s="196">
        <v>-654902.75926473318</v>
      </c>
      <c r="U18" s="196">
        <v>18120289.025481064</v>
      </c>
      <c r="V18" s="196">
        <v>-28139804380.3908</v>
      </c>
      <c r="W18" s="196">
        <v>-66699411.584307373</v>
      </c>
      <c r="X18" s="196">
        <v>-219983967.03422147</v>
      </c>
      <c r="Y18" s="196">
        <v>-147461291.17817283</v>
      </c>
      <c r="Z18" s="196">
        <v>-8449293403.9938526</v>
      </c>
      <c r="AA18" s="196">
        <v>9942585071.1073265</v>
      </c>
      <c r="AB18" s="196">
        <v>-60561443.571344167</v>
      </c>
      <c r="AC18" s="196">
        <v>16658503999.125727</v>
      </c>
      <c r="AD18" s="197">
        <v>86009754.531824648</v>
      </c>
      <c r="AE18" s="244">
        <v>80</v>
      </c>
      <c r="AF18" s="245">
        <v>24</v>
      </c>
      <c r="AG18" s="245">
        <v>27050000</v>
      </c>
      <c r="AH18" s="606">
        <v>0.97503789777837313</v>
      </c>
      <c r="AI18" s="244">
        <v>77</v>
      </c>
      <c r="AJ18" s="245">
        <v>24</v>
      </c>
      <c r="AK18" s="245">
        <v>91</v>
      </c>
      <c r="AL18" s="246">
        <v>26</v>
      </c>
      <c r="AM18" s="244">
        <v>12112132403.469389</v>
      </c>
      <c r="AN18" s="246">
        <v>3286316097.3551011</v>
      </c>
      <c r="AO18" s="244">
        <v>119327013</v>
      </c>
      <c r="AP18" s="191">
        <v>0.99974840110788454</v>
      </c>
      <c r="AQ18" s="192">
        <v>0.15902978715159027</v>
      </c>
      <c r="AR18" s="244">
        <v>4964625.7302960325</v>
      </c>
      <c r="AS18" s="246">
        <v>121289261.87147729</v>
      </c>
      <c r="AT18" s="245">
        <v>132536653.9898016</v>
      </c>
      <c r="AU18" s="245">
        <v>571569684.73822999</v>
      </c>
      <c r="AV18" s="244">
        <v>4964625.7302960297</v>
      </c>
      <c r="AW18" s="246">
        <v>21410149.404608902</v>
      </c>
      <c r="AX18" s="237">
        <v>0.99999999999999944</v>
      </c>
      <c r="AY18" s="192">
        <v>0.1765213925309885</v>
      </c>
      <c r="AZ18" s="244">
        <v>26374775.134904999</v>
      </c>
      <c r="BA18" s="245">
        <v>96146335.784881279</v>
      </c>
      <c r="BB18" s="245">
        <v>3942237.6394142504</v>
      </c>
      <c r="BC18" s="247">
        <v>1107.717441944658</v>
      </c>
      <c r="BD18" s="19"/>
      <c r="BE18" s="186">
        <f t="shared" si="2"/>
        <v>0.77964349901275698</v>
      </c>
      <c r="BF18" s="203">
        <f t="shared" si="0"/>
        <v>0.54277857116077322</v>
      </c>
      <c r="BG18" s="203">
        <f t="shared" si="0"/>
        <v>-1.0430387040338933E-3</v>
      </c>
      <c r="BH18" s="203">
        <f t="shared" si="0"/>
        <v>8.3127504633504206E-5</v>
      </c>
      <c r="BI18" s="203">
        <f t="shared" si="0"/>
        <v>-4.0360582718209384E-4</v>
      </c>
      <c r="BJ18" s="203">
        <f t="shared" si="0"/>
        <v>0.17133479529947948</v>
      </c>
      <c r="BK18" s="203">
        <f t="shared" si="0"/>
        <v>-1.7737630562439034E-2</v>
      </c>
      <c r="BL18" s="203">
        <f t="shared" si="0"/>
        <v>6.4755483093690627E-2</v>
      </c>
      <c r="BM18" s="203">
        <f t="shared" si="0"/>
        <v>-1.8473018065182911E-3</v>
      </c>
      <c r="BN18" s="203">
        <f t="shared" si="0"/>
        <v>1.2948085668208523E-4</v>
      </c>
      <c r="BO18" s="203">
        <f t="shared" si="0"/>
        <v>-1.3483959753374799E-3</v>
      </c>
      <c r="BP18" s="203">
        <f t="shared" si="0"/>
        <v>-1.9484906648297462E-4</v>
      </c>
      <c r="BQ18" s="203">
        <f t="shared" si="0"/>
        <v>-9.7089407515238925E-5</v>
      </c>
      <c r="BR18" s="203">
        <f t="shared" si="0"/>
        <v>-8.9187281648864195E-3</v>
      </c>
      <c r="BS18" s="203">
        <f t="shared" si="0"/>
        <v>-3.5094741640454126E-2</v>
      </c>
      <c r="BT18" s="203">
        <f t="shared" si="0"/>
        <v>0.3711109797090108</v>
      </c>
      <c r="BU18" s="203">
        <f t="shared" si="0"/>
        <v>-1.8366541548466679E-3</v>
      </c>
      <c r="BV18" s="203">
        <f t="shared" si="1"/>
        <v>0.99816334584515332</v>
      </c>
      <c r="BW18" s="203">
        <f t="shared" si="1"/>
        <v>3.4784638465737944E-3</v>
      </c>
      <c r="BX18" s="187">
        <f t="shared" si="1"/>
        <v>2.1836155032425913E-7</v>
      </c>
      <c r="BY18" s="171">
        <f t="shared" si="3"/>
        <v>54892.522527932488</v>
      </c>
      <c r="BZ18" s="196">
        <f t="shared" si="4"/>
        <v>237.90768869372076</v>
      </c>
      <c r="CA18" s="197">
        <f t="shared" si="5"/>
        <v>7619726934.3420887</v>
      </c>
    </row>
    <row r="19" spans="1:79" ht="15" customHeight="1" x14ac:dyDescent="0.25">
      <c r="A19" s="19"/>
      <c r="B19" s="255" t="s">
        <v>293</v>
      </c>
      <c r="C19" s="282"/>
      <c r="D19" s="287">
        <v>2018</v>
      </c>
      <c r="E19" s="171">
        <v>-3437483150.5338778</v>
      </c>
      <c r="F19" s="196">
        <v>-3437483150.5338778</v>
      </c>
      <c r="G19" s="196">
        <v>-3437483150.5338778</v>
      </c>
      <c r="H19" s="196">
        <v>-3437483150.5338778</v>
      </c>
      <c r="I19" s="197">
        <v>-3437483150.5338778</v>
      </c>
      <c r="J19" s="171">
        <v>11958.889900419392</v>
      </c>
      <c r="K19" s="196">
        <v>131.77024220705914</v>
      </c>
      <c r="L19" s="197">
        <v>507630534.0326789</v>
      </c>
      <c r="M19" s="171">
        <v>5512022162.713768</v>
      </c>
      <c r="N19" s="196">
        <v>34428.981154989495</v>
      </c>
      <c r="O19" s="196">
        <v>288841033.2460618</v>
      </c>
      <c r="P19" s="196">
        <v>1649668.1501731817</v>
      </c>
      <c r="Q19" s="196">
        <v>8385137.8602963602</v>
      </c>
      <c r="R19" s="196">
        <v>76865.880740538239</v>
      </c>
      <c r="S19" s="196">
        <v>52162723.791487418</v>
      </c>
      <c r="T19" s="554">
        <v>1238605.3885250133</v>
      </c>
      <c r="U19" s="196">
        <v>20736564.499094546</v>
      </c>
      <c r="V19" s="196">
        <v>25682244608.576778</v>
      </c>
      <c r="W19" s="196">
        <v>138498909.2584064</v>
      </c>
      <c r="X19" s="196">
        <v>67013343.108871996</v>
      </c>
      <c r="Y19" s="196">
        <v>6919342.8631139398</v>
      </c>
      <c r="Z19" s="196">
        <v>5331470374.8038483</v>
      </c>
      <c r="AA19" s="196">
        <v>11639500160.845407</v>
      </c>
      <c r="AB19" s="196">
        <v>-3075275.477314949</v>
      </c>
      <c r="AC19" s="196">
        <v>1411407964.7849438</v>
      </c>
      <c r="AD19" s="197">
        <v>317427995.24984795</v>
      </c>
      <c r="AE19" s="244">
        <v>69</v>
      </c>
      <c r="AF19" s="245">
        <v>19</v>
      </c>
      <c r="AG19" s="245">
        <v>5100000</v>
      </c>
      <c r="AH19" s="606">
        <v>0.97345602554824151</v>
      </c>
      <c r="AI19" s="244">
        <v>70</v>
      </c>
      <c r="AJ19" s="245">
        <v>20</v>
      </c>
      <c r="AK19" s="245">
        <v>86</v>
      </c>
      <c r="AL19" s="246">
        <v>23</v>
      </c>
      <c r="AM19" s="244">
        <v>1039052655.4341697</v>
      </c>
      <c r="AN19" s="246">
        <v>856060098.19870877</v>
      </c>
      <c r="AO19" s="244">
        <v>119327013</v>
      </c>
      <c r="AP19" s="191">
        <v>0.18818650057015487</v>
      </c>
      <c r="AQ19" s="192">
        <v>3.3364219284285013E-2</v>
      </c>
      <c r="AR19" s="244">
        <v>4964625.7302960325</v>
      </c>
      <c r="AS19" s="246">
        <v>121289261.87147729</v>
      </c>
      <c r="AT19" s="245">
        <v>132536653.9898016</v>
      </c>
      <c r="AU19" s="245">
        <v>0</v>
      </c>
      <c r="AV19" s="244">
        <v>4964625.7302960297</v>
      </c>
      <c r="AW19" s="246">
        <v>0</v>
      </c>
      <c r="AX19" s="237">
        <v>0.99999999999999944</v>
      </c>
      <c r="AY19" s="192">
        <v>0</v>
      </c>
      <c r="AZ19" s="244">
        <v>4964625.7302960297</v>
      </c>
      <c r="BA19" s="245">
        <v>18097995.909720317</v>
      </c>
      <c r="BB19" s="245">
        <v>742062.60790734773</v>
      </c>
      <c r="BC19" s="247">
        <v>1151.344423645678</v>
      </c>
      <c r="BD19" s="19"/>
      <c r="BE19" s="186">
        <f t="shared" si="2"/>
        <v>0.41401898670378617</v>
      </c>
      <c r="BF19" s="203">
        <f t="shared" si="0"/>
        <v>0.11770604620198769</v>
      </c>
      <c r="BG19" s="203">
        <f t="shared" si="0"/>
        <v>1.47972161848798E-3</v>
      </c>
      <c r="BH19" s="203">
        <f t="shared" si="0"/>
        <v>1.9871888530912686E-4</v>
      </c>
      <c r="BI19" s="203">
        <f t="shared" si="0"/>
        <v>1.2150644336250059E-4</v>
      </c>
      <c r="BJ19" s="203">
        <f t="shared" si="0"/>
        <v>0.42689609236823522</v>
      </c>
      <c r="BK19" s="203">
        <f t="shared" si="0"/>
        <v>7.5620794867902697E-5</v>
      </c>
      <c r="BL19" s="203">
        <f t="shared" si="0"/>
        <v>8.4336202537941177E-2</v>
      </c>
      <c r="BM19" s="203">
        <f t="shared" si="0"/>
        <v>6.3389948294957383E-3</v>
      </c>
      <c r="BN19" s="203">
        <f t="shared" si="0"/>
        <v>2.6884604270361538E-4</v>
      </c>
      <c r="BO19" s="203">
        <f t="shared" si="0"/>
        <v>2.23283046643428E-3</v>
      </c>
      <c r="BP19" s="203">
        <f t="shared" si="0"/>
        <v>7.340896106995898E-4</v>
      </c>
      <c r="BQ19" s="203">
        <f t="shared" si="0"/>
        <v>5.3662203669112868E-5</v>
      </c>
      <c r="BR19" s="203">
        <f t="shared" si="0"/>
        <v>1.859363329474436E-3</v>
      </c>
      <c r="BS19" s="203">
        <f t="shared" si="0"/>
        <v>9.8388235979436411E-2</v>
      </c>
      <c r="BT19" s="203">
        <f t="shared" si="0"/>
        <v>0.78825224513474057</v>
      </c>
      <c r="BU19" s="203">
        <f t="shared" ref="BU19:BX38" si="6">IFERROR(INDEX($M:$AD,ROW(),MATCH(BU$2,$M$2:$AD$2,0))*INDEX($M$57:$AD$59,MATCH(BU$3,$L$57:$L$59,0),MATCH(BU$2,$M$2:$AD$2,0))/INDEX($BY:$CA,ROW(),MATCH(BU$3,$BY$3:$CA$3,0)),0)</f>
        <v>-1.1015858061245419E-3</v>
      </c>
      <c r="BV19" s="203">
        <f t="shared" si="1"/>
        <v>0.99889841419387548</v>
      </c>
      <c r="BW19" s="203">
        <f t="shared" si="1"/>
        <v>5.7037374671908371E-2</v>
      </c>
      <c r="BX19" s="187">
        <f t="shared" si="1"/>
        <v>1.4621774601963688E-6</v>
      </c>
      <c r="BY19" s="171">
        <f t="shared" si="3"/>
        <v>12354.884030132811</v>
      </c>
      <c r="BZ19" s="196">
        <f t="shared" si="4"/>
        <v>131.1239670629032</v>
      </c>
      <c r="CA19" s="197">
        <f t="shared" si="5"/>
        <v>645113705.45701838</v>
      </c>
    </row>
    <row r="20" spans="1:79" ht="15" customHeight="1" x14ac:dyDescent="0.25">
      <c r="A20" s="26"/>
      <c r="B20" s="255" t="s">
        <v>294</v>
      </c>
      <c r="C20" s="282"/>
      <c r="D20" s="287">
        <v>2018</v>
      </c>
      <c r="E20" s="171">
        <v>-3463861758.1150389</v>
      </c>
      <c r="F20" s="196">
        <v>-3463861758.1150389</v>
      </c>
      <c r="G20" s="196">
        <v>-3463861758.1150389</v>
      </c>
      <c r="H20" s="196">
        <v>-3463861758.1150389</v>
      </c>
      <c r="I20" s="197">
        <v>-3463861758.1150389</v>
      </c>
      <c r="J20" s="171">
        <v>11969.370420905907</v>
      </c>
      <c r="K20" s="196">
        <v>131.85594970446598</v>
      </c>
      <c r="L20" s="197">
        <v>507369205.56048286</v>
      </c>
      <c r="M20" s="171">
        <v>5535703136.2580738</v>
      </c>
      <c r="N20" s="196">
        <v>35438.781018467518</v>
      </c>
      <c r="O20" s="196">
        <v>288893827.27817297</v>
      </c>
      <c r="P20" s="196">
        <v>1534308.3754195645</v>
      </c>
      <c r="Q20" s="196">
        <v>8365266.7121564262</v>
      </c>
      <c r="R20" s="196">
        <v>-40446.157090038061</v>
      </c>
      <c r="S20" s="196">
        <v>52233461.047204189</v>
      </c>
      <c r="T20" s="196">
        <v>1230154.8621569453</v>
      </c>
      <c r="U20" s="554">
        <v>20745053.564480554</v>
      </c>
      <c r="V20" s="196">
        <v>25795962499.52557</v>
      </c>
      <c r="W20" s="196">
        <v>138900319.52037293</v>
      </c>
      <c r="X20" s="196">
        <v>67611126.952866927</v>
      </c>
      <c r="Y20" s="196">
        <v>6081203.0408540294</v>
      </c>
      <c r="Z20" s="196">
        <v>5352363891.9669819</v>
      </c>
      <c r="AA20" s="196">
        <v>11642046677.106274</v>
      </c>
      <c r="AB20" s="196">
        <v>-3349586.4913380928</v>
      </c>
      <c r="AC20" s="196">
        <v>1410202217.0654066</v>
      </c>
      <c r="AD20" s="197">
        <v>318018658.11711085</v>
      </c>
      <c r="AE20" s="244">
        <v>68</v>
      </c>
      <c r="AF20" s="245">
        <v>19</v>
      </c>
      <c r="AG20" s="245">
        <v>5075000</v>
      </c>
      <c r="AH20" s="606">
        <v>0.9782513754277895</v>
      </c>
      <c r="AI20" s="244">
        <v>69</v>
      </c>
      <c r="AJ20" s="245">
        <v>20</v>
      </c>
      <c r="AK20" s="245">
        <v>86</v>
      </c>
      <c r="AL20" s="246">
        <v>23</v>
      </c>
      <c r="AM20" s="244">
        <v>1153314433.2332258</v>
      </c>
      <c r="AN20" s="246">
        <v>902540860.70450974</v>
      </c>
      <c r="AO20" s="244">
        <v>119327013</v>
      </c>
      <c r="AP20" s="191">
        <v>0.18818650057015518</v>
      </c>
      <c r="AQ20" s="192">
        <v>2.8680471040565189E-2</v>
      </c>
      <c r="AR20" s="244">
        <v>4964625.7302960325</v>
      </c>
      <c r="AS20" s="246">
        <v>121289261.87147729</v>
      </c>
      <c r="AT20" s="245">
        <v>132536653.9898016</v>
      </c>
      <c r="AU20" s="245">
        <v>0</v>
      </c>
      <c r="AV20" s="244">
        <v>4964625.7302960297</v>
      </c>
      <c r="AW20" s="246">
        <v>0</v>
      </c>
      <c r="AX20" s="237">
        <v>0.99999999999999944</v>
      </c>
      <c r="AY20" s="192">
        <v>0</v>
      </c>
      <c r="AZ20" s="244">
        <v>4964625.7302960297</v>
      </c>
      <c r="BA20" s="245">
        <v>18097995.909720313</v>
      </c>
      <c r="BB20" s="245">
        <v>742062.60790734785</v>
      </c>
      <c r="BC20" s="247">
        <v>1156.657618426201</v>
      </c>
      <c r="BD20" s="19"/>
      <c r="BE20" s="186">
        <f t="shared" si="2"/>
        <v>0.41535391155033508</v>
      </c>
      <c r="BF20" s="203">
        <f t="shared" si="2"/>
        <v>0.11812597505400857</v>
      </c>
      <c r="BG20" s="203">
        <f t="shared" si="2"/>
        <v>1.5214960619016134E-3</v>
      </c>
      <c r="BH20" s="203">
        <f t="shared" si="2"/>
        <v>1.985430661909108E-4</v>
      </c>
      <c r="BI20" s="203">
        <f t="shared" si="2"/>
        <v>1.1288898921774027E-4</v>
      </c>
      <c r="BJ20" s="203">
        <f t="shared" si="2"/>
        <v>0.42542986517099518</v>
      </c>
      <c r="BK20" s="203">
        <f t="shared" si="2"/>
        <v>-3.9762134690196852E-5</v>
      </c>
      <c r="BL20" s="203">
        <f t="shared" si="2"/>
        <v>8.4389299531941367E-2</v>
      </c>
      <c r="BM20" s="203">
        <f t="shared" si="2"/>
        <v>6.2911786431380972E-3</v>
      </c>
      <c r="BN20" s="203">
        <f t="shared" si="2"/>
        <v>2.6876096972995795E-4</v>
      </c>
      <c r="BO20" s="203">
        <f t="shared" si="2"/>
        <v>2.2410900414610662E-3</v>
      </c>
      <c r="BP20" s="203">
        <f t="shared" si="2"/>
        <v>7.3568307842280102E-4</v>
      </c>
      <c r="BQ20" s="203">
        <f t="shared" si="2"/>
        <v>5.4101610258710511E-5</v>
      </c>
      <c r="BR20" s="203">
        <f t="shared" si="2"/>
        <v>1.6323945047516828E-3</v>
      </c>
      <c r="BS20" s="203">
        <f t="shared" si="2"/>
        <v>9.8668384061138051E-2</v>
      </c>
      <c r="BT20" s="203">
        <f t="shared" si="2"/>
        <v>0.787852685100911</v>
      </c>
      <c r="BU20" s="203">
        <f t="shared" si="6"/>
        <v>-1.2007526567592085E-3</v>
      </c>
      <c r="BV20" s="203">
        <f t="shared" si="1"/>
        <v>0.99879924734324077</v>
      </c>
      <c r="BW20" s="203">
        <f t="shared" si="1"/>
        <v>5.7082516595469743E-2</v>
      </c>
      <c r="BX20" s="187">
        <f t="shared" si="1"/>
        <v>1.4638354382817014E-6</v>
      </c>
      <c r="BY20" s="171">
        <f t="shared" si="3"/>
        <v>12368.085065752281</v>
      </c>
      <c r="BZ20" s="196">
        <f t="shared" si="4"/>
        <v>131.21916882146851</v>
      </c>
      <c r="CA20" s="197">
        <f t="shared" si="5"/>
        <v>644626589.17948067</v>
      </c>
    </row>
    <row r="21" spans="1:79" ht="15" customHeight="1" x14ac:dyDescent="0.25">
      <c r="A21" s="19"/>
      <c r="B21" s="255" t="s">
        <v>295</v>
      </c>
      <c r="C21" s="282"/>
      <c r="D21" s="287">
        <v>2018</v>
      </c>
      <c r="E21" s="171">
        <v>-3545884797.8499174</v>
      </c>
      <c r="F21" s="196">
        <v>-3545884797.8499174</v>
      </c>
      <c r="G21" s="196">
        <v>-3545884797.8499174</v>
      </c>
      <c r="H21" s="196">
        <v>-3545884797.8499174</v>
      </c>
      <c r="I21" s="197">
        <v>-3545884797.8499174</v>
      </c>
      <c r="J21" s="171">
        <v>10807.846693542881</v>
      </c>
      <c r="K21" s="196">
        <v>130.20965470700776</v>
      </c>
      <c r="L21" s="197">
        <v>492350261.38956338</v>
      </c>
      <c r="M21" s="171">
        <v>5251125375.8321571</v>
      </c>
      <c r="N21" s="196">
        <v>34706.420572293049</v>
      </c>
      <c r="O21" s="196">
        <v>273787689.55603433</v>
      </c>
      <c r="P21" s="196">
        <v>-775024.51979435794</v>
      </c>
      <c r="Q21" s="196">
        <v>7519006.6445440212</v>
      </c>
      <c r="R21" s="196">
        <v>-2394706.2593352273</v>
      </c>
      <c r="S21" s="196">
        <v>50625997.769923955</v>
      </c>
      <c r="T21" s="196">
        <v>1165116.7217904071</v>
      </c>
      <c r="U21" s="196">
        <v>20734238.404836632</v>
      </c>
      <c r="V21" s="554">
        <v>26620471524.63818</v>
      </c>
      <c r="W21" s="196">
        <v>130915121.04093601</v>
      </c>
      <c r="X21" s="196">
        <v>56944543.762583643</v>
      </c>
      <c r="Y21" s="196">
        <v>-19701528.570740134</v>
      </c>
      <c r="Z21" s="196">
        <v>4113895881.3848715</v>
      </c>
      <c r="AA21" s="196">
        <v>11623213138.688559</v>
      </c>
      <c r="AB21" s="196">
        <v>-6838682.7471230831</v>
      </c>
      <c r="AC21" s="196">
        <v>1356135835.4966388</v>
      </c>
      <c r="AD21" s="197">
        <v>316730848.35253656</v>
      </c>
      <c r="AE21" s="244">
        <v>68</v>
      </c>
      <c r="AF21" s="245">
        <v>19</v>
      </c>
      <c r="AG21" s="245">
        <v>4975000</v>
      </c>
      <c r="AH21" s="606">
        <v>0.99791471965749401</v>
      </c>
      <c r="AI21" s="244">
        <v>69</v>
      </c>
      <c r="AJ21" s="245">
        <v>20</v>
      </c>
      <c r="AK21" s="245">
        <v>86</v>
      </c>
      <c r="AL21" s="246">
        <v>23</v>
      </c>
      <c r="AM21" s="244">
        <v>1043873472.9844576</v>
      </c>
      <c r="AN21" s="246">
        <v>942889710.65395963</v>
      </c>
      <c r="AO21" s="244">
        <v>119327013</v>
      </c>
      <c r="AP21" s="191">
        <v>0.18818650057015504</v>
      </c>
      <c r="AQ21" s="192">
        <v>1.4435155601493218E-2</v>
      </c>
      <c r="AR21" s="244">
        <v>4964625.7302960325</v>
      </c>
      <c r="AS21" s="246">
        <v>121289261.87147729</v>
      </c>
      <c r="AT21" s="245">
        <v>132536653.9898016</v>
      </c>
      <c r="AU21" s="245">
        <v>0</v>
      </c>
      <c r="AV21" s="244">
        <v>4964625.7302960297</v>
      </c>
      <c r="AW21" s="246">
        <v>0</v>
      </c>
      <c r="AX21" s="237">
        <v>0.99999999999999944</v>
      </c>
      <c r="AY21" s="192">
        <v>0</v>
      </c>
      <c r="AZ21" s="244">
        <v>4964625.7302960297</v>
      </c>
      <c r="BA21" s="245">
        <v>18097995.909720317</v>
      </c>
      <c r="BB21" s="245">
        <v>742062.60790734785</v>
      </c>
      <c r="BC21" s="247">
        <v>1173.1792850535571</v>
      </c>
      <c r="BD21" s="19"/>
      <c r="BE21" s="186">
        <f t="shared" ref="BE21:BT36" si="7">IFERROR(INDEX($M:$AD,ROW(),MATCH(BE$2,$M$2:$AD$2,0))*INDEX($M$57:$AD$59,MATCH(BE$3,$L$57:$L$59,0),MATCH(BE$2,$M$2:$AD$2,0))/INDEX($BY:$CA,ROW(),MATCH(BE$3,$BY$3:$CA$3,0)),0)</f>
        <v>0.43008274594092955</v>
      </c>
      <c r="BF21" s="203">
        <f t="shared" si="7"/>
        <v>0.11295040483438545</v>
      </c>
      <c r="BG21" s="203">
        <f t="shared" si="7"/>
        <v>1.6265072459806624E-3</v>
      </c>
      <c r="BH21" s="203">
        <f t="shared" si="7"/>
        <v>2.0539246098783589E-4</v>
      </c>
      <c r="BI21" s="203">
        <f t="shared" si="7"/>
        <v>-6.2245576134168894E-5</v>
      </c>
      <c r="BJ21" s="203">
        <f t="shared" si="7"/>
        <v>0.41740992381512082</v>
      </c>
      <c r="BK21" s="203">
        <f t="shared" si="7"/>
        <v>-2.3730531599157091E-3</v>
      </c>
      <c r="BL21" s="203">
        <f t="shared" si="7"/>
        <v>8.2447020218570449E-2</v>
      </c>
      <c r="BM21" s="203">
        <f t="shared" si="7"/>
        <v>6.0062645255339383E-3</v>
      </c>
      <c r="BN21" s="203">
        <f t="shared" si="7"/>
        <v>2.7077122931096583E-4</v>
      </c>
      <c r="BO21" s="203">
        <f t="shared" si="7"/>
        <v>2.3312352570326309E-3</v>
      </c>
      <c r="BP21" s="203">
        <f t="shared" si="7"/>
        <v>6.9894036700607223E-4</v>
      </c>
      <c r="BQ21" s="203">
        <f t="shared" si="7"/>
        <v>4.5931108238335901E-5</v>
      </c>
      <c r="BR21" s="203">
        <f t="shared" si="7"/>
        <v>-5.7728418847902462E-3</v>
      </c>
      <c r="BS21" s="203">
        <f t="shared" si="7"/>
        <v>8.2782740399012539E-2</v>
      </c>
      <c r="BT21" s="203">
        <f t="shared" si="7"/>
        <v>0.79287490972143704</v>
      </c>
      <c r="BU21" s="203">
        <f t="shared" si="6"/>
        <v>-2.5458204200749773E-3</v>
      </c>
      <c r="BV21" s="203">
        <f t="shared" si="1"/>
        <v>0.99745417957992488</v>
      </c>
      <c r="BW21" s="203">
        <f t="shared" si="1"/>
        <v>6.2057602677044139E-2</v>
      </c>
      <c r="BX21" s="187">
        <f t="shared" si="1"/>
        <v>1.4695785695352166E-6</v>
      </c>
      <c r="BY21" s="171">
        <f t="shared" si="3"/>
        <v>11330.480924341799</v>
      </c>
      <c r="BZ21" s="196">
        <f t="shared" si="4"/>
        <v>130.17707005991264</v>
      </c>
      <c r="CA21" s="197">
        <f t="shared" si="5"/>
        <v>620747910.15968382</v>
      </c>
    </row>
    <row r="22" spans="1:79" ht="15" customHeight="1" x14ac:dyDescent="0.25">
      <c r="A22" s="19"/>
      <c r="B22" s="255" t="s">
        <v>296</v>
      </c>
      <c r="C22" s="282"/>
      <c r="D22" s="287">
        <v>2018</v>
      </c>
      <c r="E22" s="171">
        <v>-3410596334.630497</v>
      </c>
      <c r="F22" s="196">
        <v>-3410596334.630497</v>
      </c>
      <c r="G22" s="196">
        <v>-3410596334.630497</v>
      </c>
      <c r="H22" s="196">
        <v>-3410596334.630497</v>
      </c>
      <c r="I22" s="197">
        <v>-3410596334.630497</v>
      </c>
      <c r="J22" s="171">
        <v>11976.657017775744</v>
      </c>
      <c r="K22" s="196">
        <v>131.86513947123396</v>
      </c>
      <c r="L22" s="197">
        <v>508584099.20948738</v>
      </c>
      <c r="M22" s="171">
        <v>5538974942.1990089</v>
      </c>
      <c r="N22" s="196">
        <v>35286.046165881853</v>
      </c>
      <c r="O22" s="196">
        <v>288518193.49687064</v>
      </c>
      <c r="P22" s="196">
        <v>1531191.092388887</v>
      </c>
      <c r="Q22" s="196">
        <v>8370538.1566022579</v>
      </c>
      <c r="R22" s="196">
        <v>-42974.793313469738</v>
      </c>
      <c r="S22" s="196">
        <v>52229557.153531976</v>
      </c>
      <c r="T22" s="196">
        <v>1232336.9397228311</v>
      </c>
      <c r="U22" s="196">
        <v>20743760.135071687</v>
      </c>
      <c r="V22" s="196">
        <v>25938652019.794876</v>
      </c>
      <c r="W22" s="554">
        <v>139004990.27483091</v>
      </c>
      <c r="X22" s="196">
        <v>67828114.922198802</v>
      </c>
      <c r="Y22" s="196">
        <v>6259603.4497279376</v>
      </c>
      <c r="Z22" s="196">
        <v>5358741478.463028</v>
      </c>
      <c r="AA22" s="196">
        <v>11642067039.069328</v>
      </c>
      <c r="AB22" s="196">
        <v>-3325269.5757539831</v>
      </c>
      <c r="AC22" s="196">
        <v>1413139810.5364971</v>
      </c>
      <c r="AD22" s="197">
        <v>317968857.22536188</v>
      </c>
      <c r="AE22" s="244">
        <v>66</v>
      </c>
      <c r="AF22" s="245">
        <v>19</v>
      </c>
      <c r="AG22" s="245">
        <v>4975000</v>
      </c>
      <c r="AH22" s="606">
        <v>0.99791471965749401</v>
      </c>
      <c r="AI22" s="244">
        <v>68</v>
      </c>
      <c r="AJ22" s="245">
        <v>20</v>
      </c>
      <c r="AK22" s="245">
        <v>86</v>
      </c>
      <c r="AL22" s="246">
        <v>23</v>
      </c>
      <c r="AM22" s="244">
        <v>1128437232.3789959</v>
      </c>
      <c r="AN22" s="246">
        <v>923798930.4528532</v>
      </c>
      <c r="AO22" s="244">
        <v>119327013</v>
      </c>
      <c r="AP22" s="191">
        <v>0.18818650057015518</v>
      </c>
      <c r="AQ22" s="192">
        <v>3.5364911045274512E-2</v>
      </c>
      <c r="AR22" s="244">
        <v>4964625.7302960325</v>
      </c>
      <c r="AS22" s="246">
        <v>121289261.87147729</v>
      </c>
      <c r="AT22" s="245">
        <v>132536653.9898016</v>
      </c>
      <c r="AU22" s="245">
        <v>0</v>
      </c>
      <c r="AV22" s="244">
        <v>4964625.7302960297</v>
      </c>
      <c r="AW22" s="246">
        <v>0</v>
      </c>
      <c r="AX22" s="237">
        <v>0.99999999999999944</v>
      </c>
      <c r="AY22" s="192">
        <v>0</v>
      </c>
      <c r="AZ22" s="244">
        <v>4964625.7302960297</v>
      </c>
      <c r="BA22" s="245">
        <v>18097995.90972032</v>
      </c>
      <c r="BB22" s="245">
        <v>742062.60790734785</v>
      </c>
      <c r="BC22" s="247">
        <v>1145.9287398752697</v>
      </c>
      <c r="BD22" s="19"/>
      <c r="BE22" s="186">
        <f t="shared" si="7"/>
        <v>0.41532402036492183</v>
      </c>
      <c r="BF22" s="203">
        <f t="shared" si="7"/>
        <v>0.1181849613648695</v>
      </c>
      <c r="BG22" s="203">
        <f t="shared" si="7"/>
        <v>1.5139348689585572E-3</v>
      </c>
      <c r="BH22" s="203">
        <f t="shared" si="7"/>
        <v>1.98153525082085E-4</v>
      </c>
      <c r="BI22" s="203">
        <f t="shared" si="7"/>
        <v>1.1258498102970451E-4</v>
      </c>
      <c r="BJ22" s="203">
        <f t="shared" si="7"/>
        <v>0.42541588127311308</v>
      </c>
      <c r="BK22" s="203">
        <f t="shared" si="7"/>
        <v>-4.2244135534301688E-5</v>
      </c>
      <c r="BL22" s="203">
        <f t="shared" si="7"/>
        <v>8.4375260145694131E-2</v>
      </c>
      <c r="BM22" s="203">
        <f t="shared" si="7"/>
        <v>6.3017605872861338E-3</v>
      </c>
      <c r="BN22" s="203">
        <f t="shared" si="7"/>
        <v>2.6871958721912142E-4</v>
      </c>
      <c r="BO22" s="203">
        <f t="shared" si="7"/>
        <v>2.2532800659000817E-3</v>
      </c>
      <c r="BP22" s="203">
        <f t="shared" si="7"/>
        <v>7.3617000226614991E-4</v>
      </c>
      <c r="BQ22" s="203">
        <f t="shared" si="7"/>
        <v>5.4270268069034642E-5</v>
      </c>
      <c r="BR22" s="203">
        <f t="shared" si="7"/>
        <v>1.6791696561725571E-3</v>
      </c>
      <c r="BS22" s="203">
        <f t="shared" si="7"/>
        <v>9.8720495291845081E-2</v>
      </c>
      <c r="BT22" s="203">
        <f t="shared" si="7"/>
        <v>0.78778187037106917</v>
      </c>
      <c r="BU22" s="203">
        <f t="shared" si="6"/>
        <v>-1.1895709292656658E-3</v>
      </c>
      <c r="BV22" s="203">
        <f t="shared" si="1"/>
        <v>0.99881042907073425</v>
      </c>
      <c r="BW22" s="203">
        <f t="shared" si="1"/>
        <v>5.7035760038877038E-2</v>
      </c>
      <c r="BX22" s="187">
        <f t="shared" si="1"/>
        <v>1.4634720922307221E-6</v>
      </c>
      <c r="BY22" s="171">
        <f t="shared" si="3"/>
        <v>12376.285729499352</v>
      </c>
      <c r="BZ22" s="196">
        <f t="shared" si="4"/>
        <v>131.23119380525955</v>
      </c>
      <c r="CA22" s="197">
        <f t="shared" si="5"/>
        <v>645962179.73440206</v>
      </c>
    </row>
    <row r="23" spans="1:79" ht="15" customHeight="1" x14ac:dyDescent="0.25">
      <c r="A23" s="19"/>
      <c r="B23" s="255" t="s">
        <v>297</v>
      </c>
      <c r="C23" s="282"/>
      <c r="D23" s="287">
        <v>2018</v>
      </c>
      <c r="E23" s="171">
        <v>-3418993998.9888983</v>
      </c>
      <c r="F23" s="196">
        <v>-3418993998.9888983</v>
      </c>
      <c r="G23" s="196">
        <v>-3418993998.9888983</v>
      </c>
      <c r="H23" s="196">
        <v>-3418993998.9888983</v>
      </c>
      <c r="I23" s="197">
        <v>-3418993998.9888983</v>
      </c>
      <c r="J23" s="171">
        <v>11974.83090304952</v>
      </c>
      <c r="K23" s="196">
        <v>131.86350653218773</v>
      </c>
      <c r="L23" s="197">
        <v>509022152.8344323</v>
      </c>
      <c r="M23" s="171">
        <v>5540847807.8590412</v>
      </c>
      <c r="N23" s="196">
        <v>35295.610744320504</v>
      </c>
      <c r="O23" s="196">
        <v>288159886.02029294</v>
      </c>
      <c r="P23" s="196">
        <v>1505975.8513729684</v>
      </c>
      <c r="Q23" s="196">
        <v>8366955.8472872227</v>
      </c>
      <c r="R23" s="196">
        <v>-68258.614530095831</v>
      </c>
      <c r="S23" s="196">
        <v>52224787.187806346</v>
      </c>
      <c r="T23" s="196">
        <v>1231586.8977247719</v>
      </c>
      <c r="U23" s="196">
        <v>20743768.647259798</v>
      </c>
      <c r="V23" s="196">
        <v>26016020466.990387</v>
      </c>
      <c r="W23" s="196">
        <v>138993814.88639706</v>
      </c>
      <c r="X23" s="554">
        <v>67852189.909459218</v>
      </c>
      <c r="Y23" s="196">
        <v>6081958.8449306116</v>
      </c>
      <c r="Z23" s="196">
        <v>5361016611.4570198</v>
      </c>
      <c r="AA23" s="196">
        <v>11641983902.012516</v>
      </c>
      <c r="AB23" s="196">
        <v>-3370025.5544703156</v>
      </c>
      <c r="AC23" s="196">
        <v>1414073655.2615919</v>
      </c>
      <c r="AD23" s="197">
        <v>317973767.2565667</v>
      </c>
      <c r="AE23" s="244">
        <v>65</v>
      </c>
      <c r="AF23" s="245">
        <v>19</v>
      </c>
      <c r="AG23" s="245">
        <v>4975000</v>
      </c>
      <c r="AH23" s="606">
        <v>0.99791471965749379</v>
      </c>
      <c r="AI23" s="244">
        <v>67</v>
      </c>
      <c r="AJ23" s="245">
        <v>20</v>
      </c>
      <c r="AK23" s="245">
        <v>86</v>
      </c>
      <c r="AL23" s="246">
        <v>23</v>
      </c>
      <c r="AM23" s="244">
        <v>1133184830.4871454</v>
      </c>
      <c r="AN23" s="246">
        <v>924022359.21893764</v>
      </c>
      <c r="AO23" s="244">
        <v>119327013</v>
      </c>
      <c r="AP23" s="191">
        <v>0.18818650057015529</v>
      </c>
      <c r="AQ23" s="192">
        <v>3.5783334260406988E-2</v>
      </c>
      <c r="AR23" s="244">
        <v>4964625.7302960325</v>
      </c>
      <c r="AS23" s="246">
        <v>121289261.87147729</v>
      </c>
      <c r="AT23" s="245">
        <v>132536653.9898016</v>
      </c>
      <c r="AU23" s="245">
        <v>0</v>
      </c>
      <c r="AV23" s="244">
        <v>4964625.7302960297</v>
      </c>
      <c r="AW23" s="246">
        <v>0</v>
      </c>
      <c r="AX23" s="237">
        <v>0.99999999999999944</v>
      </c>
      <c r="AY23" s="192">
        <v>0</v>
      </c>
      <c r="AZ23" s="244">
        <v>4964625.7302960297</v>
      </c>
      <c r="BA23" s="245">
        <v>18097995.909720324</v>
      </c>
      <c r="BB23" s="245">
        <v>742062.60790734773</v>
      </c>
      <c r="BC23" s="247">
        <v>1147.6201634255003</v>
      </c>
      <c r="BD23" s="19"/>
      <c r="BE23" s="186">
        <f t="shared" si="7"/>
        <v>0.41548447069470817</v>
      </c>
      <c r="BF23" s="203">
        <f t="shared" si="7"/>
        <v>0.11821849988769109</v>
      </c>
      <c r="BG23" s="203">
        <f t="shared" si="7"/>
        <v>1.5144182015349931E-3</v>
      </c>
      <c r="BH23" s="203">
        <f t="shared" si="7"/>
        <v>1.9791697651888696E-4</v>
      </c>
      <c r="BI23" s="203">
        <f t="shared" si="7"/>
        <v>1.1073629750191415E-4</v>
      </c>
      <c r="BJ23" s="203">
        <f t="shared" si="7"/>
        <v>0.42525430720279517</v>
      </c>
      <c r="BK23" s="203">
        <f t="shared" si="7"/>
        <v>-6.7094435807782038E-5</v>
      </c>
      <c r="BL23" s="203">
        <f t="shared" si="7"/>
        <v>8.4362971005995907E-2</v>
      </c>
      <c r="BM23" s="203">
        <f t="shared" si="7"/>
        <v>6.2975829772945781E-3</v>
      </c>
      <c r="BN23" s="203">
        <f t="shared" si="7"/>
        <v>2.6870509885144428E-4</v>
      </c>
      <c r="BO23" s="203">
        <f t="shared" si="7"/>
        <v>2.2598782529380198E-3</v>
      </c>
      <c r="BP23" s="203">
        <f t="shared" si="7"/>
        <v>7.3607082702051079E-4</v>
      </c>
      <c r="BQ23" s="203">
        <f t="shared" si="7"/>
        <v>5.4286581451455826E-5</v>
      </c>
      <c r="BR23" s="203">
        <f t="shared" si="7"/>
        <v>1.6315942239297553E-3</v>
      </c>
      <c r="BS23" s="203">
        <f t="shared" si="7"/>
        <v>9.8767167348355528E-2</v>
      </c>
      <c r="BT23" s="203">
        <f t="shared" si="7"/>
        <v>0.78773344751776497</v>
      </c>
      <c r="BU23" s="203">
        <f t="shared" si="6"/>
        <v>-1.2047672966536561E-3</v>
      </c>
      <c r="BV23" s="203">
        <f t="shared" si="1"/>
        <v>0.99879523270334636</v>
      </c>
      <c r="BW23" s="203">
        <f t="shared" si="1"/>
        <v>5.7039389054655887E-2</v>
      </c>
      <c r="BX23" s="187">
        <f t="shared" si="1"/>
        <v>1.4634151842247359E-6</v>
      </c>
      <c r="BY23" s="171">
        <f t="shared" si="3"/>
        <v>12375.689414084954</v>
      </c>
      <c r="BZ23" s="196">
        <f t="shared" si="4"/>
        <v>131.2383235415933</v>
      </c>
      <c r="CA23" s="197">
        <f t="shared" si="5"/>
        <v>646398885.32714927</v>
      </c>
    </row>
    <row r="24" spans="1:79" ht="15" customHeight="1" x14ac:dyDescent="0.25">
      <c r="A24" s="26"/>
      <c r="B24" s="255" t="s">
        <v>298</v>
      </c>
      <c r="C24" s="282"/>
      <c r="D24" s="287">
        <v>2018</v>
      </c>
      <c r="E24" s="171">
        <v>-3145967102.5107217</v>
      </c>
      <c r="F24" s="196">
        <v>-3145967102.5107217</v>
      </c>
      <c r="G24" s="196">
        <v>-3145967102.5107217</v>
      </c>
      <c r="H24" s="196">
        <v>-3145967102.5107217</v>
      </c>
      <c r="I24" s="197">
        <v>-3145967102.5107217</v>
      </c>
      <c r="J24" s="171">
        <v>10843.319957481335</v>
      </c>
      <c r="K24" s="196">
        <v>120.55210670307862</v>
      </c>
      <c r="L24" s="197">
        <v>438612774.83196336</v>
      </c>
      <c r="M24" s="171">
        <v>4928942998.5303535</v>
      </c>
      <c r="N24" s="196">
        <v>31690.601646709634</v>
      </c>
      <c r="O24" s="196">
        <v>273908631.57886457</v>
      </c>
      <c r="P24" s="196">
        <v>1944915.0532148797</v>
      </c>
      <c r="Q24" s="196">
        <v>7669250.0594936479</v>
      </c>
      <c r="R24" s="196">
        <v>490819.64872749522</v>
      </c>
      <c r="S24" s="196">
        <v>47835828.348507702</v>
      </c>
      <c r="T24" s="196">
        <v>1134139.4197386003</v>
      </c>
      <c r="U24" s="196">
        <v>19039427.157765832</v>
      </c>
      <c r="V24" s="196">
        <v>19649227702.767296</v>
      </c>
      <c r="W24" s="196">
        <v>127020332.05743238</v>
      </c>
      <c r="X24" s="196">
        <v>59442528.463512152</v>
      </c>
      <c r="Y24" s="554">
        <v>9902091.4681343213</v>
      </c>
      <c r="Z24" s="196">
        <v>4809653613.2070026</v>
      </c>
      <c r="AA24" s="196">
        <v>10678075334.935387</v>
      </c>
      <c r="AB24" s="196">
        <v>-1770449.340637885</v>
      </c>
      <c r="AC24" s="196">
        <v>1234413448.6751547</v>
      </c>
      <c r="AD24" s="197">
        <v>290953533.84836972</v>
      </c>
      <c r="AE24" s="244">
        <v>62</v>
      </c>
      <c r="AF24" s="245">
        <v>18</v>
      </c>
      <c r="AG24" s="245">
        <v>4575000</v>
      </c>
      <c r="AH24" s="606">
        <v>0.99625805300867132</v>
      </c>
      <c r="AI24" s="244">
        <v>61</v>
      </c>
      <c r="AJ24" s="245">
        <v>18</v>
      </c>
      <c r="AK24" s="245">
        <v>83</v>
      </c>
      <c r="AL24" s="246">
        <v>22</v>
      </c>
      <c r="AM24" s="244">
        <v>886022985.04816735</v>
      </c>
      <c r="AN24" s="246">
        <v>745721183.37583959</v>
      </c>
      <c r="AO24" s="244">
        <v>119327013</v>
      </c>
      <c r="AP24" s="191">
        <v>0.17276863258548536</v>
      </c>
      <c r="AQ24" s="192">
        <v>2.7278519518301712E-2</v>
      </c>
      <c r="AR24" s="244">
        <v>4964625.7302960325</v>
      </c>
      <c r="AS24" s="246">
        <v>121289261.87147729</v>
      </c>
      <c r="AT24" s="245">
        <v>121678103.41282834</v>
      </c>
      <c r="AU24" s="245">
        <v>0</v>
      </c>
      <c r="AV24" s="244">
        <v>4557880.5925146705</v>
      </c>
      <c r="AW24" s="246">
        <v>0</v>
      </c>
      <c r="AX24" s="237">
        <v>0.91807133913453964</v>
      </c>
      <c r="AY24" s="192">
        <v>0</v>
      </c>
      <c r="AZ24" s="244">
        <v>4557880.5925146705</v>
      </c>
      <c r="BA24" s="245">
        <v>16615251.340488359</v>
      </c>
      <c r="BB24" s="245">
        <v>681266.41216316796</v>
      </c>
      <c r="BC24" s="247">
        <v>1147.819991915226</v>
      </c>
      <c r="BD24" s="19"/>
      <c r="BE24" s="186">
        <f t="shared" si="7"/>
        <v>0.4086047711337491</v>
      </c>
      <c r="BF24" s="203">
        <f t="shared" si="7"/>
        <v>0.11506992993030341</v>
      </c>
      <c r="BG24" s="203">
        <f t="shared" si="7"/>
        <v>1.5032342661534055E-3</v>
      </c>
      <c r="BH24" s="203">
        <f t="shared" si="7"/>
        <v>2.0798226591636451E-4</v>
      </c>
      <c r="BI24" s="203">
        <f t="shared" si="7"/>
        <v>1.5810430356250741E-4</v>
      </c>
      <c r="BJ24" s="203">
        <f t="shared" si="7"/>
        <v>0.43092848775273068</v>
      </c>
      <c r="BK24" s="203">
        <f t="shared" si="7"/>
        <v>5.2789774491563085E-4</v>
      </c>
      <c r="BL24" s="203">
        <f t="shared" si="7"/>
        <v>8.4552667986375729E-2</v>
      </c>
      <c r="BM24" s="203">
        <f t="shared" si="7"/>
        <v>6.3456207745972576E-3</v>
      </c>
      <c r="BN24" s="203">
        <f t="shared" si="7"/>
        <v>2.698615156026671E-4</v>
      </c>
      <c r="BO24" s="203">
        <f t="shared" si="7"/>
        <v>1.867619900709342E-3</v>
      </c>
      <c r="BP24" s="203">
        <f t="shared" si="7"/>
        <v>7.3603116655055704E-4</v>
      </c>
      <c r="BQ24" s="203">
        <f t="shared" si="7"/>
        <v>5.2038495214262906E-5</v>
      </c>
      <c r="BR24" s="203">
        <f t="shared" si="7"/>
        <v>2.9367479813044071E-3</v>
      </c>
      <c r="BS24" s="203">
        <f t="shared" si="7"/>
        <v>9.7960345571654076E-2</v>
      </c>
      <c r="BT24" s="203">
        <f t="shared" si="7"/>
        <v>0.79057686727958676</v>
      </c>
      <c r="BU24" s="203">
        <f t="shared" si="6"/>
        <v>-7.2539282891121121E-4</v>
      </c>
      <c r="BV24" s="203">
        <f t="shared" si="6"/>
        <v>0.99927460717108885</v>
      </c>
      <c r="BW24" s="203">
        <f t="shared" si="6"/>
        <v>5.7700326724929418E-2</v>
      </c>
      <c r="BX24" s="187">
        <f t="shared" si="6"/>
        <v>1.4652061443201605E-6</v>
      </c>
      <c r="BY24" s="171">
        <f t="shared" si="3"/>
        <v>11194.336008227705</v>
      </c>
      <c r="BZ24" s="196">
        <f t="shared" si="4"/>
        <v>119.9393922320431</v>
      </c>
      <c r="CA24" s="197">
        <f t="shared" si="5"/>
        <v>564002230.3502537</v>
      </c>
    </row>
    <row r="25" spans="1:79" ht="15" customHeight="1" x14ac:dyDescent="0.25">
      <c r="A25" s="19"/>
      <c r="B25" s="255" t="s">
        <v>299</v>
      </c>
      <c r="C25" s="282"/>
      <c r="D25" s="287">
        <v>2018</v>
      </c>
      <c r="E25" s="171">
        <v>-3419759989.0558763</v>
      </c>
      <c r="F25" s="196">
        <v>-3419759989.0558763</v>
      </c>
      <c r="G25" s="196">
        <v>-3419759989.0558763</v>
      </c>
      <c r="H25" s="196">
        <v>-3419759989.0558763</v>
      </c>
      <c r="I25" s="197">
        <v>-3419759989.0558763</v>
      </c>
      <c r="J25" s="171">
        <v>11961.03707778902</v>
      </c>
      <c r="K25" s="196">
        <v>131.8393302346096</v>
      </c>
      <c r="L25" s="197">
        <v>508932940.44404036</v>
      </c>
      <c r="M25" s="171">
        <v>5539997342.2913694</v>
      </c>
      <c r="N25" s="196">
        <v>35386.298078644686</v>
      </c>
      <c r="O25" s="196">
        <v>287528383.07444054</v>
      </c>
      <c r="P25" s="196">
        <v>1437782.5426668786</v>
      </c>
      <c r="Q25" s="196">
        <v>8351748.2298349319</v>
      </c>
      <c r="R25" s="196">
        <v>-137222.26168854348</v>
      </c>
      <c r="S25" s="196">
        <v>52207450.847307183</v>
      </c>
      <c r="T25" s="196">
        <v>1228121.2313548923</v>
      </c>
      <c r="U25" s="196">
        <v>20744335.909787871</v>
      </c>
      <c r="V25" s="196">
        <v>26088886653.416443</v>
      </c>
      <c r="W25" s="196">
        <v>138914949.32133776</v>
      </c>
      <c r="X25" s="196">
        <v>67785040.814188287</v>
      </c>
      <c r="Y25" s="196">
        <v>5577315.2773672491</v>
      </c>
      <c r="Z25" s="554">
        <v>5362815458.936409</v>
      </c>
      <c r="AA25" s="196">
        <v>11641557190.090456</v>
      </c>
      <c r="AB25" s="196">
        <v>-3484500.4155408591</v>
      </c>
      <c r="AC25" s="196">
        <v>1413537939.0778217</v>
      </c>
      <c r="AD25" s="197">
        <v>317987477.79739833</v>
      </c>
      <c r="AE25" s="244">
        <v>63</v>
      </c>
      <c r="AF25" s="245">
        <v>19</v>
      </c>
      <c r="AG25" s="245">
        <v>4975000</v>
      </c>
      <c r="AH25" s="606">
        <v>0.99791471965749379</v>
      </c>
      <c r="AI25" s="244">
        <v>64</v>
      </c>
      <c r="AJ25" s="245">
        <v>19</v>
      </c>
      <c r="AK25" s="245">
        <v>86</v>
      </c>
      <c r="AL25" s="246">
        <v>23</v>
      </c>
      <c r="AM25" s="244">
        <v>1154387874.0696602</v>
      </c>
      <c r="AN25" s="246">
        <v>950321076.26609457</v>
      </c>
      <c r="AO25" s="244">
        <v>119327013</v>
      </c>
      <c r="AP25" s="191">
        <v>0.1881865005701551</v>
      </c>
      <c r="AQ25" s="192">
        <v>3.1678814492552346E-2</v>
      </c>
      <c r="AR25" s="244">
        <v>4964625.7302960325</v>
      </c>
      <c r="AS25" s="246">
        <v>121289261.87147729</v>
      </c>
      <c r="AT25" s="245">
        <v>132536653.9898016</v>
      </c>
      <c r="AU25" s="245">
        <v>0</v>
      </c>
      <c r="AV25" s="244">
        <v>4964625.7302960297</v>
      </c>
      <c r="AW25" s="246">
        <v>0</v>
      </c>
      <c r="AX25" s="237">
        <v>0.99999999999999944</v>
      </c>
      <c r="AY25" s="192">
        <v>0</v>
      </c>
      <c r="AZ25" s="244">
        <v>4964625.7302960297</v>
      </c>
      <c r="BA25" s="245">
        <v>18097995.90972032</v>
      </c>
      <c r="BB25" s="245">
        <v>742062.60790734785</v>
      </c>
      <c r="BC25" s="247">
        <v>1147.774456549866</v>
      </c>
      <c r="BD25" s="19"/>
      <c r="BE25" s="186">
        <f t="shared" si="7"/>
        <v>0.41581074645958122</v>
      </c>
      <c r="BF25" s="203">
        <f t="shared" si="7"/>
        <v>0.11820261113834032</v>
      </c>
      <c r="BG25" s="203">
        <f t="shared" si="7"/>
        <v>1.5197348731480749E-3</v>
      </c>
      <c r="BH25" s="203">
        <f t="shared" si="7"/>
        <v>1.9766866287386134E-4</v>
      </c>
      <c r="BI25" s="203">
        <f t="shared" si="7"/>
        <v>1.0582122269024369E-4</v>
      </c>
      <c r="BJ25" s="203">
        <f t="shared" si="7"/>
        <v>0.42487992900831917</v>
      </c>
      <c r="BK25" s="203">
        <f t="shared" si="7"/>
        <v>-1.348844547246698E-4</v>
      </c>
      <c r="BL25" s="203">
        <f t="shared" si="7"/>
        <v>8.4336576280845579E-2</v>
      </c>
      <c r="BM25" s="203">
        <f t="shared" si="7"/>
        <v>6.279981568962382E-3</v>
      </c>
      <c r="BN25" s="203">
        <f t="shared" si="7"/>
        <v>2.6871757703829141E-4</v>
      </c>
      <c r="BO25" s="203">
        <f t="shared" si="7"/>
        <v>2.2662510301796083E-3</v>
      </c>
      <c r="BP25" s="203">
        <f t="shared" si="7"/>
        <v>7.3566722266802905E-4</v>
      </c>
      <c r="BQ25" s="203">
        <f t="shared" si="7"/>
        <v>5.4233892784192001E-5</v>
      </c>
      <c r="BR25" s="203">
        <f t="shared" si="7"/>
        <v>1.4976193944155562E-3</v>
      </c>
      <c r="BS25" s="203">
        <f t="shared" si="7"/>
        <v>9.8893073902438539E-2</v>
      </c>
      <c r="BT25" s="203">
        <f t="shared" si="7"/>
        <v>0.78771961332823237</v>
      </c>
      <c r="BU25" s="203">
        <f t="shared" si="6"/>
        <v>-1.2461120071910535E-3</v>
      </c>
      <c r="BV25" s="203">
        <f t="shared" si="6"/>
        <v>0.99875388799280906</v>
      </c>
      <c r="BW25" s="203">
        <f t="shared" si="6"/>
        <v>5.7095406476533335E-2</v>
      </c>
      <c r="BX25" s="187">
        <f t="shared" si="6"/>
        <v>1.4635062244866937E-6</v>
      </c>
      <c r="BY25" s="171">
        <f t="shared" si="3"/>
        <v>12364.080479930868</v>
      </c>
      <c r="BZ25" s="196">
        <f t="shared" si="4"/>
        <v>131.2358180485312</v>
      </c>
      <c r="CA25" s="197">
        <f t="shared" si="5"/>
        <v>646180748.06024671</v>
      </c>
    </row>
    <row r="26" spans="1:79" ht="15" customHeight="1" x14ac:dyDescent="0.25">
      <c r="A26" s="19"/>
      <c r="B26" s="255" t="s">
        <v>300</v>
      </c>
      <c r="C26" s="282"/>
      <c r="D26" s="287">
        <v>2018</v>
      </c>
      <c r="E26" s="171">
        <v>-3457169798.5952339</v>
      </c>
      <c r="F26" s="196">
        <v>-3457169798.5952339</v>
      </c>
      <c r="G26" s="196">
        <v>-3457169798.5952339</v>
      </c>
      <c r="H26" s="196">
        <v>-3457169798.5952339</v>
      </c>
      <c r="I26" s="197">
        <v>-3457169798.5952339</v>
      </c>
      <c r="J26" s="171">
        <v>11979.077350222356</v>
      </c>
      <c r="K26" s="196">
        <v>131.87650903648614</v>
      </c>
      <c r="L26" s="197">
        <v>508762694.56684339</v>
      </c>
      <c r="M26" s="171">
        <v>5541852658.5788593</v>
      </c>
      <c r="N26" s="196">
        <v>35348.263312878611</v>
      </c>
      <c r="O26" s="196">
        <v>288511808.01758939</v>
      </c>
      <c r="P26" s="196">
        <v>1535284.0522525497</v>
      </c>
      <c r="Q26" s="196">
        <v>8371815.7872413043</v>
      </c>
      <c r="R26" s="196">
        <v>-38788.229427684098</v>
      </c>
      <c r="S26" s="196">
        <v>52237181.012239724</v>
      </c>
      <c r="T26" s="196">
        <v>1231940.2977758858</v>
      </c>
      <c r="U26" s="196">
        <v>20744295.426473469</v>
      </c>
      <c r="V26" s="196">
        <v>25950501222.041969</v>
      </c>
      <c r="W26" s="196">
        <v>138956252.78039283</v>
      </c>
      <c r="X26" s="196">
        <v>67762415.309488818</v>
      </c>
      <c r="Y26" s="196">
        <v>6163131.0939349085</v>
      </c>
      <c r="Z26" s="196">
        <v>5357321940.7021599</v>
      </c>
      <c r="AA26" s="554">
        <v>11642297160.701031</v>
      </c>
      <c r="AB26" s="196">
        <v>-3347260.7225473803</v>
      </c>
      <c r="AC26" s="196">
        <v>1413570317.129334</v>
      </c>
      <c r="AD26" s="197">
        <v>317999467.70253551</v>
      </c>
      <c r="AE26" s="244">
        <v>68</v>
      </c>
      <c r="AF26" s="245">
        <v>19</v>
      </c>
      <c r="AG26" s="245">
        <v>5025000</v>
      </c>
      <c r="AH26" s="606">
        <v>0.98798521995940924</v>
      </c>
      <c r="AI26" s="244">
        <v>69</v>
      </c>
      <c r="AJ26" s="245">
        <v>20</v>
      </c>
      <c r="AK26" s="245">
        <v>86</v>
      </c>
      <c r="AL26" s="246">
        <v>23</v>
      </c>
      <c r="AM26" s="244">
        <v>1133504267.1346242</v>
      </c>
      <c r="AN26" s="246">
        <v>891165395.62569356</v>
      </c>
      <c r="AO26" s="244">
        <v>119327013</v>
      </c>
      <c r="AP26" s="191">
        <v>0.18818650057015524</v>
      </c>
      <c r="AQ26" s="192">
        <v>2.8985738296816062E-2</v>
      </c>
      <c r="AR26" s="244">
        <v>4964625.7302960325</v>
      </c>
      <c r="AS26" s="246">
        <v>121289261.87147729</v>
      </c>
      <c r="AT26" s="245">
        <v>132536653.9898016</v>
      </c>
      <c r="AU26" s="245">
        <v>0</v>
      </c>
      <c r="AV26" s="244">
        <v>4964625.7302960297</v>
      </c>
      <c r="AW26" s="246">
        <v>0</v>
      </c>
      <c r="AX26" s="237">
        <v>0.99999999999999944</v>
      </c>
      <c r="AY26" s="192">
        <v>0</v>
      </c>
      <c r="AZ26" s="244">
        <v>4964625.7302960297</v>
      </c>
      <c r="BA26" s="245">
        <v>18097995.90972032</v>
      </c>
      <c r="BB26" s="245">
        <v>742062.60790734773</v>
      </c>
      <c r="BC26" s="247">
        <v>1155.3097183603559</v>
      </c>
      <c r="BD26" s="19"/>
      <c r="BE26" s="186">
        <f t="shared" si="7"/>
        <v>0.41544128126708418</v>
      </c>
      <c r="BF26" s="203">
        <f t="shared" si="7"/>
        <v>0.11823644645194255</v>
      </c>
      <c r="BG26" s="203">
        <f t="shared" si="7"/>
        <v>1.5162447156895E-3</v>
      </c>
      <c r="BH26" s="203">
        <f t="shared" si="7"/>
        <v>1.9810216227547281E-4</v>
      </c>
      <c r="BI26" s="203">
        <f t="shared" si="7"/>
        <v>1.1285916397251165E-4</v>
      </c>
      <c r="BJ26" s="203">
        <f t="shared" si="7"/>
        <v>0.42537994113823763</v>
      </c>
      <c r="BK26" s="203">
        <f t="shared" si="7"/>
        <v>-3.8125553992822433E-5</v>
      </c>
      <c r="BL26" s="203">
        <f t="shared" si="7"/>
        <v>8.4380499136365625E-2</v>
      </c>
      <c r="BM26" s="203">
        <f t="shared" si="7"/>
        <v>6.2992039686636456E-3</v>
      </c>
      <c r="BN26" s="203">
        <f t="shared" si="7"/>
        <v>2.6870398489812499E-4</v>
      </c>
      <c r="BO26" s="203">
        <f t="shared" si="7"/>
        <v>2.2541203447322853E-3</v>
      </c>
      <c r="BP26" s="203">
        <f t="shared" si="7"/>
        <v>7.3585017176966156E-4</v>
      </c>
      <c r="BQ26" s="203">
        <f t="shared" si="7"/>
        <v>5.4213153906914432E-5</v>
      </c>
      <c r="BR26" s="203">
        <f t="shared" si="7"/>
        <v>1.6528985057287773E-3</v>
      </c>
      <c r="BS26" s="203">
        <f t="shared" si="7"/>
        <v>9.8670945606857019E-2</v>
      </c>
      <c r="BT26" s="203">
        <f t="shared" si="7"/>
        <v>0.78773137374349456</v>
      </c>
      <c r="BU26" s="203">
        <f t="shared" si="6"/>
        <v>-1.1970643055983481E-3</v>
      </c>
      <c r="BV26" s="203">
        <f t="shared" si="6"/>
        <v>0.99880293569440171</v>
      </c>
      <c r="BW26" s="203">
        <f t="shared" si="6"/>
        <v>5.7027727440155024E-2</v>
      </c>
      <c r="BX26" s="187">
        <f t="shared" si="6"/>
        <v>1.4634902337620267E-6</v>
      </c>
      <c r="BY26" s="171">
        <f t="shared" si="3"/>
        <v>12379.220600022383</v>
      </c>
      <c r="BZ26" s="196">
        <f t="shared" si="4"/>
        <v>131.24220036548843</v>
      </c>
      <c r="CA26" s="197">
        <f t="shared" si="5"/>
        <v>646163816.87924135</v>
      </c>
    </row>
    <row r="27" spans="1:79" ht="15" customHeight="1" x14ac:dyDescent="0.25">
      <c r="A27" s="26"/>
      <c r="B27" s="255" t="s">
        <v>301</v>
      </c>
      <c r="C27" s="282"/>
      <c r="D27" s="287">
        <v>2018</v>
      </c>
      <c r="E27" s="171">
        <v>0</v>
      </c>
      <c r="F27" s="196">
        <v>0</v>
      </c>
      <c r="G27" s="196">
        <v>0</v>
      </c>
      <c r="H27" s="196">
        <v>0</v>
      </c>
      <c r="I27" s="197">
        <v>0</v>
      </c>
      <c r="J27" s="171">
        <v>0</v>
      </c>
      <c r="K27" s="196">
        <v>0</v>
      </c>
      <c r="L27" s="197">
        <v>0</v>
      </c>
      <c r="M27" s="171">
        <v>0</v>
      </c>
      <c r="N27" s="196">
        <v>0</v>
      </c>
      <c r="O27" s="196">
        <v>0</v>
      </c>
      <c r="P27" s="196">
        <v>0</v>
      </c>
      <c r="Q27" s="196">
        <v>0</v>
      </c>
      <c r="R27" s="196">
        <v>0</v>
      </c>
      <c r="S27" s="196">
        <v>0</v>
      </c>
      <c r="T27" s="196">
        <v>0</v>
      </c>
      <c r="U27" s="196">
        <v>0</v>
      </c>
      <c r="V27" s="196">
        <v>0</v>
      </c>
      <c r="W27" s="196">
        <v>0</v>
      </c>
      <c r="X27" s="196">
        <v>0</v>
      </c>
      <c r="Y27" s="196">
        <v>0</v>
      </c>
      <c r="Z27" s="196">
        <v>0</v>
      </c>
      <c r="AA27" s="196">
        <v>0</v>
      </c>
      <c r="AB27" s="554">
        <v>0</v>
      </c>
      <c r="AC27" s="196">
        <v>0</v>
      </c>
      <c r="AD27" s="197">
        <v>0</v>
      </c>
      <c r="AE27" s="244">
        <v>0</v>
      </c>
      <c r="AF27" s="245">
        <v>0</v>
      </c>
      <c r="AG27" s="245">
        <v>0</v>
      </c>
      <c r="AH27" s="606" t="s">
        <v>330</v>
      </c>
      <c r="AI27" s="244">
        <v>0</v>
      </c>
      <c r="AJ27" s="245">
        <v>0</v>
      </c>
      <c r="AK27" s="245">
        <v>0</v>
      </c>
      <c r="AL27" s="246">
        <v>0</v>
      </c>
      <c r="AM27" s="244">
        <v>0</v>
      </c>
      <c r="AN27" s="246">
        <v>0</v>
      </c>
      <c r="AO27" s="244">
        <v>119327013</v>
      </c>
      <c r="AP27" s="191">
        <v>0</v>
      </c>
      <c r="AQ27" s="192"/>
      <c r="AR27" s="244">
        <v>4964625.7302960325</v>
      </c>
      <c r="AS27" s="246">
        <v>119987442.49075291</v>
      </c>
      <c r="AT27" s="245">
        <v>0</v>
      </c>
      <c r="AU27" s="245">
        <v>0</v>
      </c>
      <c r="AV27" s="244">
        <v>0</v>
      </c>
      <c r="AW27" s="246">
        <v>0</v>
      </c>
      <c r="AX27" s="237">
        <v>0</v>
      </c>
      <c r="AY27" s="192">
        <v>0</v>
      </c>
      <c r="AZ27" s="244">
        <v>0</v>
      </c>
      <c r="BA27" s="245">
        <v>0</v>
      </c>
      <c r="BB27" s="245">
        <v>0</v>
      </c>
      <c r="BC27" s="247"/>
      <c r="BD27" s="19"/>
      <c r="BE27" s="186">
        <f t="shared" si="7"/>
        <v>0</v>
      </c>
      <c r="BF27" s="203">
        <f t="shared" si="7"/>
        <v>0</v>
      </c>
      <c r="BG27" s="203">
        <f t="shared" si="7"/>
        <v>0</v>
      </c>
      <c r="BH27" s="203">
        <f t="shared" si="7"/>
        <v>0</v>
      </c>
      <c r="BI27" s="203">
        <f t="shared" si="7"/>
        <v>0</v>
      </c>
      <c r="BJ27" s="203">
        <f t="shared" si="7"/>
        <v>0</v>
      </c>
      <c r="BK27" s="203">
        <f t="shared" si="7"/>
        <v>0</v>
      </c>
      <c r="BL27" s="203">
        <f t="shared" si="7"/>
        <v>0</v>
      </c>
      <c r="BM27" s="203">
        <f t="shared" si="7"/>
        <v>0</v>
      </c>
      <c r="BN27" s="203">
        <f t="shared" si="7"/>
        <v>0</v>
      </c>
      <c r="BO27" s="203">
        <f t="shared" si="7"/>
        <v>0</v>
      </c>
      <c r="BP27" s="203">
        <f t="shared" si="7"/>
        <v>0</v>
      </c>
      <c r="BQ27" s="203">
        <f t="shared" si="7"/>
        <v>0</v>
      </c>
      <c r="BR27" s="203">
        <f t="shared" si="7"/>
        <v>0</v>
      </c>
      <c r="BS27" s="203">
        <f t="shared" si="7"/>
        <v>0</v>
      </c>
      <c r="BT27" s="203">
        <f t="shared" si="7"/>
        <v>0</v>
      </c>
      <c r="BU27" s="203">
        <f t="shared" si="6"/>
        <v>0</v>
      </c>
      <c r="BV27" s="203">
        <f t="shared" si="6"/>
        <v>0</v>
      </c>
      <c r="BW27" s="203">
        <f t="shared" si="6"/>
        <v>0</v>
      </c>
      <c r="BX27" s="187">
        <f t="shared" si="6"/>
        <v>0</v>
      </c>
      <c r="BY27" s="171">
        <f t="shared" si="3"/>
        <v>0</v>
      </c>
      <c r="BZ27" s="196">
        <f t="shared" si="4"/>
        <v>0</v>
      </c>
      <c r="CA27" s="197">
        <f t="shared" si="5"/>
        <v>0</v>
      </c>
    </row>
    <row r="28" spans="1:79" ht="15" customHeight="1" x14ac:dyDescent="0.25">
      <c r="A28" s="26"/>
      <c r="B28" s="255" t="s">
        <v>302</v>
      </c>
      <c r="C28" s="282"/>
      <c r="D28" s="287">
        <v>2018</v>
      </c>
      <c r="E28" s="171">
        <v>-16570986816.446623</v>
      </c>
      <c r="F28" s="196">
        <v>-10601975705.915421</v>
      </c>
      <c r="G28" s="196">
        <v>-4590697704.0358162</v>
      </c>
      <c r="H28" s="196">
        <v>-13917638574.154665</v>
      </c>
      <c r="I28" s="197">
        <v>2807712636.8150749</v>
      </c>
      <c r="J28" s="171">
        <v>47081.533267106068</v>
      </c>
      <c r="K28" s="196">
        <v>117.85839471444824</v>
      </c>
      <c r="L28" s="197">
        <v>8644137131.7604084</v>
      </c>
      <c r="M28" s="171">
        <v>50376748200.207062</v>
      </c>
      <c r="N28" s="196">
        <v>-172711.01932184136</v>
      </c>
      <c r="O28" s="196">
        <v>324663985.71428531</v>
      </c>
      <c r="P28" s="196">
        <v>-30316312.663639732</v>
      </c>
      <c r="Q28" s="196">
        <v>8724548.9692406543</v>
      </c>
      <c r="R28" s="196">
        <v>-38660564.123564556</v>
      </c>
      <c r="S28" s="196">
        <v>26762712.242430672</v>
      </c>
      <c r="T28" s="196">
        <v>-2204956.5165743399</v>
      </c>
      <c r="U28" s="196">
        <v>-3187131.4667313551</v>
      </c>
      <c r="V28" s="196">
        <v>-65269570004.075645</v>
      </c>
      <c r="W28" s="196">
        <v>-244000966.9016664</v>
      </c>
      <c r="X28" s="196">
        <v>-341257435.54536891</v>
      </c>
      <c r="Y28" s="196">
        <v>-176496292.55792776</v>
      </c>
      <c r="Z28" s="196">
        <v>-16726787999.959251</v>
      </c>
      <c r="AA28" s="196">
        <v>-2049347659.1725242</v>
      </c>
      <c r="AB28" s="196">
        <v>-67617064.453049615</v>
      </c>
      <c r="AC28" s="554">
        <v>18869713673.608913</v>
      </c>
      <c r="AD28" s="197">
        <v>-280095408.02758992</v>
      </c>
      <c r="AE28" s="244">
        <v>80</v>
      </c>
      <c r="AF28" s="245">
        <v>24</v>
      </c>
      <c r="AG28" s="245">
        <v>27225000</v>
      </c>
      <c r="AH28" s="606">
        <v>0.96901423945289256</v>
      </c>
      <c r="AI28" s="244">
        <v>77</v>
      </c>
      <c r="AJ28" s="245">
        <v>24</v>
      </c>
      <c r="AK28" s="245">
        <v>78</v>
      </c>
      <c r="AL28" s="246">
        <v>24</v>
      </c>
      <c r="AM28" s="244">
        <v>12095642587.577276</v>
      </c>
      <c r="AN28" s="246">
        <v>3274432824.7386999</v>
      </c>
      <c r="AO28" s="244">
        <v>119327013</v>
      </c>
      <c r="AP28" s="191">
        <v>1.0000000000000004</v>
      </c>
      <c r="AQ28" s="192">
        <v>0.15748415658405857</v>
      </c>
      <c r="AR28" s="244">
        <v>4964625.7302960325</v>
      </c>
      <c r="AS28" s="246">
        <v>121289261.87147729</v>
      </c>
      <c r="AT28" s="245">
        <v>0</v>
      </c>
      <c r="AU28" s="245">
        <v>704283535.68534744</v>
      </c>
      <c r="AV28" s="244">
        <v>0</v>
      </c>
      <c r="AW28" s="246">
        <v>26381412.669105001</v>
      </c>
      <c r="AX28" s="237">
        <v>0</v>
      </c>
      <c r="AY28" s="192">
        <v>0.21750823001181877</v>
      </c>
      <c r="AZ28" s="244">
        <v>26381412.669105001</v>
      </c>
      <c r="BA28" s="245">
        <v>96170532.184233025</v>
      </c>
      <c r="BB28" s="245">
        <v>3943229.7516511241</v>
      </c>
      <c r="BC28" s="247">
        <v>1111.9041756267468</v>
      </c>
      <c r="BD28" s="19"/>
      <c r="BE28" s="186">
        <f t="shared" si="7"/>
        <v>0.81472434117797143</v>
      </c>
      <c r="BF28" s="203">
        <f t="shared" si="7"/>
        <v>0.81843111234129717</v>
      </c>
      <c r="BG28" s="203">
        <f t="shared" si="7"/>
        <v>-1.5982589806363425E-3</v>
      </c>
      <c r="BH28" s="203">
        <f t="shared" si="7"/>
        <v>4.809341613487473E-5</v>
      </c>
      <c r="BI28" s="203">
        <f t="shared" si="7"/>
        <v>-4.8078438571558328E-4</v>
      </c>
      <c r="BJ28" s="203">
        <f t="shared" si="7"/>
        <v>9.5637059589562451E-2</v>
      </c>
      <c r="BK28" s="203">
        <f t="shared" si="7"/>
        <v>-2.8936100253765897E-2</v>
      </c>
      <c r="BL28" s="203">
        <f t="shared" si="7"/>
        <v>3.291911027333027E-2</v>
      </c>
      <c r="BM28" s="203">
        <f t="shared" si="7"/>
        <v>-8.5852242788121858E-3</v>
      </c>
      <c r="BN28" s="203">
        <f t="shared" si="7"/>
        <v>-3.1436269468121924E-5</v>
      </c>
      <c r="BO28" s="203">
        <f t="shared" si="7"/>
        <v>-4.3171556429961733E-3</v>
      </c>
      <c r="BP28" s="203">
        <f t="shared" si="7"/>
        <v>-9.8391697936073036E-4</v>
      </c>
      <c r="BQ28" s="203">
        <f t="shared" si="7"/>
        <v>-2.0789953847537865E-4</v>
      </c>
      <c r="BR28" s="203">
        <f t="shared" si="7"/>
        <v>-1.021189300465168E-2</v>
      </c>
      <c r="BS28" s="203">
        <f t="shared" si="7"/>
        <v>-6.6463006739845579E-2</v>
      </c>
      <c r="BT28" s="203">
        <f t="shared" si="7"/>
        <v>-0.10558706284400866</v>
      </c>
      <c r="BU28" s="203">
        <f t="shared" si="6"/>
        <v>-1.8103793955832771E-3</v>
      </c>
      <c r="BV28" s="203">
        <f t="shared" si="6"/>
        <v>0.99818962060441685</v>
      </c>
      <c r="BW28" s="203">
        <f t="shared" si="6"/>
        <v>-1.0836562705482172E-2</v>
      </c>
      <c r="BX28" s="187">
        <f t="shared" si="6"/>
        <v>-9.8157848551318448E-7</v>
      </c>
      <c r="BY28" s="171">
        <f t="shared" si="3"/>
        <v>57380.907832211182</v>
      </c>
      <c r="BZ28" s="196">
        <f t="shared" si="4"/>
        <v>172.3526227861602</v>
      </c>
      <c r="CA28" s="197">
        <f t="shared" si="5"/>
        <v>8630923931.6317005</v>
      </c>
    </row>
    <row r="29" spans="1:79" ht="15" customHeight="1" x14ac:dyDescent="0.25">
      <c r="A29" s="19"/>
      <c r="B29" s="256" t="s">
        <v>303</v>
      </c>
      <c r="C29" s="283"/>
      <c r="D29" s="288">
        <v>2018</v>
      </c>
      <c r="E29" s="172">
        <v>-3507872453.5117302</v>
      </c>
      <c r="F29" s="198">
        <v>-3507872453.5117302</v>
      </c>
      <c r="G29" s="198">
        <v>-3507872453.5117302</v>
      </c>
      <c r="H29" s="198">
        <v>-3507872453.5117302</v>
      </c>
      <c r="I29" s="199">
        <v>-3507872453.5117302</v>
      </c>
      <c r="J29" s="172">
        <v>11970.507856531534</v>
      </c>
      <c r="K29" s="198">
        <v>131.86380541827714</v>
      </c>
      <c r="L29" s="199">
        <v>508665581.27421618</v>
      </c>
      <c r="M29" s="172">
        <v>5541898179.0463448</v>
      </c>
      <c r="N29" s="198">
        <v>35445.473792562145</v>
      </c>
      <c r="O29" s="198">
        <v>288183098.28714114</v>
      </c>
      <c r="P29" s="198">
        <v>1493212.1782093849</v>
      </c>
      <c r="Q29" s="198">
        <v>8361631.4355868027</v>
      </c>
      <c r="R29" s="198">
        <v>-81414.429838147014</v>
      </c>
      <c r="S29" s="198">
        <v>52229191.193955772</v>
      </c>
      <c r="T29" s="198">
        <v>1229457.4042040941</v>
      </c>
      <c r="U29" s="198">
        <v>20744997.926863369</v>
      </c>
      <c r="V29" s="198">
        <v>25978487927.868752</v>
      </c>
      <c r="W29" s="198">
        <v>138896474.36517805</v>
      </c>
      <c r="X29" s="198">
        <v>67696481.291398987</v>
      </c>
      <c r="Y29" s="198">
        <v>5750002.514241837</v>
      </c>
      <c r="Z29" s="198">
        <v>5357666377.6343307</v>
      </c>
      <c r="AA29" s="198">
        <v>11641981770.476469</v>
      </c>
      <c r="AB29" s="198">
        <v>-3435110.5346625075</v>
      </c>
      <c r="AC29" s="198">
        <v>1413120718.0406213</v>
      </c>
      <c r="AD29" s="557">
        <v>318041972.54466283</v>
      </c>
      <c r="AE29" s="248">
        <v>69</v>
      </c>
      <c r="AF29" s="249">
        <v>20</v>
      </c>
      <c r="AG29" s="249">
        <v>5100000</v>
      </c>
      <c r="AH29" s="607">
        <v>0.97345602554824151</v>
      </c>
      <c r="AI29" s="248">
        <v>69</v>
      </c>
      <c r="AJ29" s="249">
        <v>20</v>
      </c>
      <c r="AK29" s="249">
        <v>86</v>
      </c>
      <c r="AL29" s="250">
        <v>23</v>
      </c>
      <c r="AM29" s="248">
        <v>1165822120.5811191</v>
      </c>
      <c r="AN29" s="250">
        <v>894597685.95589805</v>
      </c>
      <c r="AO29" s="248">
        <v>119327013</v>
      </c>
      <c r="AP29" s="193">
        <v>0.18818650057015501</v>
      </c>
      <c r="AQ29" s="194">
        <v>3.200616964947435E-2</v>
      </c>
      <c r="AR29" s="248">
        <v>4964625.7302960325</v>
      </c>
      <c r="AS29" s="250">
        <v>121289261.87147729</v>
      </c>
      <c r="AT29" s="249">
        <v>132536653.9898016</v>
      </c>
      <c r="AU29" s="249">
        <v>0</v>
      </c>
      <c r="AV29" s="248">
        <v>4964625.7302960297</v>
      </c>
      <c r="AW29" s="250">
        <v>0</v>
      </c>
      <c r="AX29" s="238">
        <v>0.99999999999999944</v>
      </c>
      <c r="AY29" s="194">
        <v>0</v>
      </c>
      <c r="AZ29" s="248">
        <v>4964625.7302960297</v>
      </c>
      <c r="BA29" s="249">
        <v>18097995.909720317</v>
      </c>
      <c r="BB29" s="249">
        <v>742062.60790734796</v>
      </c>
      <c r="BC29" s="251">
        <v>1165.5224151316525</v>
      </c>
      <c r="BD29" s="30"/>
      <c r="BE29" s="204">
        <f t="shared" si="7"/>
        <v>0.41569828792933955</v>
      </c>
      <c r="BF29" s="205">
        <f t="shared" si="7"/>
        <v>0.11823765428074388</v>
      </c>
      <c r="BG29" s="205">
        <f t="shared" si="7"/>
        <v>1.5213425927934983E-3</v>
      </c>
      <c r="BH29" s="205">
        <f t="shared" si="7"/>
        <v>1.9799724586664155E-4</v>
      </c>
      <c r="BI29" s="205">
        <f t="shared" si="7"/>
        <v>1.0983345187747419E-4</v>
      </c>
      <c r="BJ29" s="205">
        <f t="shared" si="7"/>
        <v>0.42512180753428797</v>
      </c>
      <c r="BK29" s="205">
        <f t="shared" si="7"/>
        <v>-8.0023669517715427E-5</v>
      </c>
      <c r="BL29" s="205">
        <f t="shared" si="7"/>
        <v>8.4367761764466392E-2</v>
      </c>
      <c r="BM29" s="205">
        <f t="shared" si="7"/>
        <v>6.2865209247180221E-3</v>
      </c>
      <c r="BN29" s="205">
        <f t="shared" si="7"/>
        <v>2.6871362229591598E-4</v>
      </c>
      <c r="BO29" s="205">
        <f t="shared" si="7"/>
        <v>2.2565558507805332E-3</v>
      </c>
      <c r="BP29" s="205">
        <f t="shared" si="7"/>
        <v>7.3553508411878762E-4</v>
      </c>
      <c r="BQ29" s="205">
        <f t="shared" si="7"/>
        <v>5.4160511954747174E-5</v>
      </c>
      <c r="BR29" s="205">
        <f t="shared" si="7"/>
        <v>1.5430423140903977E-3</v>
      </c>
      <c r="BS29" s="205">
        <f t="shared" si="7"/>
        <v>9.8737523667728325E-2</v>
      </c>
      <c r="BT29" s="205">
        <f t="shared" si="7"/>
        <v>0.78771161060262584</v>
      </c>
      <c r="BU29" s="205">
        <f t="shared" si="6"/>
        <v>-1.2288333669490186E-3</v>
      </c>
      <c r="BV29" s="205">
        <f t="shared" si="6"/>
        <v>0.99877116663305099</v>
      </c>
      <c r="BW29" s="205">
        <f t="shared" si="6"/>
        <v>5.7070165264016232E-2</v>
      </c>
      <c r="BX29" s="206">
        <f t="shared" si="6"/>
        <v>1.4636887780537572E-6</v>
      </c>
      <c r="BY29" s="172">
        <f t="shared" si="3"/>
        <v>12371.66873063763</v>
      </c>
      <c r="BZ29" s="198">
        <f t="shared" si="4"/>
        <v>131.24193769689552</v>
      </c>
      <c r="CA29" s="199">
        <f t="shared" si="5"/>
        <v>645978845.24956477</v>
      </c>
    </row>
    <row r="30" spans="1:79" ht="15" customHeight="1" x14ac:dyDescent="0.25">
      <c r="A30" s="19"/>
      <c r="B30" s="254" t="s">
        <v>673</v>
      </c>
      <c r="C30" s="281">
        <v>1</v>
      </c>
      <c r="D30" s="290">
        <v>2030</v>
      </c>
      <c r="E30" s="553">
        <v>170599382.82463217</v>
      </c>
      <c r="F30" s="24">
        <v>170599382.82463217</v>
      </c>
      <c r="G30" s="24">
        <v>170599382.82463217</v>
      </c>
      <c r="H30" s="24">
        <v>1080596665.9325585</v>
      </c>
      <c r="I30" s="195">
        <v>2594645230.5661507</v>
      </c>
      <c r="J30" s="170">
        <v>4857.9427783034389</v>
      </c>
      <c r="K30" s="24">
        <v>12.317031238885809</v>
      </c>
      <c r="L30" s="195">
        <v>1011219640.6472628</v>
      </c>
      <c r="M30" s="170">
        <v>5799566395.9292154</v>
      </c>
      <c r="N30" s="24">
        <v>-21154.311374154298</v>
      </c>
      <c r="O30" s="24">
        <v>35104990.255479723</v>
      </c>
      <c r="P30" s="24">
        <v>-5420184.3642466608</v>
      </c>
      <c r="Q30" s="24">
        <v>388363.41504778946</v>
      </c>
      <c r="R30" s="24">
        <v>-6510905.0702442164</v>
      </c>
      <c r="S30" s="24">
        <v>2072425.1227030884</v>
      </c>
      <c r="T30" s="24">
        <v>-423662.20462896867</v>
      </c>
      <c r="U30" s="24">
        <v>-400625.88542223297</v>
      </c>
      <c r="V30" s="24">
        <v>-13909142375.322651</v>
      </c>
      <c r="W30" s="24">
        <v>-39331406.54677026</v>
      </c>
      <c r="X30" s="24">
        <v>-57316846.131318316</v>
      </c>
      <c r="Y30" s="24">
        <v>-37510156.720249683</v>
      </c>
      <c r="Z30" s="24">
        <v>-2461672670.1996441</v>
      </c>
      <c r="AA30" s="24">
        <v>-298252502.21681404</v>
      </c>
      <c r="AB30" s="24">
        <v>-10390455.630276516</v>
      </c>
      <c r="AC30" s="24">
        <v>2182875004.2214661</v>
      </c>
      <c r="AD30" s="195">
        <v>-37924116.923629507</v>
      </c>
      <c r="AE30" s="240">
        <v>8</v>
      </c>
      <c r="AF30" s="241">
        <v>6</v>
      </c>
      <c r="AG30" s="241">
        <v>3300000</v>
      </c>
      <c r="AH30" s="605">
        <v>1.0000007137223492</v>
      </c>
      <c r="AI30" s="240">
        <v>9</v>
      </c>
      <c r="AJ30" s="241">
        <v>6</v>
      </c>
      <c r="AK30" s="241">
        <v>3</v>
      </c>
      <c r="AL30" s="242">
        <v>2</v>
      </c>
      <c r="AM30" s="240">
        <v>1161404020</v>
      </c>
      <c r="AN30" s="242">
        <v>3370829939.8181982</v>
      </c>
      <c r="AO30" s="240">
        <v>134223593.42962235</v>
      </c>
      <c r="AP30" s="189">
        <v>0.11120545986832574</v>
      </c>
      <c r="AQ30" s="190">
        <v>0</v>
      </c>
      <c r="AR30" s="240">
        <v>4964625.7302960325</v>
      </c>
      <c r="AS30" s="242">
        <v>121289261.87147729</v>
      </c>
      <c r="AT30" s="241">
        <v>0</v>
      </c>
      <c r="AU30" s="241">
        <v>88097531.231562391</v>
      </c>
      <c r="AV30" s="240">
        <v>0</v>
      </c>
      <c r="AW30" s="242">
        <v>3300002.3552837502</v>
      </c>
      <c r="AX30" s="239">
        <v>0</v>
      </c>
      <c r="AY30" s="190">
        <v>2.7207704164120959E-2</v>
      </c>
      <c r="AZ30" s="240">
        <v>3300002.3552837502</v>
      </c>
      <c r="BA30" s="241">
        <v>12029794.867221855</v>
      </c>
      <c r="BB30" s="241">
        <v>493251.35204426246</v>
      </c>
      <c r="BC30" s="243">
        <v>949.43626624866624</v>
      </c>
      <c r="BD30" s="29"/>
      <c r="BE30" s="200">
        <f t="shared" si="7"/>
        <v>0.83926796352209421</v>
      </c>
      <c r="BF30" s="201">
        <f t="shared" si="7"/>
        <v>0.78663564332105396</v>
      </c>
      <c r="BG30" s="201">
        <f t="shared" si="7"/>
        <v>-1.7516630064945296E-3</v>
      </c>
      <c r="BH30" s="201">
        <f t="shared" si="7"/>
        <v>4.6531272249620728E-5</v>
      </c>
      <c r="BI30" s="201">
        <f t="shared" si="7"/>
        <v>-7.691527478638925E-4</v>
      </c>
      <c r="BJ30" s="201">
        <f t="shared" si="7"/>
        <v>3.8093081105398253E-2</v>
      </c>
      <c r="BK30" s="201">
        <f t="shared" si="7"/>
        <v>-4.0685463971176748E-2</v>
      </c>
      <c r="BL30" s="201">
        <f t="shared" si="7"/>
        <v>2.1282513062376239E-2</v>
      </c>
      <c r="BM30" s="201">
        <f t="shared" si="7"/>
        <v>-1.3772013308315652E-2</v>
      </c>
      <c r="BN30" s="201">
        <f t="shared" si="7"/>
        <v>-3.2991049199641143E-5</v>
      </c>
      <c r="BO30" s="201">
        <f t="shared" si="7"/>
        <v>-7.6809228571970605E-3</v>
      </c>
      <c r="BP30" s="201">
        <f t="shared" si="7"/>
        <v>-1.3241356600575895E-3</v>
      </c>
      <c r="BQ30" s="201">
        <f t="shared" si="7"/>
        <v>-2.9152767140967572E-4</v>
      </c>
      <c r="BR30" s="201">
        <f t="shared" si="7"/>
        <v>-1.9419771115456723E-2</v>
      </c>
      <c r="BS30" s="201">
        <f t="shared" si="7"/>
        <v>-8.7523020198155332E-2</v>
      </c>
      <c r="BT30" s="201">
        <f t="shared" si="7"/>
        <v>-0.12829367951411697</v>
      </c>
      <c r="BU30" s="201">
        <f t="shared" si="6"/>
        <v>-2.4034009623119987E-3</v>
      </c>
      <c r="BV30" s="201">
        <f t="shared" si="6"/>
        <v>0.99759659903768794</v>
      </c>
      <c r="BW30" s="201">
        <f t="shared" si="6"/>
        <v>-1.3128817032287597E-2</v>
      </c>
      <c r="BX30" s="202">
        <f t="shared" si="6"/>
        <v>-1.1095850965662192E-6</v>
      </c>
      <c r="BY30" s="170">
        <f t="shared" si="3"/>
        <v>6412.7285317028882</v>
      </c>
      <c r="BZ30" s="24">
        <f t="shared" si="4"/>
        <v>20.643902565705737</v>
      </c>
      <c r="CA30" s="195">
        <f t="shared" si="5"/>
        <v>999030934.8855083</v>
      </c>
    </row>
    <row r="31" spans="1:79" ht="15" customHeight="1" x14ac:dyDescent="0.25">
      <c r="A31" s="19"/>
      <c r="B31" s="255" t="s">
        <v>673</v>
      </c>
      <c r="C31" s="282">
        <v>2</v>
      </c>
      <c r="D31" s="291">
        <v>2030</v>
      </c>
      <c r="E31" s="171">
        <v>170601434.81232023</v>
      </c>
      <c r="F31" s="554">
        <v>170601434.81232023</v>
      </c>
      <c r="G31" s="196">
        <v>170601434.81232023</v>
      </c>
      <c r="H31" s="196">
        <v>1080599378.1495595</v>
      </c>
      <c r="I31" s="197">
        <v>2594652234.273685</v>
      </c>
      <c r="J31" s="171">
        <v>4857.9576109513355</v>
      </c>
      <c r="K31" s="196">
        <v>12.317067978765735</v>
      </c>
      <c r="L31" s="197">
        <v>1011221962.3003107</v>
      </c>
      <c r="M31" s="171">
        <v>5799580415.5144234</v>
      </c>
      <c r="N31" s="196">
        <v>-21154.350757995031</v>
      </c>
      <c r="O31" s="196">
        <v>35105124.947459653</v>
      </c>
      <c r="P31" s="196">
        <v>-5420186.6891286923</v>
      </c>
      <c r="Q31" s="196">
        <v>388367.66369696474</v>
      </c>
      <c r="R31" s="196">
        <v>-6510909.4283575173</v>
      </c>
      <c r="S31" s="196">
        <v>2072436.3345069792</v>
      </c>
      <c r="T31" s="196">
        <v>-423662.34415321721</v>
      </c>
      <c r="U31" s="196">
        <v>-400626.62625279132</v>
      </c>
      <c r="V31" s="196">
        <v>-13909152396.643492</v>
      </c>
      <c r="W31" s="196">
        <v>-39331436.952512875</v>
      </c>
      <c r="X31" s="196">
        <v>-57316886.942298681</v>
      </c>
      <c r="Y31" s="196">
        <v>-37510145.719618201</v>
      </c>
      <c r="Z31" s="196">
        <v>-2461675946.3256426</v>
      </c>
      <c r="AA31" s="196">
        <v>-298252887.75503737</v>
      </c>
      <c r="AB31" s="196">
        <v>-10390462.853277644</v>
      </c>
      <c r="AC31" s="196">
        <v>2182880134.9992113</v>
      </c>
      <c r="AD31" s="197">
        <v>-37924175.91371984</v>
      </c>
      <c r="AE31" s="244">
        <v>8</v>
      </c>
      <c r="AF31" s="245">
        <v>6</v>
      </c>
      <c r="AG31" s="245">
        <v>3300000</v>
      </c>
      <c r="AH31" s="606">
        <v>1.0000027564738854</v>
      </c>
      <c r="AI31" s="244">
        <v>12</v>
      </c>
      <c r="AJ31" s="245">
        <v>8</v>
      </c>
      <c r="AK31" s="245">
        <v>3</v>
      </c>
      <c r="AL31" s="246">
        <v>2</v>
      </c>
      <c r="AM31" s="244">
        <v>1161404520</v>
      </c>
      <c r="AN31" s="246">
        <v>3370827839.5366311</v>
      </c>
      <c r="AO31" s="244">
        <v>134223593.42962235</v>
      </c>
      <c r="AP31" s="191">
        <v>0.11120568703328759</v>
      </c>
      <c r="AQ31" s="192">
        <v>0</v>
      </c>
      <c r="AR31" s="244">
        <v>4964625.7302960325</v>
      </c>
      <c r="AS31" s="246">
        <v>121289261.87147729</v>
      </c>
      <c r="AT31" s="245">
        <v>0</v>
      </c>
      <c r="AU31" s="245">
        <v>88097711.192801222</v>
      </c>
      <c r="AV31" s="244">
        <v>0</v>
      </c>
      <c r="AW31" s="246">
        <v>3300009.0963638201</v>
      </c>
      <c r="AX31" s="237">
        <v>0</v>
      </c>
      <c r="AY31" s="192">
        <v>2.7207759742660775E-2</v>
      </c>
      <c r="AZ31" s="244">
        <v>3300009.0963638201</v>
      </c>
      <c r="BA31" s="245">
        <v>12029819.441086261</v>
      </c>
      <c r="BB31" s="245">
        <v>493252.3596335004</v>
      </c>
      <c r="BC31" s="247">
        <v>949.4355284140272</v>
      </c>
      <c r="BD31" s="19"/>
      <c r="BE31" s="186">
        <f t="shared" si="7"/>
        <v>0.83926782658388255</v>
      </c>
      <c r="BF31" s="203">
        <f t="shared" si="7"/>
        <v>0.78663579766016878</v>
      </c>
      <c r="BG31" s="203">
        <f t="shared" si="7"/>
        <v>-1.7516617474474989E-3</v>
      </c>
      <c r="BH31" s="203">
        <f t="shared" si="7"/>
        <v>4.6531330707543651E-5</v>
      </c>
      <c r="BI31" s="203">
        <f t="shared" si="7"/>
        <v>-7.6915109297107619E-4</v>
      </c>
      <c r="BJ31" s="203">
        <f t="shared" si="7"/>
        <v>3.8093399538551932E-2</v>
      </c>
      <c r="BK31" s="203">
        <f t="shared" si="7"/>
        <v>-4.0685400835913793E-2</v>
      </c>
      <c r="BL31" s="203">
        <f t="shared" si="7"/>
        <v>2.1282580928832104E-2</v>
      </c>
      <c r="BM31" s="203">
        <f t="shared" si="7"/>
        <v>-1.3771987254208489E-2</v>
      </c>
      <c r="BN31" s="203">
        <f t="shared" si="7"/>
        <v>-3.2991036928130824E-5</v>
      </c>
      <c r="BO31" s="203">
        <f t="shared" si="7"/>
        <v>-7.6809113307369642E-3</v>
      </c>
      <c r="BP31" s="203">
        <f t="shared" si="7"/>
        <v>-1.3241337426029853E-3</v>
      </c>
      <c r="BQ31" s="203">
        <f t="shared" si="7"/>
        <v>-2.9152723145911904E-4</v>
      </c>
      <c r="BR31" s="203">
        <f t="shared" si="7"/>
        <v>-1.9419715307341781E-2</v>
      </c>
      <c r="BS31" s="203">
        <f t="shared" si="7"/>
        <v>-8.7522910824310615E-2</v>
      </c>
      <c r="BT31" s="203">
        <f t="shared" si="7"/>
        <v>-0.12829356039479184</v>
      </c>
      <c r="BU31" s="203">
        <f t="shared" si="6"/>
        <v>-2.4033969935077339E-3</v>
      </c>
      <c r="BV31" s="203">
        <f t="shared" si="6"/>
        <v>0.99759660300649222</v>
      </c>
      <c r="BW31" s="203">
        <f t="shared" si="6"/>
        <v>-1.3128803574787138E-2</v>
      </c>
      <c r="BX31" s="187">
        <f t="shared" si="6"/>
        <v>-1.1095843579485135E-6</v>
      </c>
      <c r="BY31" s="171">
        <f t="shared" si="3"/>
        <v>6412.7450798442678</v>
      </c>
      <c r="BZ31" s="196">
        <f t="shared" si="4"/>
        <v>20.643948418881429</v>
      </c>
      <c r="CA31" s="197">
        <f t="shared" si="5"/>
        <v>999033279.10118604</v>
      </c>
    </row>
    <row r="32" spans="1:79" ht="15" customHeight="1" x14ac:dyDescent="0.25">
      <c r="A32" s="19"/>
      <c r="B32" s="255" t="s">
        <v>673</v>
      </c>
      <c r="C32" s="282">
        <v>3</v>
      </c>
      <c r="D32" s="291">
        <v>2030</v>
      </c>
      <c r="E32" s="171">
        <v>-6932928277.1448898</v>
      </c>
      <c r="F32" s="196">
        <v>-2789024186.5596256</v>
      </c>
      <c r="G32" s="554">
        <v>1396369563.3703747</v>
      </c>
      <c r="H32" s="196">
        <v>-5603376367.6486225</v>
      </c>
      <c r="I32" s="197">
        <v>3038711044.0771179</v>
      </c>
      <c r="J32" s="171">
        <v>18759.396903365454</v>
      </c>
      <c r="K32" s="196">
        <v>47.468126907433792</v>
      </c>
      <c r="L32" s="197">
        <v>4076683970.0303946</v>
      </c>
      <c r="M32" s="171">
        <v>23178634548.22467</v>
      </c>
      <c r="N32" s="196">
        <v>-90715.59019433122</v>
      </c>
      <c r="O32" s="196">
        <v>139564764.22859377</v>
      </c>
      <c r="P32" s="196">
        <v>-23465871.20245241</v>
      </c>
      <c r="Q32" s="196">
        <v>890125.28321601078</v>
      </c>
      <c r="R32" s="196">
        <v>-27995405.738659061</v>
      </c>
      <c r="S32" s="196">
        <v>6755857.9520543143</v>
      </c>
      <c r="T32" s="196">
        <v>-1888180.9389886968</v>
      </c>
      <c r="U32" s="196">
        <v>-1689286.9274090431</v>
      </c>
      <c r="V32" s="196">
        <v>-64682953762.778267</v>
      </c>
      <c r="W32" s="196">
        <v>-173635906.81259367</v>
      </c>
      <c r="X32" s="196">
        <v>-255315376.11877424</v>
      </c>
      <c r="Y32" s="196">
        <v>-166009194.64630452</v>
      </c>
      <c r="Z32" s="196">
        <v>-10570259885.901054</v>
      </c>
      <c r="AA32" s="196">
        <v>-1286265245.044879</v>
      </c>
      <c r="AB32" s="196">
        <v>-43930777.297289446</v>
      </c>
      <c r="AC32" s="196">
        <v>8774439349.9894905</v>
      </c>
      <c r="AD32" s="197">
        <v>-162548681.34905183</v>
      </c>
      <c r="AE32" s="244">
        <v>25</v>
      </c>
      <c r="AF32" s="245">
        <v>13</v>
      </c>
      <c r="AG32" s="245">
        <v>13575000</v>
      </c>
      <c r="AH32" s="606">
        <v>1.0000003301173679</v>
      </c>
      <c r="AI32" s="244">
        <v>37</v>
      </c>
      <c r="AJ32" s="245">
        <v>16</v>
      </c>
      <c r="AK32" s="245">
        <v>12</v>
      </c>
      <c r="AL32" s="246">
        <v>5</v>
      </c>
      <c r="AM32" s="244">
        <v>5746025507.7363663</v>
      </c>
      <c r="AN32" s="246">
        <v>13377589182.950827</v>
      </c>
      <c r="AO32" s="244">
        <v>134223593.42962235</v>
      </c>
      <c r="AP32" s="191">
        <v>0.45745864806588993</v>
      </c>
      <c r="AQ32" s="192">
        <v>0.11585298045657649</v>
      </c>
      <c r="AR32" s="244">
        <v>4964625.7302960325</v>
      </c>
      <c r="AS32" s="246">
        <v>121289261.87147729</v>
      </c>
      <c r="AT32" s="245">
        <v>0</v>
      </c>
      <c r="AU32" s="245">
        <v>362401069.00193429</v>
      </c>
      <c r="AV32" s="244">
        <v>0</v>
      </c>
      <c r="AW32" s="246">
        <v>13575004.4813432</v>
      </c>
      <c r="AX32" s="237">
        <v>0</v>
      </c>
      <c r="AY32" s="192">
        <v>0.11192255828655129</v>
      </c>
      <c r="AZ32" s="244">
        <v>13575004.4813432</v>
      </c>
      <c r="BA32" s="245">
        <v>49486182.629750028</v>
      </c>
      <c r="BB32" s="245">
        <v>2029055.9198263788</v>
      </c>
      <c r="BC32" s="247">
        <v>985.8354309191019</v>
      </c>
      <c r="BD32" s="19"/>
      <c r="BE32" s="186">
        <f t="shared" si="7"/>
        <v>0.84476612894920189</v>
      </c>
      <c r="BF32" s="203">
        <f t="shared" si="7"/>
        <v>0.77705871350366285</v>
      </c>
      <c r="BG32" s="203">
        <f t="shared" si="7"/>
        <v>-1.8918082697670167E-3</v>
      </c>
      <c r="BH32" s="203">
        <f t="shared" si="7"/>
        <v>4.6590286388234192E-5</v>
      </c>
      <c r="BI32" s="203">
        <f t="shared" si="7"/>
        <v>-8.3864612187516758E-4</v>
      </c>
      <c r="BJ32" s="203">
        <f t="shared" si="7"/>
        <v>2.1988846648214124E-2</v>
      </c>
      <c r="BK32" s="203">
        <f t="shared" si="7"/>
        <v>-4.3238693846336697E-2</v>
      </c>
      <c r="BL32" s="203">
        <f t="shared" si="7"/>
        <v>1.7147959944784279E-2</v>
      </c>
      <c r="BM32" s="203">
        <f t="shared" si="7"/>
        <v>-1.5170825450171836E-2</v>
      </c>
      <c r="BN32" s="203">
        <f t="shared" si="7"/>
        <v>-3.4383369352622142E-5</v>
      </c>
      <c r="BO32" s="203">
        <f t="shared" si="7"/>
        <v>-8.8285785436978646E-3</v>
      </c>
      <c r="BP32" s="203">
        <f t="shared" si="7"/>
        <v>-1.4448422540141511E-3</v>
      </c>
      <c r="BQ32" s="203">
        <f t="shared" si="7"/>
        <v>-3.209684607456616E-4</v>
      </c>
      <c r="BR32" s="203">
        <f t="shared" si="7"/>
        <v>-2.1645663091011277E-2</v>
      </c>
      <c r="BS32" s="203">
        <f t="shared" si="7"/>
        <v>-9.46501224844222E-2</v>
      </c>
      <c r="BT32" s="203">
        <f t="shared" si="7"/>
        <v>-0.13675385914389171</v>
      </c>
      <c r="BU32" s="203">
        <f t="shared" si="6"/>
        <v>-2.5276441127953775E-3</v>
      </c>
      <c r="BV32" s="203">
        <f t="shared" si="6"/>
        <v>0.99747235588720462</v>
      </c>
      <c r="BW32" s="203">
        <f t="shared" si="6"/>
        <v>-1.4172194149120135E-2</v>
      </c>
      <c r="BX32" s="187">
        <f t="shared" si="6"/>
        <v>-1.1754833424913398E-6</v>
      </c>
      <c r="BY32" s="171">
        <f t="shared" si="3"/>
        <v>25462.399738384796</v>
      </c>
      <c r="BZ32" s="196">
        <f t="shared" si="4"/>
        <v>83.522581720932052</v>
      </c>
      <c r="CA32" s="197">
        <f t="shared" si="5"/>
        <v>4016275873.4982557</v>
      </c>
    </row>
    <row r="33" spans="1:79" ht="15" customHeight="1" x14ac:dyDescent="0.25">
      <c r="A33" s="19"/>
      <c r="B33" s="255" t="s">
        <v>673</v>
      </c>
      <c r="C33" s="282">
        <v>4</v>
      </c>
      <c r="D33" s="291">
        <v>2030</v>
      </c>
      <c r="E33" s="171">
        <v>-5407027.6988172531</v>
      </c>
      <c r="F33" s="196">
        <v>-5407027.6988229752</v>
      </c>
      <c r="G33" s="196">
        <v>-5407027.6988229752</v>
      </c>
      <c r="H33" s="554">
        <v>1384028770.573329</v>
      </c>
      <c r="I33" s="197">
        <v>5081419344.628376</v>
      </c>
      <c r="J33" s="171">
        <v>10046.395877384963</v>
      </c>
      <c r="K33" s="196">
        <v>25.397570299585333</v>
      </c>
      <c r="L33" s="197">
        <v>2109851521.5509348</v>
      </c>
      <c r="M33" s="171">
        <v>12063010043.11911</v>
      </c>
      <c r="N33" s="196">
        <v>-45578.351543118442</v>
      </c>
      <c r="O33" s="196">
        <v>74645630.261124387</v>
      </c>
      <c r="P33" s="196">
        <v>-11343029.943069696</v>
      </c>
      <c r="Q33" s="196">
        <v>763390.42803789862</v>
      </c>
      <c r="R33" s="196">
        <v>-13635575.872265499</v>
      </c>
      <c r="S33" s="196">
        <v>4120470.5056924596</v>
      </c>
      <c r="T33" s="196">
        <v>-896128.20177010575</v>
      </c>
      <c r="U33" s="196">
        <v>-851102.05631552194</v>
      </c>
      <c r="V33" s="196">
        <v>-30489162464.040138</v>
      </c>
      <c r="W33" s="196">
        <v>-83988264.434255287</v>
      </c>
      <c r="X33" s="196">
        <v>-122856217.64315295</v>
      </c>
      <c r="Y33" s="196">
        <v>-78630475.738390908</v>
      </c>
      <c r="Z33" s="196">
        <v>-5228979418.9459019</v>
      </c>
      <c r="AA33" s="196">
        <v>-634307821.37754858</v>
      </c>
      <c r="AB33" s="196">
        <v>-21481938.916855715</v>
      </c>
      <c r="AC33" s="196">
        <v>4552363349.7313662</v>
      </c>
      <c r="AD33" s="197">
        <v>-80746699.913872734</v>
      </c>
      <c r="AE33" s="244">
        <v>15</v>
      </c>
      <c r="AF33" s="245">
        <v>8</v>
      </c>
      <c r="AG33" s="245">
        <v>6925000</v>
      </c>
      <c r="AH33" s="606">
        <v>1.0000012816231383</v>
      </c>
      <c r="AI33" s="244">
        <v>20</v>
      </c>
      <c r="AJ33" s="245">
        <v>11</v>
      </c>
      <c r="AK33" s="245">
        <v>7</v>
      </c>
      <c r="AL33" s="246">
        <v>3</v>
      </c>
      <c r="AM33" s="244">
        <v>2528644181.5855556</v>
      </c>
      <c r="AN33" s="246">
        <v>6591998056.884881</v>
      </c>
      <c r="AO33" s="244">
        <v>134223593.42962235</v>
      </c>
      <c r="AP33" s="191">
        <v>0.23336310512939296</v>
      </c>
      <c r="AQ33" s="192">
        <v>1.4587824079358366E-2</v>
      </c>
      <c r="AR33" s="244">
        <v>4964625.7302960325</v>
      </c>
      <c r="AS33" s="246">
        <v>121289261.87147729</v>
      </c>
      <c r="AT33" s="245">
        <v>0</v>
      </c>
      <c r="AU33" s="245">
        <v>184871439.46685624</v>
      </c>
      <c r="AV33" s="244">
        <v>0</v>
      </c>
      <c r="AW33" s="246">
        <v>6925008.87524023</v>
      </c>
      <c r="AX33" s="237">
        <v>0</v>
      </c>
      <c r="AY33" s="192">
        <v>5.7094987374712795E-2</v>
      </c>
      <c r="AZ33" s="244">
        <v>6925008.87524023</v>
      </c>
      <c r="BA33" s="245">
        <v>25244356.595517524</v>
      </c>
      <c r="BB33" s="245">
        <v>1035081.0765821574</v>
      </c>
      <c r="BC33" s="247">
        <v>952.04230749397618</v>
      </c>
      <c r="BD33" s="19"/>
      <c r="BE33" s="186">
        <f t="shared" si="7"/>
        <v>0.83901982282933985</v>
      </c>
      <c r="BF33" s="203">
        <f t="shared" si="7"/>
        <v>0.78434793041698325</v>
      </c>
      <c r="BG33" s="203">
        <f t="shared" si="7"/>
        <v>-1.8139348758381172E-3</v>
      </c>
      <c r="BH33" s="203">
        <f t="shared" si="7"/>
        <v>4.7554527518497775E-5</v>
      </c>
      <c r="BI33" s="203">
        <f t="shared" si="7"/>
        <v>-7.7364019708830642E-4</v>
      </c>
      <c r="BJ33" s="203">
        <f t="shared" si="7"/>
        <v>3.5988679488624394E-2</v>
      </c>
      <c r="BK33" s="203">
        <f t="shared" si="7"/>
        <v>-4.084570189366072E-2</v>
      </c>
      <c r="BL33" s="203">
        <f t="shared" si="7"/>
        <v>2.0284571577427208E-2</v>
      </c>
      <c r="BM33" s="203">
        <f t="shared" si="7"/>
        <v>-1.3964417557854214E-2</v>
      </c>
      <c r="BN33" s="203">
        <f t="shared" si="7"/>
        <v>-3.3598023537673037E-5</v>
      </c>
      <c r="BO33" s="203">
        <f t="shared" si="7"/>
        <v>-8.0711146156694051E-3</v>
      </c>
      <c r="BP33" s="203">
        <f t="shared" si="7"/>
        <v>-1.3554596079738098E-3</v>
      </c>
      <c r="BQ33" s="203">
        <f t="shared" si="7"/>
        <v>-2.9955019630271761E-4</v>
      </c>
      <c r="BR33" s="203">
        <f t="shared" si="7"/>
        <v>-1.9565796988483385E-2</v>
      </c>
      <c r="BS33" s="203">
        <f t="shared" si="7"/>
        <v>-8.9355303758917287E-2</v>
      </c>
      <c r="BT33" s="203">
        <f t="shared" si="7"/>
        <v>-0.13079652359317509</v>
      </c>
      <c r="BU33" s="203">
        <f t="shared" si="6"/>
        <v>-2.3826820070131012E-3</v>
      </c>
      <c r="BV33" s="203">
        <f t="shared" si="6"/>
        <v>0.99761731799298692</v>
      </c>
      <c r="BW33" s="203">
        <f t="shared" si="6"/>
        <v>-1.3435267334190364E-2</v>
      </c>
      <c r="BX33" s="187">
        <f t="shared" si="6"/>
        <v>-1.1325174160030085E-6</v>
      </c>
      <c r="BY33" s="171">
        <f t="shared" si="3"/>
        <v>13342.3228098051</v>
      </c>
      <c r="BZ33" s="196">
        <f t="shared" si="4"/>
        <v>43.064244362887194</v>
      </c>
      <c r="CA33" s="197">
        <f t="shared" si="5"/>
        <v>2083425459.8003547</v>
      </c>
    </row>
    <row r="34" spans="1:79" ht="15" customHeight="1" x14ac:dyDescent="0.25">
      <c r="A34" s="26"/>
      <c r="B34" s="255" t="s">
        <v>673</v>
      </c>
      <c r="C34" s="282">
        <v>5</v>
      </c>
      <c r="D34" s="291">
        <v>2030</v>
      </c>
      <c r="E34" s="171">
        <v>-10668249988.277887</v>
      </c>
      <c r="F34" s="196">
        <v>-6969975043.1073074</v>
      </c>
      <c r="G34" s="196">
        <v>-2764264356.4575958</v>
      </c>
      <c r="H34" s="196">
        <v>-7579535196.2571297</v>
      </c>
      <c r="I34" s="555">
        <v>7163168837.1638489</v>
      </c>
      <c r="J34" s="171">
        <v>41003.614084006913</v>
      </c>
      <c r="K34" s="196">
        <v>103.0897228576483</v>
      </c>
      <c r="L34" s="197">
        <v>7830702044.3643055</v>
      </c>
      <c r="M34" s="171">
        <v>45344311130.393448</v>
      </c>
      <c r="N34" s="196">
        <v>-158285.97685862207</v>
      </c>
      <c r="O34" s="196">
        <v>267517687.44377968</v>
      </c>
      <c r="P34" s="196">
        <v>-33143342.815467991</v>
      </c>
      <c r="Q34" s="196">
        <v>6281536.6536427401</v>
      </c>
      <c r="R34" s="196">
        <v>-40929904.424053311</v>
      </c>
      <c r="S34" s="196">
        <v>21496720.843426012</v>
      </c>
      <c r="T34" s="196">
        <v>-2379366.6659145607</v>
      </c>
      <c r="U34" s="196">
        <v>-2940426.5718296813</v>
      </c>
      <c r="V34" s="196">
        <v>-67624720987.308121</v>
      </c>
      <c r="W34" s="196">
        <v>-244260417.37790632</v>
      </c>
      <c r="X34" s="196">
        <v>-344108537.03008676</v>
      </c>
      <c r="Y34" s="196">
        <v>-206752602.63664466</v>
      </c>
      <c r="Z34" s="196">
        <v>-16086941502.610241</v>
      </c>
      <c r="AA34" s="196">
        <v>-1982539717.3027787</v>
      </c>
      <c r="AB34" s="196">
        <v>-68537356.841745377</v>
      </c>
      <c r="AC34" s="196">
        <v>17033532931.689075</v>
      </c>
      <c r="AD34" s="197">
        <v>-263842802.56132853</v>
      </c>
      <c r="AE34" s="244">
        <v>48</v>
      </c>
      <c r="AF34" s="245">
        <v>17</v>
      </c>
      <c r="AG34" s="245">
        <v>24275000</v>
      </c>
      <c r="AH34" s="606">
        <v>1.0000001897922954</v>
      </c>
      <c r="AI34" s="244">
        <v>61</v>
      </c>
      <c r="AJ34" s="245">
        <v>20</v>
      </c>
      <c r="AK34" s="245">
        <v>36</v>
      </c>
      <c r="AL34" s="246">
        <v>15</v>
      </c>
      <c r="AM34" s="244">
        <v>11654888119.594187</v>
      </c>
      <c r="AN34" s="246">
        <v>10856233699.656158</v>
      </c>
      <c r="AO34" s="244">
        <v>134223593.42962235</v>
      </c>
      <c r="AP34" s="191">
        <v>0.81803367392389714</v>
      </c>
      <c r="AQ34" s="192">
        <v>0.18772316956520368</v>
      </c>
      <c r="AR34" s="244">
        <v>4964625.7302960325</v>
      </c>
      <c r="AS34" s="246">
        <v>121289261.87147729</v>
      </c>
      <c r="AT34" s="245">
        <v>0</v>
      </c>
      <c r="AU34" s="245">
        <v>648050439.45065129</v>
      </c>
      <c r="AV34" s="244">
        <v>0</v>
      </c>
      <c r="AW34" s="246">
        <v>24275004.607207902</v>
      </c>
      <c r="AX34" s="237">
        <v>0</v>
      </c>
      <c r="AY34" s="192">
        <v>0.20014141592295795</v>
      </c>
      <c r="AZ34" s="244">
        <v>24275004.607207902</v>
      </c>
      <c r="BA34" s="245">
        <v>88491853.75822787</v>
      </c>
      <c r="BB34" s="245">
        <v>3628384.9386393754</v>
      </c>
      <c r="BC34" s="247">
        <v>1077.4653356306474</v>
      </c>
      <c r="BD34" s="19"/>
      <c r="BE34" s="186">
        <f t="shared" si="7"/>
        <v>0.82368250579950331</v>
      </c>
      <c r="BF34" s="203">
        <f t="shared" si="7"/>
        <v>0.80876991741377002</v>
      </c>
      <c r="BG34" s="203">
        <f t="shared" si="7"/>
        <v>-1.645227724036381E-3</v>
      </c>
      <c r="BH34" s="203">
        <f t="shared" si="7"/>
        <v>4.4510296225729356E-5</v>
      </c>
      <c r="BI34" s="203">
        <f t="shared" si="7"/>
        <v>-5.9037336882545081E-4</v>
      </c>
      <c r="BJ34" s="203">
        <f t="shared" si="7"/>
        <v>7.7340255259281898E-2</v>
      </c>
      <c r="BK34" s="203">
        <f t="shared" si="7"/>
        <v>-3.3632776764184469E-2</v>
      </c>
      <c r="BL34" s="203">
        <f t="shared" si="7"/>
        <v>2.9029553867020056E-2</v>
      </c>
      <c r="BM34" s="203">
        <f t="shared" si="7"/>
        <v>-1.0170988642452071E-2</v>
      </c>
      <c r="BN34" s="203">
        <f t="shared" si="7"/>
        <v>-3.184135523509226E-5</v>
      </c>
      <c r="BO34" s="203">
        <f t="shared" si="7"/>
        <v>-4.9106911582875029E-3</v>
      </c>
      <c r="BP34" s="203">
        <f t="shared" si="7"/>
        <v>-1.0813597075274093E-3</v>
      </c>
      <c r="BQ34" s="203">
        <f t="shared" si="7"/>
        <v>-2.3015320665240236E-4</v>
      </c>
      <c r="BR34" s="203">
        <f t="shared" si="7"/>
        <v>-1.3436251560102582E-2</v>
      </c>
      <c r="BS34" s="203">
        <f t="shared" si="7"/>
        <v>-7.1795526878996263E-2</v>
      </c>
      <c r="BT34" s="203">
        <f t="shared" si="7"/>
        <v>-0.11214170277167411</v>
      </c>
      <c r="BU34" s="203">
        <f t="shared" si="6"/>
        <v>-2.032378606898744E-3</v>
      </c>
      <c r="BV34" s="203">
        <f t="shared" si="6"/>
        <v>0.99796762139310125</v>
      </c>
      <c r="BW34" s="203">
        <f t="shared" si="6"/>
        <v>-1.1465349113028203E-2</v>
      </c>
      <c r="BX34" s="187">
        <f t="shared" si="6"/>
        <v>-1.0151131971543255E-6</v>
      </c>
      <c r="BY34" s="171">
        <f t="shared" si="3"/>
        <v>51087.063805198632</v>
      </c>
      <c r="BZ34" s="196">
        <f t="shared" si="4"/>
        <v>156.98845527157016</v>
      </c>
      <c r="CA34" s="197">
        <f t="shared" si="5"/>
        <v>7792796079.0724621</v>
      </c>
    </row>
    <row r="35" spans="1:79" ht="15" customHeight="1" x14ac:dyDescent="0.25">
      <c r="A35" s="19"/>
      <c r="B35" s="255" t="s">
        <v>264</v>
      </c>
      <c r="C35" s="282"/>
      <c r="D35" s="291">
        <v>2030</v>
      </c>
      <c r="E35" s="171">
        <v>-18324734775.082138</v>
      </c>
      <c r="F35" s="196">
        <v>-12781935237.547272</v>
      </c>
      <c r="G35" s="196">
        <v>-7228346858.8708801</v>
      </c>
      <c r="H35" s="196">
        <v>-15870571333.98958</v>
      </c>
      <c r="I35" s="197">
        <v>-173641226.79616165</v>
      </c>
      <c r="J35" s="556">
        <v>55287.712129906882</v>
      </c>
      <c r="K35" s="196">
        <v>240.29475026291556</v>
      </c>
      <c r="L35" s="197">
        <v>8576939585.5760183</v>
      </c>
      <c r="M35" s="171">
        <v>52381608083.550613</v>
      </c>
      <c r="N35" s="196">
        <v>-129058.7730472056</v>
      </c>
      <c r="O35" s="196">
        <v>574368146.53292787</v>
      </c>
      <c r="P35" s="196">
        <v>-28713623.535431661</v>
      </c>
      <c r="Q35" s="196">
        <v>15958521.146544848</v>
      </c>
      <c r="R35" s="196">
        <v>-38132301.210291609</v>
      </c>
      <c r="S35" s="196">
        <v>75949087.184098914</v>
      </c>
      <c r="T35" s="196">
        <v>-942287.5367512228</v>
      </c>
      <c r="U35" s="196">
        <v>17728239.575337093</v>
      </c>
      <c r="V35" s="196">
        <v>-36097513920.432632</v>
      </c>
      <c r="W35" s="196">
        <v>-97129353.394256949</v>
      </c>
      <c r="X35" s="196">
        <v>-262378757.41029549</v>
      </c>
      <c r="Y35" s="196">
        <v>-173003680.64652228</v>
      </c>
      <c r="Z35" s="196">
        <v>-10511417710.26874</v>
      </c>
      <c r="AA35" s="196">
        <v>9683191968.9292603</v>
      </c>
      <c r="AB35" s="196">
        <v>-69060691.439867869</v>
      </c>
      <c r="AC35" s="196">
        <v>19007047273.554035</v>
      </c>
      <c r="AD35" s="197">
        <v>51540724.00665915</v>
      </c>
      <c r="AE35" s="244">
        <v>80</v>
      </c>
      <c r="AF35" s="245">
        <v>24</v>
      </c>
      <c r="AG35" s="245">
        <v>30450000</v>
      </c>
      <c r="AH35" s="606">
        <v>0.97454263229517357</v>
      </c>
      <c r="AI35" s="244">
        <v>77</v>
      </c>
      <c r="AJ35" s="245">
        <v>24</v>
      </c>
      <c r="AK35" s="245">
        <v>91</v>
      </c>
      <c r="AL35" s="246">
        <v>26</v>
      </c>
      <c r="AM35" s="244">
        <v>13609359544.697134</v>
      </c>
      <c r="AN35" s="246">
        <v>4408284064.2408962</v>
      </c>
      <c r="AO35" s="244">
        <v>134223593.42962235</v>
      </c>
      <c r="AP35" s="191">
        <v>0.999999999999996</v>
      </c>
      <c r="AQ35" s="192">
        <v>0.14784853014984517</v>
      </c>
      <c r="AR35" s="244">
        <v>4964625.7302960325</v>
      </c>
      <c r="AS35" s="246">
        <v>121289261.87147729</v>
      </c>
      <c r="AT35" s="245">
        <v>132536653.9898016</v>
      </c>
      <c r="AU35" s="245">
        <v>659668435.00381041</v>
      </c>
      <c r="AV35" s="244">
        <v>4964625.7302960297</v>
      </c>
      <c r="AW35" s="246">
        <v>24710197.423092</v>
      </c>
      <c r="AX35" s="237">
        <v>0.99999999999999944</v>
      </c>
      <c r="AY35" s="192">
        <v>0.20372947317690715</v>
      </c>
      <c r="AZ35" s="244">
        <v>29674823.153388001</v>
      </c>
      <c r="BA35" s="245">
        <v>108176297.11226331</v>
      </c>
      <c r="BB35" s="245">
        <v>4435495.8167369105</v>
      </c>
      <c r="BC35" s="247">
        <v>1095.0409677101866</v>
      </c>
      <c r="BD35" s="19"/>
      <c r="BE35" s="186">
        <f t="shared" si="7"/>
        <v>0.78615218828437516</v>
      </c>
      <c r="BF35" s="203">
        <f t="shared" si="7"/>
        <v>0.57552800363366441</v>
      </c>
      <c r="BG35" s="203">
        <f t="shared" si="7"/>
        <v>-1.1083115971024925E-3</v>
      </c>
      <c r="BH35" s="203">
        <f t="shared" si="7"/>
        <v>7.8956719682478008E-5</v>
      </c>
      <c r="BI35" s="203">
        <f t="shared" si="7"/>
        <v>-4.2258027257969193E-4</v>
      </c>
      <c r="BJ35" s="203">
        <f t="shared" si="7"/>
        <v>0.16233909233254773</v>
      </c>
      <c r="BK35" s="203">
        <f t="shared" si="7"/>
        <v>-1.9301917794872777E-2</v>
      </c>
      <c r="BL35" s="203">
        <f t="shared" si="7"/>
        <v>6.3179495831929597E-2</v>
      </c>
      <c r="BM35" s="203">
        <f t="shared" si="7"/>
        <v>-2.4812509814962852E-3</v>
      </c>
      <c r="BN35" s="203">
        <f t="shared" si="7"/>
        <v>1.1825847381155247E-4</v>
      </c>
      <c r="BO35" s="203">
        <f t="shared" si="7"/>
        <v>-1.6147298745956809E-3</v>
      </c>
      <c r="BP35" s="203">
        <f t="shared" si="7"/>
        <v>-2.6488236090612245E-4</v>
      </c>
      <c r="BQ35" s="203">
        <f t="shared" si="7"/>
        <v>-1.0810249225141151E-4</v>
      </c>
      <c r="BR35" s="203">
        <f t="shared" si="7"/>
        <v>-9.2890917194473534E-3</v>
      </c>
      <c r="BS35" s="203">
        <f t="shared" si="7"/>
        <v>-3.8759303683225242E-2</v>
      </c>
      <c r="BT35" s="203">
        <f t="shared" si="7"/>
        <v>0.33740323640317604</v>
      </c>
      <c r="BU35" s="203">
        <f t="shared" si="6"/>
        <v>-1.8356246439875943E-3</v>
      </c>
      <c r="BV35" s="203">
        <f t="shared" si="6"/>
        <v>0.99816437535601232</v>
      </c>
      <c r="BW35" s="203">
        <f t="shared" si="6"/>
        <v>1.8504753910398831E-3</v>
      </c>
      <c r="BX35" s="187">
        <f t="shared" si="6"/>
        <v>1.2215329605488219E-7</v>
      </c>
      <c r="BY35" s="171">
        <f t="shared" si="3"/>
        <v>61832.979702845027</v>
      </c>
      <c r="BZ35" s="196">
        <f t="shared" si="4"/>
        <v>254.84860667235267</v>
      </c>
      <c r="CA35" s="197">
        <f t="shared" si="5"/>
        <v>8693959594.6605148</v>
      </c>
    </row>
    <row r="36" spans="1:79" ht="15" customHeight="1" x14ac:dyDescent="0.25">
      <c r="A36" s="19"/>
      <c r="B36" s="255" t="s">
        <v>265</v>
      </c>
      <c r="C36" s="282"/>
      <c r="D36" s="291">
        <v>2030</v>
      </c>
      <c r="E36" s="171">
        <v>-18337186497.747627</v>
      </c>
      <c r="F36" s="196">
        <v>-12794386960.212765</v>
      </c>
      <c r="G36" s="196">
        <v>-7240798581.536377</v>
      </c>
      <c r="H36" s="196">
        <v>-15883023056.655081</v>
      </c>
      <c r="I36" s="197">
        <v>-186092949.46165848</v>
      </c>
      <c r="J36" s="171">
        <v>55287.469119283378</v>
      </c>
      <c r="K36" s="554">
        <v>240.29526447452488</v>
      </c>
      <c r="L36" s="197">
        <v>8577146862.6057577</v>
      </c>
      <c r="M36" s="171">
        <v>52382553639.398964</v>
      </c>
      <c r="N36" s="196">
        <v>-129057.66397223633</v>
      </c>
      <c r="O36" s="196">
        <v>574244019.01650095</v>
      </c>
      <c r="P36" s="196">
        <v>-28720451.893432252</v>
      </c>
      <c r="Q36" s="196">
        <v>15957755.560108591</v>
      </c>
      <c r="R36" s="196">
        <v>-38139109.405197479</v>
      </c>
      <c r="S36" s="196">
        <v>75947931.312303066</v>
      </c>
      <c r="T36" s="196">
        <v>-942479.24767391803</v>
      </c>
      <c r="U36" s="196">
        <v>17728226.680144679</v>
      </c>
      <c r="V36" s="196">
        <v>-36068487652.316132</v>
      </c>
      <c r="W36" s="196">
        <v>-97142960.260866046</v>
      </c>
      <c r="X36" s="196">
        <v>-262383250.08804989</v>
      </c>
      <c r="Y36" s="196">
        <v>-173075825.14642489</v>
      </c>
      <c r="Z36" s="196">
        <v>-10510972513.128424</v>
      </c>
      <c r="AA36" s="196">
        <v>9683160062.4333916</v>
      </c>
      <c r="AB36" s="196">
        <v>-69077431.647647426</v>
      </c>
      <c r="AC36" s="196">
        <v>19007513855.350876</v>
      </c>
      <c r="AD36" s="197">
        <v>51542328.34171176</v>
      </c>
      <c r="AE36" s="244">
        <v>80</v>
      </c>
      <c r="AF36" s="245">
        <v>24</v>
      </c>
      <c r="AG36" s="245">
        <v>30475000</v>
      </c>
      <c r="AH36" s="606">
        <v>0.9737431715631838</v>
      </c>
      <c r="AI36" s="244">
        <v>77</v>
      </c>
      <c r="AJ36" s="245">
        <v>24</v>
      </c>
      <c r="AK36" s="245">
        <v>91</v>
      </c>
      <c r="AL36" s="246">
        <v>26</v>
      </c>
      <c r="AM36" s="244">
        <v>13607436262.307388</v>
      </c>
      <c r="AN36" s="246">
        <v>4409153335.5880499</v>
      </c>
      <c r="AO36" s="244">
        <v>134223593.42962235</v>
      </c>
      <c r="AP36" s="191">
        <v>0.99999999999999556</v>
      </c>
      <c r="AQ36" s="192">
        <v>0.14810153335987927</v>
      </c>
      <c r="AR36" s="244">
        <v>4964625.7302960325</v>
      </c>
      <c r="AS36" s="246">
        <v>121289261.87147729</v>
      </c>
      <c r="AT36" s="245">
        <v>132536653.9898016</v>
      </c>
      <c r="AU36" s="245">
        <v>659668435.00381041</v>
      </c>
      <c r="AV36" s="244">
        <v>4964625.7302960297</v>
      </c>
      <c r="AW36" s="246">
        <v>24710197.423092</v>
      </c>
      <c r="AX36" s="237">
        <v>0.99999999999999944</v>
      </c>
      <c r="AY36" s="192">
        <v>0.20372947317690715</v>
      </c>
      <c r="AZ36" s="244">
        <v>29674823.153388001</v>
      </c>
      <c r="BA36" s="245">
        <v>108176297.11226334</v>
      </c>
      <c r="BB36" s="245">
        <v>4435495.8167369086</v>
      </c>
      <c r="BC36" s="247">
        <v>1095.4605733334831</v>
      </c>
      <c r="BD36" s="19"/>
      <c r="BE36" s="186">
        <f t="shared" si="7"/>
        <v>0.78615948736310204</v>
      </c>
      <c r="BF36" s="203">
        <f t="shared" si="7"/>
        <v>0.57553205765875948</v>
      </c>
      <c r="BG36" s="203">
        <f t="shared" si="7"/>
        <v>-1.1082923567418905E-3</v>
      </c>
      <c r="BH36" s="203">
        <f t="shared" si="7"/>
        <v>7.8938964203195593E-5</v>
      </c>
      <c r="BI36" s="203">
        <f t="shared" si="7"/>
        <v>-4.2267706050784065E-4</v>
      </c>
      <c r="BJ36" s="203">
        <f t="shared" si="7"/>
        <v>0.16232988126534661</v>
      </c>
      <c r="BK36" s="203">
        <f t="shared" si="7"/>
        <v>-1.930515149073218E-2</v>
      </c>
      <c r="BL36" s="203">
        <f t="shared" si="7"/>
        <v>6.317783888943139E-2</v>
      </c>
      <c r="BM36" s="203">
        <f t="shared" si="7"/>
        <v>-2.4817284817536299E-3</v>
      </c>
      <c r="BN36" s="203">
        <f t="shared" si="7"/>
        <v>1.1825708611229594E-4</v>
      </c>
      <c r="BO36" s="203">
        <f t="shared" si="7"/>
        <v>-1.6134136996208122E-3</v>
      </c>
      <c r="BP36" s="203">
        <f t="shared" si="7"/>
        <v>-2.6491655232695525E-4</v>
      </c>
      <c r="BQ36" s="203">
        <f t="shared" si="7"/>
        <v>-1.0810315336270099E-4</v>
      </c>
      <c r="BR36" s="203">
        <f t="shared" si="7"/>
        <v>-9.2928839087314512E-3</v>
      </c>
      <c r="BS36" s="203">
        <f t="shared" si="7"/>
        <v>-3.875732231244787E-2</v>
      </c>
      <c r="BT36" s="203">
        <f t="shared" ref="BT36:BX51" si="8">IFERROR(INDEX($M:$AD,ROW(),MATCH(BT$2,$M$2:$AD$2,0))*INDEX($M$57:$AD$59,MATCH(BT$3,$L$57:$L$59,0),MATCH(BT$2,$M$2:$AD$2,0))/INDEX($BY:$CA,ROW(),MATCH(BT$3,$BY$3:$CA$3,0)),0)</f>
        <v>0.33739841083214678</v>
      </c>
      <c r="BU36" s="203">
        <f t="shared" si="6"/>
        <v>-1.8360237920273404E-3</v>
      </c>
      <c r="BV36" s="203">
        <f t="shared" si="6"/>
        <v>0.9981639762079727</v>
      </c>
      <c r="BW36" s="203">
        <f t="shared" si="6"/>
        <v>1.8505167689190798E-3</v>
      </c>
      <c r="BX36" s="187">
        <f t="shared" si="6"/>
        <v>1.2215575379068864E-7</v>
      </c>
      <c r="BY36" s="171">
        <f t="shared" si="3"/>
        <v>61833.521771022475</v>
      </c>
      <c r="BZ36" s="196">
        <f t="shared" si="4"/>
        <v>254.85141184374501</v>
      </c>
      <c r="CA36" s="197">
        <f t="shared" si="5"/>
        <v>8694176489.1624279</v>
      </c>
    </row>
    <row r="37" spans="1:79" ht="15" customHeight="1" x14ac:dyDescent="0.25">
      <c r="A37" s="19"/>
      <c r="B37" s="255" t="s">
        <v>266</v>
      </c>
      <c r="C37" s="282"/>
      <c r="D37" s="291">
        <v>2030</v>
      </c>
      <c r="E37" s="171">
        <v>-18243647853.399094</v>
      </c>
      <c r="F37" s="196">
        <v>-11527559766.585358</v>
      </c>
      <c r="G37" s="196">
        <v>-4764642244.0277443</v>
      </c>
      <c r="H37" s="196">
        <v>-15267354334.432411</v>
      </c>
      <c r="I37" s="197">
        <v>3554255330.5969925</v>
      </c>
      <c r="J37" s="171">
        <v>52851.927438302722</v>
      </c>
      <c r="K37" s="196">
        <v>132.31449404805218</v>
      </c>
      <c r="L37" s="555">
        <v>9717720561.7990379</v>
      </c>
      <c r="M37" s="171">
        <v>56619009776.741302</v>
      </c>
      <c r="N37" s="196">
        <v>-193900.45772459987</v>
      </c>
      <c r="O37" s="196">
        <v>362442490.50580704</v>
      </c>
      <c r="P37" s="196">
        <v>-34676227.740872242</v>
      </c>
      <c r="Q37" s="196">
        <v>9721656.7231470644</v>
      </c>
      <c r="R37" s="196">
        <v>-44071273.901976958</v>
      </c>
      <c r="S37" s="196">
        <v>30022446.190285981</v>
      </c>
      <c r="T37" s="196">
        <v>-2493239.3859186699</v>
      </c>
      <c r="U37" s="196">
        <v>-3578353.1164673222</v>
      </c>
      <c r="V37" s="196">
        <v>-73380346480.480927</v>
      </c>
      <c r="W37" s="196">
        <v>-274480039.48004651</v>
      </c>
      <c r="X37" s="196">
        <v>-383798079.32606351</v>
      </c>
      <c r="Y37" s="196">
        <v>-202044721.38899508</v>
      </c>
      <c r="Z37" s="196">
        <v>-18791954224.229237</v>
      </c>
      <c r="AA37" s="196">
        <v>-2308769985.2728624</v>
      </c>
      <c r="AB37" s="196">
        <v>-76078179.493939638</v>
      </c>
      <c r="AC37" s="196">
        <v>21209780281.50359</v>
      </c>
      <c r="AD37" s="197">
        <v>-314535042.03229481</v>
      </c>
      <c r="AE37" s="244">
        <v>80</v>
      </c>
      <c r="AF37" s="245">
        <v>24</v>
      </c>
      <c r="AG37" s="245">
        <v>30650000</v>
      </c>
      <c r="AH37" s="606">
        <v>0.96818346340580874</v>
      </c>
      <c r="AI37" s="244">
        <v>77</v>
      </c>
      <c r="AJ37" s="245">
        <v>24</v>
      </c>
      <c r="AK37" s="245">
        <v>78</v>
      </c>
      <c r="AL37" s="246">
        <v>24</v>
      </c>
      <c r="AM37" s="244">
        <v>13654068209.661545</v>
      </c>
      <c r="AN37" s="246">
        <v>4449877357.7784414</v>
      </c>
      <c r="AO37" s="244">
        <v>134223593.42962235</v>
      </c>
      <c r="AP37" s="191">
        <v>0.99999999999999578</v>
      </c>
      <c r="AQ37" s="192">
        <v>0.1502237608514965</v>
      </c>
      <c r="AR37" s="244">
        <v>4964625.7302960325</v>
      </c>
      <c r="AS37" s="246">
        <v>121289261.87147729</v>
      </c>
      <c r="AT37" s="245">
        <v>0</v>
      </c>
      <c r="AU37" s="245">
        <v>792205088.99361122</v>
      </c>
      <c r="AV37" s="244">
        <v>0</v>
      </c>
      <c r="AW37" s="246">
        <v>29674823.153388001</v>
      </c>
      <c r="AX37" s="237">
        <v>0</v>
      </c>
      <c r="AY37" s="192">
        <v>0.24466158582803951</v>
      </c>
      <c r="AZ37" s="244">
        <v>29674823.153388001</v>
      </c>
      <c r="BA37" s="245">
        <v>108176297.11226332</v>
      </c>
      <c r="BB37" s="245">
        <v>4435495.8167369105</v>
      </c>
      <c r="BC37" s="247">
        <v>1098.2700891577801</v>
      </c>
      <c r="BD37" s="19"/>
      <c r="BE37" s="186">
        <f t="shared" ref="BE37:BT52" si="9">IFERROR(INDEX($M:$AD,ROW(),MATCH(BE$2,$M$2:$AD$2,0))*INDEX($M$57:$AD$59,MATCH(BE$3,$L$57:$L$59,0),MATCH(BE$2,$M$2:$AD$2,0))/INDEX($BY:$CA,ROW(),MATCH(BE$3,$BY$3:$CA$3,0)),0)</f>
        <v>0.81526139497157701</v>
      </c>
      <c r="BF37" s="203">
        <f t="shared" si="9"/>
        <v>0.81789361731448473</v>
      </c>
      <c r="BG37" s="203">
        <f t="shared" si="9"/>
        <v>-1.5975703335884116E-3</v>
      </c>
      <c r="BH37" s="203">
        <f t="shared" si="9"/>
        <v>4.7801845463870367E-5</v>
      </c>
      <c r="BI37" s="203">
        <f t="shared" si="9"/>
        <v>-4.8962081306214145E-4</v>
      </c>
      <c r="BJ37" s="203">
        <f t="shared" si="9"/>
        <v>9.4880629874898134E-2</v>
      </c>
      <c r="BK37" s="203">
        <f t="shared" si="9"/>
        <v>-2.9329858462046346E-2</v>
      </c>
      <c r="BL37" s="203">
        <f t="shared" si="9"/>
        <v>3.2835723409348996E-2</v>
      </c>
      <c r="BM37" s="203">
        <f t="shared" si="9"/>
        <v>-8.6317359007943417E-3</v>
      </c>
      <c r="BN37" s="203">
        <f t="shared" si="9"/>
        <v>-3.1383167095919466E-5</v>
      </c>
      <c r="BO37" s="203">
        <f t="shared" si="9"/>
        <v>-4.3156802687236958E-3</v>
      </c>
      <c r="BP37" s="203">
        <f t="shared" si="9"/>
        <v>-9.8414757076206814E-4</v>
      </c>
      <c r="BQ37" s="203">
        <f t="shared" si="9"/>
        <v>-2.0790108163102093E-4</v>
      </c>
      <c r="BR37" s="203">
        <f t="shared" si="9"/>
        <v>-1.0408118403003503E-2</v>
      </c>
      <c r="BS37" s="203">
        <f t="shared" si="9"/>
        <v>-6.6480369516883298E-2</v>
      </c>
      <c r="BT37" s="203">
        <f t="shared" si="8"/>
        <v>-0.10576897272457357</v>
      </c>
      <c r="BU37" s="203">
        <f t="shared" si="6"/>
        <v>-1.812181757004244E-3</v>
      </c>
      <c r="BV37" s="203">
        <f t="shared" si="6"/>
        <v>0.99818781824299563</v>
      </c>
      <c r="BW37" s="203">
        <f t="shared" si="6"/>
        <v>-1.0834494241523591E-2</v>
      </c>
      <c r="BX37" s="187">
        <f t="shared" si="6"/>
        <v>-9.801005391956376E-7</v>
      </c>
      <c r="BY37" s="171">
        <f t="shared" si="3"/>
        <v>64448.582254588124</v>
      </c>
      <c r="BZ37" s="196">
        <f t="shared" si="4"/>
        <v>193.83640533798783</v>
      </c>
      <c r="CA37" s="197">
        <f t="shared" si="5"/>
        <v>9701277609.2933598</v>
      </c>
    </row>
    <row r="38" spans="1:79" ht="15" customHeight="1" x14ac:dyDescent="0.25">
      <c r="A38" s="26"/>
      <c r="B38" s="255" t="s">
        <v>1</v>
      </c>
      <c r="C38" s="282"/>
      <c r="D38" s="291">
        <v>2030</v>
      </c>
      <c r="E38" s="171">
        <v>-18215350186.581017</v>
      </c>
      <c r="F38" s="196">
        <v>-11500344395.053112</v>
      </c>
      <c r="G38" s="196">
        <v>-4738509167.7813339</v>
      </c>
      <c r="H38" s="196">
        <v>-15239056667.614346</v>
      </c>
      <c r="I38" s="197">
        <v>3582552997.4150658</v>
      </c>
      <c r="J38" s="171">
        <v>52857.071900690513</v>
      </c>
      <c r="K38" s="196">
        <v>132.32465773556476</v>
      </c>
      <c r="L38" s="197">
        <v>9717633608.8086948</v>
      </c>
      <c r="M38" s="556">
        <v>56619417242.929161</v>
      </c>
      <c r="N38" s="196">
        <v>-193901.10288603534</v>
      </c>
      <c r="O38" s="196">
        <v>362702750.46081871</v>
      </c>
      <c r="P38" s="196">
        <v>-34657878.999936178</v>
      </c>
      <c r="Q38" s="196">
        <v>9725935.1324601434</v>
      </c>
      <c r="R38" s="196">
        <v>-44052785.549620092</v>
      </c>
      <c r="S38" s="196">
        <v>30030272.959713623</v>
      </c>
      <c r="T38" s="196">
        <v>-2492239.0860585673</v>
      </c>
      <c r="U38" s="196">
        <v>-3578285.9632259985</v>
      </c>
      <c r="V38" s="196">
        <v>-73408607574.122375</v>
      </c>
      <c r="W38" s="196">
        <v>-274408751.11766148</v>
      </c>
      <c r="X38" s="196">
        <v>-383715063.57543302</v>
      </c>
      <c r="Y38" s="196">
        <v>-201838885.6469433</v>
      </c>
      <c r="Z38" s="196">
        <v>-18791037254.17495</v>
      </c>
      <c r="AA38" s="196">
        <v>-2308508240.1596189</v>
      </c>
      <c r="AB38" s="196">
        <v>-76037851.847544789</v>
      </c>
      <c r="AC38" s="196">
        <v>21209642354.394035</v>
      </c>
      <c r="AD38" s="197">
        <v>-314522322.77938414</v>
      </c>
      <c r="AE38" s="244">
        <v>80</v>
      </c>
      <c r="AF38" s="245">
        <v>24</v>
      </c>
      <c r="AG38" s="245">
        <v>30575000</v>
      </c>
      <c r="AH38" s="606">
        <v>0.9705584024002627</v>
      </c>
      <c r="AI38" s="244">
        <v>77</v>
      </c>
      <c r="AJ38" s="245">
        <v>24</v>
      </c>
      <c r="AK38" s="245">
        <v>78</v>
      </c>
      <c r="AL38" s="246">
        <v>24</v>
      </c>
      <c r="AM38" s="244">
        <v>13659933484.580549</v>
      </c>
      <c r="AN38" s="246">
        <v>4449822689.3900623</v>
      </c>
      <c r="AO38" s="244">
        <v>134223593.42962235</v>
      </c>
      <c r="AP38" s="191">
        <v>0.99999999999999578</v>
      </c>
      <c r="AQ38" s="192">
        <v>0.15052995888233336</v>
      </c>
      <c r="AR38" s="244">
        <v>4964625.7302960325</v>
      </c>
      <c r="AS38" s="246">
        <v>121289261.87147729</v>
      </c>
      <c r="AT38" s="245">
        <v>0</v>
      </c>
      <c r="AU38" s="245">
        <v>792205088.99361122</v>
      </c>
      <c r="AV38" s="244">
        <v>0</v>
      </c>
      <c r="AW38" s="246">
        <v>29674823.153388001</v>
      </c>
      <c r="AX38" s="237">
        <v>0</v>
      </c>
      <c r="AY38" s="192">
        <v>0.24466158582803951</v>
      </c>
      <c r="AZ38" s="244">
        <v>29674823.153388001</v>
      </c>
      <c r="BA38" s="245">
        <v>108176297.11226332</v>
      </c>
      <c r="BB38" s="245">
        <v>4435495.8167369105</v>
      </c>
      <c r="BC38" s="247">
        <v>1097.3224443443899</v>
      </c>
      <c r="BD38" s="19"/>
      <c r="BE38" s="186">
        <f t="shared" si="9"/>
        <v>0.81524026276853923</v>
      </c>
      <c r="BF38" s="203">
        <f t="shared" si="9"/>
        <v>0.81790927833261784</v>
      </c>
      <c r="BG38" s="203">
        <f t="shared" si="9"/>
        <v>-1.5975227419804758E-3</v>
      </c>
      <c r="BH38" s="203">
        <f t="shared" si="9"/>
        <v>4.7834586452260143E-5</v>
      </c>
      <c r="BI38" s="203">
        <f t="shared" si="9"/>
        <v>-4.8934552654804364E-4</v>
      </c>
      <c r="BJ38" s="203">
        <f t="shared" si="9"/>
        <v>9.4919242383858723E-2</v>
      </c>
      <c r="BK38" s="203">
        <f t="shared" si="9"/>
        <v>-2.9317904667011545E-2</v>
      </c>
      <c r="BL38" s="203">
        <f t="shared" si="9"/>
        <v>3.2844676123369811E-2</v>
      </c>
      <c r="BM38" s="203">
        <f t="shared" si="9"/>
        <v>-8.6283759248763584E-3</v>
      </c>
      <c r="BN38" s="203">
        <f t="shared" si="9"/>
        <v>-3.1382953204729577E-5</v>
      </c>
      <c r="BO38" s="203">
        <f t="shared" si="9"/>
        <v>-4.3173939714988754E-3</v>
      </c>
      <c r="BP38" s="203">
        <f t="shared" si="9"/>
        <v>-9.8390372525688683E-4</v>
      </c>
      <c r="BQ38" s="203">
        <f t="shared" si="9"/>
        <v>-2.0785859664932912E-4</v>
      </c>
      <c r="BR38" s="203">
        <f t="shared" si="9"/>
        <v>-1.0397170658006242E-2</v>
      </c>
      <c r="BS38" s="203">
        <f t="shared" si="9"/>
        <v>-6.6474924014504083E-2</v>
      </c>
      <c r="BT38" s="203">
        <f t="shared" si="8"/>
        <v>-0.10575824563289597</v>
      </c>
      <c r="BU38" s="203">
        <f t="shared" si="6"/>
        <v>-1.8112346497069565E-3</v>
      </c>
      <c r="BV38" s="203">
        <f t="shared" si="6"/>
        <v>0.99818876535029299</v>
      </c>
      <c r="BW38" s="203">
        <f t="shared" si="6"/>
        <v>-1.083369732011112E-2</v>
      </c>
      <c r="BX38" s="187">
        <f t="shared" si="6"/>
        <v>-9.8007261859900935E-7</v>
      </c>
      <c r="BY38" s="171">
        <f t="shared" si="3"/>
        <v>64450.716679527002</v>
      </c>
      <c r="BZ38" s="196">
        <f t="shared" si="4"/>
        <v>193.83408877426629</v>
      </c>
      <c r="CA38" s="197">
        <f t="shared" si="5"/>
        <v>9701205317.1639194</v>
      </c>
    </row>
    <row r="39" spans="1:79" ht="15" customHeight="1" x14ac:dyDescent="0.25">
      <c r="A39" s="19"/>
      <c r="B39" s="255" t="s">
        <v>2</v>
      </c>
      <c r="C39" s="282"/>
      <c r="D39" s="291">
        <v>2030</v>
      </c>
      <c r="E39" s="171">
        <v>-3556721132.9500513</v>
      </c>
      <c r="F39" s="196">
        <v>-3556721132.9500513</v>
      </c>
      <c r="G39" s="196">
        <v>-3556721132.9500513</v>
      </c>
      <c r="H39" s="196">
        <v>-3556721132.9500513</v>
      </c>
      <c r="I39" s="197">
        <v>-3556721132.9500513</v>
      </c>
      <c r="J39" s="171">
        <v>11989.105728441549</v>
      </c>
      <c r="K39" s="196">
        <v>131.91084555075881</v>
      </c>
      <c r="L39" s="197">
        <v>510122741.73979378</v>
      </c>
      <c r="M39" s="171">
        <v>5552733344.6180649</v>
      </c>
      <c r="N39" s="554">
        <v>35453.083227812211</v>
      </c>
      <c r="O39" s="196">
        <v>288233709.24169672</v>
      </c>
      <c r="P39" s="196">
        <v>1528328.155947635</v>
      </c>
      <c r="Q39" s="196">
        <v>8375816.4219907569</v>
      </c>
      <c r="R39" s="196">
        <v>-45307.350970569998</v>
      </c>
      <c r="S39" s="196">
        <v>52256042.703204215</v>
      </c>
      <c r="T39" s="196">
        <v>1232117.1650074453</v>
      </c>
      <c r="U39" s="196">
        <v>20745192.047524512</v>
      </c>
      <c r="V39" s="196">
        <v>26091996917.22757</v>
      </c>
      <c r="W39" s="196">
        <v>139002104.43633106</v>
      </c>
      <c r="X39" s="196">
        <v>67889123.334615111</v>
      </c>
      <c r="Y39" s="196">
        <v>5909349.4054933339</v>
      </c>
      <c r="Z39" s="196">
        <v>5362472346.8130159</v>
      </c>
      <c r="AA39" s="196">
        <v>11642730715.633957</v>
      </c>
      <c r="AB39" s="196">
        <v>-3416207.8745397162</v>
      </c>
      <c r="AC39" s="196">
        <v>1416932004.8295248</v>
      </c>
      <c r="AD39" s="197">
        <v>318111035.18080318</v>
      </c>
      <c r="AE39" s="244">
        <v>71</v>
      </c>
      <c r="AF39" s="245">
        <v>20</v>
      </c>
      <c r="AG39" s="245">
        <v>5225000</v>
      </c>
      <c r="AH39" s="606">
        <v>0.95016760388440791</v>
      </c>
      <c r="AI39" s="244">
        <v>70</v>
      </c>
      <c r="AJ39" s="245">
        <v>20</v>
      </c>
      <c r="AK39" s="245">
        <v>86</v>
      </c>
      <c r="AL39" s="246">
        <v>23</v>
      </c>
      <c r="AM39" s="244">
        <v>1110722637.518744</v>
      </c>
      <c r="AN39" s="246">
        <v>880704151.35609043</v>
      </c>
      <c r="AO39" s="244">
        <v>134223593.42962235</v>
      </c>
      <c r="AP39" s="191">
        <v>0.16730093738500404</v>
      </c>
      <c r="AQ39" s="192">
        <v>2.8493525461901169E-2</v>
      </c>
      <c r="AR39" s="244">
        <v>4964625.7302960325</v>
      </c>
      <c r="AS39" s="246">
        <v>121289261.87147729</v>
      </c>
      <c r="AT39" s="245">
        <v>132536653.9898016</v>
      </c>
      <c r="AU39" s="245">
        <v>0</v>
      </c>
      <c r="AV39" s="244">
        <v>4964625.7302960297</v>
      </c>
      <c r="AW39" s="246">
        <v>0</v>
      </c>
      <c r="AX39" s="237">
        <v>0.99999999999999944</v>
      </c>
      <c r="AY39" s="192">
        <v>0</v>
      </c>
      <c r="AZ39" s="244">
        <v>4964625.7302960297</v>
      </c>
      <c r="BA39" s="245">
        <v>18097995.909720317</v>
      </c>
      <c r="BB39" s="245">
        <v>742062.60790734773</v>
      </c>
      <c r="BC39" s="247">
        <v>1175.3617780616539</v>
      </c>
      <c r="BD39" s="19"/>
      <c r="BE39" s="186">
        <f t="shared" si="9"/>
        <v>0.41581221725754791</v>
      </c>
      <c r="BF39" s="203">
        <f t="shared" si="9"/>
        <v>0.1184316486732705</v>
      </c>
      <c r="BG39" s="203">
        <f t="shared" si="9"/>
        <v>1.5191161555655715E-3</v>
      </c>
      <c r="BH39" s="203">
        <f t="shared" si="9"/>
        <v>1.9769976246146001E-4</v>
      </c>
      <c r="BI39" s="203">
        <f t="shared" si="9"/>
        <v>1.122278020650105E-4</v>
      </c>
      <c r="BJ39" s="203">
        <f t="shared" si="9"/>
        <v>0.42512852568131482</v>
      </c>
      <c r="BK39" s="203">
        <f t="shared" si="9"/>
        <v>-4.4519414201096001E-5</v>
      </c>
      <c r="BL39" s="203">
        <f t="shared" si="9"/>
        <v>8.4384647221738288E-2</v>
      </c>
      <c r="BM39" s="203">
        <f t="shared" si="9"/>
        <v>6.298143921263254E-3</v>
      </c>
      <c r="BN39" s="203">
        <f t="shared" si="9"/>
        <v>2.6863181182649874E-4</v>
      </c>
      <c r="BO39" s="203">
        <f t="shared" si="9"/>
        <v>2.265704306352821E-3</v>
      </c>
      <c r="BP39" s="203">
        <f t="shared" si="9"/>
        <v>7.3586346341715883E-4</v>
      </c>
      <c r="BQ39" s="203">
        <f t="shared" si="9"/>
        <v>5.4297590755307871E-5</v>
      </c>
      <c r="BR39" s="203">
        <f t="shared" si="9"/>
        <v>1.583143216382361E-3</v>
      </c>
      <c r="BS39" s="203">
        <f t="shared" si="9"/>
        <v>9.8660284566392142E-2</v>
      </c>
      <c r="BT39" s="203">
        <f t="shared" si="8"/>
        <v>0.78751508004997284</v>
      </c>
      <c r="BU39" s="203">
        <f t="shared" si="8"/>
        <v>-1.2187964667499142E-3</v>
      </c>
      <c r="BV39" s="203">
        <f t="shared" si="8"/>
        <v>0.99878120353325006</v>
      </c>
      <c r="BW39" s="203">
        <f t="shared" si="8"/>
        <v>5.6986785558270719E-2</v>
      </c>
      <c r="BX39" s="187">
        <f t="shared" si="8"/>
        <v>1.4635472020329396E-6</v>
      </c>
      <c r="BY39" s="171">
        <f t="shared" si="3"/>
        <v>12392.460658783175</v>
      </c>
      <c r="BZ39" s="196">
        <f t="shared" si="4"/>
        <v>131.28313523630425</v>
      </c>
      <c r="CA39" s="197">
        <f t="shared" si="5"/>
        <v>647714586.96000171</v>
      </c>
    </row>
    <row r="40" spans="1:79" ht="15" customHeight="1" x14ac:dyDescent="0.25">
      <c r="A40" s="19"/>
      <c r="B40" s="255" t="s">
        <v>3</v>
      </c>
      <c r="C40" s="282"/>
      <c r="D40" s="291">
        <v>2030</v>
      </c>
      <c r="E40" s="171">
        <v>-18339829828.631912</v>
      </c>
      <c r="F40" s="196">
        <v>-12788410255.859756</v>
      </c>
      <c r="G40" s="196">
        <v>-7226201841.9460602</v>
      </c>
      <c r="H40" s="196">
        <v>-15885666387.539368</v>
      </c>
      <c r="I40" s="197">
        <v>-188736280.34593964</v>
      </c>
      <c r="J40" s="171">
        <v>49055.031758919307</v>
      </c>
      <c r="K40" s="196">
        <v>224.00361731389341</v>
      </c>
      <c r="L40" s="197">
        <v>7895653429.0714273</v>
      </c>
      <c r="M40" s="171">
        <v>48260425778.102493</v>
      </c>
      <c r="N40" s="196">
        <v>-132398.51426993863</v>
      </c>
      <c r="O40" s="554">
        <v>682852997.33088338</v>
      </c>
      <c r="P40" s="196">
        <v>-27320075.348412283</v>
      </c>
      <c r="Q40" s="196">
        <v>13045423.580145374</v>
      </c>
      <c r="R40" s="196">
        <v>-37022084.672080047</v>
      </c>
      <c r="S40" s="196">
        <v>69770293.487714544</v>
      </c>
      <c r="T40" s="196">
        <v>-1562991.7210980966</v>
      </c>
      <c r="U40" s="196">
        <v>17686921.515621234</v>
      </c>
      <c r="V40" s="196">
        <v>-112950199196.85959</v>
      </c>
      <c r="W40" s="196">
        <v>-142624844.67028868</v>
      </c>
      <c r="X40" s="196">
        <v>-361036132.64476663</v>
      </c>
      <c r="Y40" s="196">
        <v>-179759419.37796903</v>
      </c>
      <c r="Z40" s="196">
        <v>-13464442219.260593</v>
      </c>
      <c r="AA40" s="196">
        <v>9417443020.2421055</v>
      </c>
      <c r="AB40" s="196">
        <v>-60356421.408872113</v>
      </c>
      <c r="AC40" s="196">
        <v>17412883129.17643</v>
      </c>
      <c r="AD40" s="197">
        <v>28441654.58018887</v>
      </c>
      <c r="AE40" s="244">
        <v>77</v>
      </c>
      <c r="AF40" s="245">
        <v>23</v>
      </c>
      <c r="AG40" s="245">
        <v>30325000</v>
      </c>
      <c r="AH40" s="606">
        <v>0.97855970827330707</v>
      </c>
      <c r="AI40" s="244">
        <v>77</v>
      </c>
      <c r="AJ40" s="245">
        <v>24</v>
      </c>
      <c r="AK40" s="245">
        <v>90</v>
      </c>
      <c r="AL40" s="246">
        <v>26</v>
      </c>
      <c r="AM40" s="244">
        <v>13599141910.105173</v>
      </c>
      <c r="AN40" s="246">
        <v>4425969555.3389511</v>
      </c>
      <c r="AO40" s="244">
        <v>134223593.42962235</v>
      </c>
      <c r="AP40" s="191">
        <v>0.99999999999999534</v>
      </c>
      <c r="AQ40" s="192">
        <v>0.14432482028695895</v>
      </c>
      <c r="AR40" s="244">
        <v>4964625.7302960325</v>
      </c>
      <c r="AS40" s="246">
        <v>121289261.87147729</v>
      </c>
      <c r="AT40" s="245">
        <v>132536653.9898016</v>
      </c>
      <c r="AU40" s="245">
        <v>659668435.00381041</v>
      </c>
      <c r="AV40" s="244">
        <v>4964625.7302960297</v>
      </c>
      <c r="AW40" s="246">
        <v>24710197.423092</v>
      </c>
      <c r="AX40" s="237">
        <v>0.99999999999999944</v>
      </c>
      <c r="AY40" s="192">
        <v>0.20372947317690715</v>
      </c>
      <c r="AZ40" s="244">
        <v>29674823.153388001</v>
      </c>
      <c r="BA40" s="245">
        <v>108176297.11226332</v>
      </c>
      <c r="BB40" s="245">
        <v>4435495.8167369124</v>
      </c>
      <c r="BC40" s="247">
        <v>1095.5752063798614</v>
      </c>
      <c r="BD40" s="19"/>
      <c r="BE40" s="186">
        <f t="shared" si="9"/>
        <v>0.78817421970197521</v>
      </c>
      <c r="BF40" s="203">
        <f t="shared" si="9"/>
        <v>0.56111186153642378</v>
      </c>
      <c r="BG40" s="203">
        <f t="shared" si="9"/>
        <v>-1.2372593167808241E-3</v>
      </c>
      <c r="BH40" s="203">
        <f t="shared" si="9"/>
        <v>1.0214785371528919E-4</v>
      </c>
      <c r="BI40" s="203">
        <f t="shared" si="9"/>
        <v>-4.3752853786901416E-4</v>
      </c>
      <c r="BJ40" s="203">
        <f t="shared" si="9"/>
        <v>0.14440822524002128</v>
      </c>
      <c r="BK40" s="203">
        <f t="shared" si="9"/>
        <v>-1.9830742881384374E-2</v>
      </c>
      <c r="BL40" s="203">
        <f t="shared" si="9"/>
        <v>6.1417878986832854E-2</v>
      </c>
      <c r="BM40" s="203">
        <f t="shared" si="9"/>
        <v>-4.3552650859913691E-3</v>
      </c>
      <c r="BN40" s="203">
        <f t="shared" si="9"/>
        <v>1.2485029523510974E-4</v>
      </c>
      <c r="BO40" s="203">
        <f t="shared" si="9"/>
        <v>-5.3466315417819892E-3</v>
      </c>
      <c r="BP40" s="203">
        <f t="shared" si="9"/>
        <v>-4.1159339101985931E-4</v>
      </c>
      <c r="BQ40" s="203">
        <f t="shared" si="9"/>
        <v>-1.574085691343172E-4</v>
      </c>
      <c r="BR40" s="203">
        <f t="shared" si="9"/>
        <v>-1.0502987302468403E-2</v>
      </c>
      <c r="BS40" s="203">
        <f t="shared" si="9"/>
        <v>-5.4026435374681214E-2</v>
      </c>
      <c r="BT40" s="203">
        <f t="shared" si="8"/>
        <v>0.34724369638088637</v>
      </c>
      <c r="BU40" s="203">
        <f t="shared" si="8"/>
        <v>-1.7512861086676919E-3</v>
      </c>
      <c r="BV40" s="203">
        <f t="shared" si="8"/>
        <v>0.9982487138913323</v>
      </c>
      <c r="BW40" s="203">
        <f t="shared" si="8"/>
        <v>1.1111966724887633E-3</v>
      </c>
      <c r="BX40" s="187">
        <f t="shared" si="8"/>
        <v>7.1331309999741898E-8</v>
      </c>
      <c r="BY40" s="171">
        <f t="shared" si="3"/>
        <v>56822.050255606555</v>
      </c>
      <c r="BZ40" s="196">
        <f t="shared" si="4"/>
        <v>240.83056047191948</v>
      </c>
      <c r="CA40" s="197">
        <f t="shared" si="5"/>
        <v>7964104577.8532429</v>
      </c>
    </row>
    <row r="41" spans="1:79" ht="15" customHeight="1" x14ac:dyDescent="0.25">
      <c r="A41" s="19"/>
      <c r="B41" s="255" t="s">
        <v>4</v>
      </c>
      <c r="C41" s="282"/>
      <c r="D41" s="291">
        <v>2030</v>
      </c>
      <c r="E41" s="171">
        <v>-3515146865.3891344</v>
      </c>
      <c r="F41" s="196">
        <v>-3515146865.3891344</v>
      </c>
      <c r="G41" s="196">
        <v>-3515146865.3891344</v>
      </c>
      <c r="H41" s="196">
        <v>-3515146865.3891344</v>
      </c>
      <c r="I41" s="197">
        <v>-3515146865.3891344</v>
      </c>
      <c r="J41" s="171">
        <v>11666.182290734143</v>
      </c>
      <c r="K41" s="196">
        <v>130.33901414160238</v>
      </c>
      <c r="L41" s="197">
        <v>469309384.77612138</v>
      </c>
      <c r="M41" s="171">
        <v>5297216589.8891153</v>
      </c>
      <c r="N41" s="196">
        <v>34224.906988920418</v>
      </c>
      <c r="O41" s="196">
        <v>296634882.81183791</v>
      </c>
      <c r="P41" s="554">
        <v>2059512.7588348668</v>
      </c>
      <c r="Q41" s="196">
        <v>8260649.3279648628</v>
      </c>
      <c r="R41" s="196">
        <v>481964.50640741549</v>
      </c>
      <c r="S41" s="196">
        <v>51699679.676752038</v>
      </c>
      <c r="T41" s="196">
        <v>1218693.8019001521</v>
      </c>
      <c r="U41" s="196">
        <v>20613416.771740004</v>
      </c>
      <c r="V41" s="196">
        <v>20630810812.780499</v>
      </c>
      <c r="W41" s="196">
        <v>136742252.95227459</v>
      </c>
      <c r="X41" s="196">
        <v>62978615.216832459</v>
      </c>
      <c r="Y41" s="196">
        <v>9824291.4371950999</v>
      </c>
      <c r="Z41" s="196">
        <v>5172053653.7178822</v>
      </c>
      <c r="AA41" s="196">
        <v>11557547192.767872</v>
      </c>
      <c r="AB41" s="196">
        <v>-2003126.0465605091</v>
      </c>
      <c r="AC41" s="196">
        <v>1322891043.6807895</v>
      </c>
      <c r="AD41" s="197">
        <v>314720752.1812526</v>
      </c>
      <c r="AE41" s="244">
        <v>72</v>
      </c>
      <c r="AF41" s="245">
        <v>21</v>
      </c>
      <c r="AG41" s="245">
        <v>5200000</v>
      </c>
      <c r="AH41" s="606">
        <v>0.94903381397046993</v>
      </c>
      <c r="AI41" s="244">
        <v>71</v>
      </c>
      <c r="AJ41" s="245">
        <v>21</v>
      </c>
      <c r="AK41" s="245">
        <v>86</v>
      </c>
      <c r="AL41" s="246">
        <v>23</v>
      </c>
      <c r="AM41" s="244">
        <v>945382632.15266955</v>
      </c>
      <c r="AN41" s="246">
        <v>897852641.13026488</v>
      </c>
      <c r="AO41" s="244">
        <v>134223593.42962235</v>
      </c>
      <c r="AP41" s="191">
        <v>0.16630177733959003</v>
      </c>
      <c r="AQ41" s="192">
        <v>2.5175813669258317E-2</v>
      </c>
      <c r="AR41" s="244">
        <v>4964625.7302960325</v>
      </c>
      <c r="AS41" s="246">
        <v>121289261.87147729</v>
      </c>
      <c r="AT41" s="245">
        <v>131745114.31710558</v>
      </c>
      <c r="AU41" s="245">
        <v>0</v>
      </c>
      <c r="AV41" s="244">
        <v>4934975.8326464398</v>
      </c>
      <c r="AW41" s="246">
        <v>0</v>
      </c>
      <c r="AX41" s="237">
        <v>0.99402776779956281</v>
      </c>
      <c r="AY41" s="192">
        <v>0</v>
      </c>
      <c r="AZ41" s="244">
        <v>4934975.8326464398</v>
      </c>
      <c r="BA41" s="245">
        <v>17989910.475784928</v>
      </c>
      <c r="BB41" s="245">
        <v>737630.83770566422</v>
      </c>
      <c r="BC41" s="247">
        <v>1171.1731907117135</v>
      </c>
      <c r="BD41" s="19"/>
      <c r="BE41" s="186">
        <f t="shared" si="9"/>
        <v>0.40812572831280652</v>
      </c>
      <c r="BF41" s="203">
        <f t="shared" si="9"/>
        <v>0.11438205212668037</v>
      </c>
      <c r="BG41" s="203">
        <f t="shared" si="9"/>
        <v>1.5088117743989181E-3</v>
      </c>
      <c r="BH41" s="203">
        <f t="shared" si="9"/>
        <v>2.0933382700762901E-4</v>
      </c>
      <c r="BI41" s="203">
        <f t="shared" si="9"/>
        <v>1.5559804857704794E-4</v>
      </c>
      <c r="BJ41" s="203">
        <f t="shared" si="9"/>
        <v>0.43138307185569713</v>
      </c>
      <c r="BK41" s="203">
        <f t="shared" si="9"/>
        <v>4.7945187727512243E-4</v>
      </c>
      <c r="BL41" s="203">
        <f t="shared" si="9"/>
        <v>8.4520872178063006E-2</v>
      </c>
      <c r="BM41" s="203">
        <f t="shared" si="9"/>
        <v>6.3067319308470352E-3</v>
      </c>
      <c r="BN41" s="203">
        <f t="shared" si="9"/>
        <v>2.7023348510618996E-4</v>
      </c>
      <c r="BO41" s="203">
        <f t="shared" si="9"/>
        <v>1.8136830931361903E-3</v>
      </c>
      <c r="BP41" s="203">
        <f t="shared" si="9"/>
        <v>7.328714311511088E-4</v>
      </c>
      <c r="BQ41" s="203">
        <f t="shared" si="9"/>
        <v>5.0994420738191581E-5</v>
      </c>
      <c r="BR41" s="203">
        <f t="shared" si="9"/>
        <v>2.7079309619633405E-3</v>
      </c>
      <c r="BS41" s="203">
        <f t="shared" si="9"/>
        <v>9.7903030545743883E-2</v>
      </c>
      <c r="BT41" s="203">
        <f t="shared" si="8"/>
        <v>0.79144164356297364</v>
      </c>
      <c r="BU41" s="203">
        <f t="shared" si="8"/>
        <v>-7.6580295362137154E-4</v>
      </c>
      <c r="BV41" s="203">
        <f t="shared" si="8"/>
        <v>0.9992341970463785</v>
      </c>
      <c r="BW41" s="203">
        <f t="shared" si="8"/>
        <v>5.8006494673805427E-2</v>
      </c>
      <c r="BX41" s="187">
        <f t="shared" si="8"/>
        <v>1.4658940291149439E-6</v>
      </c>
      <c r="BY41" s="171">
        <f t="shared" si="3"/>
        <v>12044.859351894102</v>
      </c>
      <c r="BZ41" s="196">
        <f t="shared" si="4"/>
        <v>129.67604106570181</v>
      </c>
      <c r="CA41" s="197">
        <f t="shared" si="5"/>
        <v>604451995.88011765</v>
      </c>
    </row>
    <row r="42" spans="1:79" ht="15" customHeight="1" x14ac:dyDescent="0.25">
      <c r="A42" s="26"/>
      <c r="B42" s="255" t="s">
        <v>5</v>
      </c>
      <c r="C42" s="282"/>
      <c r="D42" s="291">
        <v>2030</v>
      </c>
      <c r="E42" s="171">
        <v>-18166614342.105354</v>
      </c>
      <c r="F42" s="196">
        <v>-12674778681.478046</v>
      </c>
      <c r="G42" s="196">
        <v>-7173737944.0392609</v>
      </c>
      <c r="H42" s="196">
        <v>-15736940856.87331</v>
      </c>
      <c r="I42" s="197">
        <v>-187072471.5150795</v>
      </c>
      <c r="J42" s="171">
        <v>54984.9289154949</v>
      </c>
      <c r="K42" s="196">
        <v>239.51203680846569</v>
      </c>
      <c r="L42" s="197">
        <v>8502090511.2003269</v>
      </c>
      <c r="M42" s="171">
        <v>51970658498.209229</v>
      </c>
      <c r="N42" s="196">
        <v>-127212.61336437109</v>
      </c>
      <c r="O42" s="196">
        <v>575226113.03075886</v>
      </c>
      <c r="P42" s="196">
        <v>-28180439.010502055</v>
      </c>
      <c r="Q42" s="554">
        <v>15976679.687386695</v>
      </c>
      <c r="R42" s="196">
        <v>-37522290.522608057</v>
      </c>
      <c r="S42" s="196">
        <v>75936334.330315575</v>
      </c>
      <c r="T42" s="196">
        <v>-901881.80129810236</v>
      </c>
      <c r="U42" s="196">
        <v>17762172.789216164</v>
      </c>
      <c r="V42" s="196">
        <v>-35637591465.765404</v>
      </c>
      <c r="W42" s="196">
        <v>-93511898.544471264</v>
      </c>
      <c r="X42" s="196">
        <v>-257446196.87657881</v>
      </c>
      <c r="Y42" s="196">
        <v>-169005896.56462282</v>
      </c>
      <c r="Z42" s="196">
        <v>-10326726835.200184</v>
      </c>
      <c r="AA42" s="196">
        <v>9707311364.1746407</v>
      </c>
      <c r="AB42" s="196">
        <v>-67767859.987373948</v>
      </c>
      <c r="AC42" s="196">
        <v>18846333540.111031</v>
      </c>
      <c r="AD42" s="197">
        <v>54792745.170800984</v>
      </c>
      <c r="AE42" s="244">
        <v>80</v>
      </c>
      <c r="AF42" s="245">
        <v>24</v>
      </c>
      <c r="AG42" s="245">
        <v>30175000</v>
      </c>
      <c r="AH42" s="606">
        <v>0.97568448476872882</v>
      </c>
      <c r="AI42" s="244">
        <v>77</v>
      </c>
      <c r="AJ42" s="245">
        <v>24</v>
      </c>
      <c r="AK42" s="245">
        <v>91</v>
      </c>
      <c r="AL42" s="246">
        <v>26</v>
      </c>
      <c r="AM42" s="244">
        <v>13445811770.929523</v>
      </c>
      <c r="AN42" s="246">
        <v>4258634307.6642861</v>
      </c>
      <c r="AO42" s="244">
        <v>134223593.42962235</v>
      </c>
      <c r="AP42" s="191">
        <v>0.99212990000699952</v>
      </c>
      <c r="AQ42" s="192">
        <v>0.14735845656694158</v>
      </c>
      <c r="AR42" s="244">
        <v>4964625.7302960325</v>
      </c>
      <c r="AS42" s="246">
        <v>121289261.87147729</v>
      </c>
      <c r="AT42" s="245">
        <v>132536653.9898016</v>
      </c>
      <c r="AU42" s="245">
        <v>653433701.73846877</v>
      </c>
      <c r="AV42" s="244">
        <v>4964625.7302960297</v>
      </c>
      <c r="AW42" s="246">
        <v>24476653.5976003</v>
      </c>
      <c r="AX42" s="237">
        <v>0.99999999999999944</v>
      </c>
      <c r="AY42" s="192">
        <v>0.20180396203199499</v>
      </c>
      <c r="AZ42" s="244">
        <v>29441279.327896401</v>
      </c>
      <c r="BA42" s="245">
        <v>107324938.83711773</v>
      </c>
      <c r="BB42" s="245">
        <v>4400588.0211406751</v>
      </c>
      <c r="BC42" s="247">
        <v>1094.4626738077998</v>
      </c>
      <c r="BD42" s="19"/>
      <c r="BE42" s="186">
        <f t="shared" si="9"/>
        <v>0.78531323645215823</v>
      </c>
      <c r="BF42" s="203">
        <f t="shared" si="9"/>
        <v>0.57338248136262882</v>
      </c>
      <c r="BG42" s="203">
        <f t="shared" si="9"/>
        <v>-1.0999208063392405E-3</v>
      </c>
      <c r="BH42" s="203">
        <f t="shared" si="9"/>
        <v>7.961487920793233E-5</v>
      </c>
      <c r="BI42" s="203">
        <f t="shared" si="9"/>
        <v>-4.1756671073309908E-4</v>
      </c>
      <c r="BJ42" s="203">
        <f t="shared" si="9"/>
        <v>0.16363413135009311</v>
      </c>
      <c r="BK42" s="203">
        <f t="shared" si="9"/>
        <v>-1.9071961239512783E-2</v>
      </c>
      <c r="BL42" s="203">
        <f t="shared" si="9"/>
        <v>6.3431034294015545E-2</v>
      </c>
      <c r="BM42" s="203">
        <f t="shared" si="9"/>
        <v>-2.3847092675086017E-3</v>
      </c>
      <c r="BN42" s="203">
        <f t="shared" si="9"/>
        <v>1.1897653463624765E-4</v>
      </c>
      <c r="BO42" s="203">
        <f t="shared" si="9"/>
        <v>-1.6007720755433876E-3</v>
      </c>
      <c r="BP42" s="203">
        <f t="shared" si="9"/>
        <v>-2.5607547232484631E-4</v>
      </c>
      <c r="BQ42" s="203">
        <f t="shared" si="9"/>
        <v>-1.0651041652756973E-4</v>
      </c>
      <c r="BR42" s="203">
        <f t="shared" si="9"/>
        <v>-9.1364327670422525E-3</v>
      </c>
      <c r="BS42" s="203">
        <f t="shared" si="9"/>
        <v>-3.8338424151696672E-2</v>
      </c>
      <c r="BT42" s="203">
        <f t="shared" si="8"/>
        <v>0.33964734893768933</v>
      </c>
      <c r="BU42" s="203">
        <f t="shared" si="8"/>
        <v>-1.8166562768069023E-3</v>
      </c>
      <c r="BV42" s="203">
        <f t="shared" si="8"/>
        <v>0.99818334372319306</v>
      </c>
      <c r="BW42" s="203">
        <f t="shared" si="8"/>
        <v>1.9806728827295251E-3</v>
      </c>
      <c r="BX42" s="187">
        <f t="shared" si="8"/>
        <v>1.303996127275072E-7</v>
      </c>
      <c r="BY42" s="171">
        <f t="shared" si="3"/>
        <v>61413.419318160559</v>
      </c>
      <c r="BZ42" s="196">
        <f t="shared" si="4"/>
        <v>253.7953709442466</v>
      </c>
      <c r="CA42" s="197">
        <f t="shared" si="5"/>
        <v>8620284168.1708584</v>
      </c>
    </row>
    <row r="43" spans="1:79" ht="15" customHeight="1" x14ac:dyDescent="0.25">
      <c r="A43" s="19"/>
      <c r="B43" s="255" t="s">
        <v>6</v>
      </c>
      <c r="C43" s="282"/>
      <c r="D43" s="291">
        <v>2030</v>
      </c>
      <c r="E43" s="171">
        <v>-2779582134.2024136</v>
      </c>
      <c r="F43" s="196">
        <v>-2779582134.2024136</v>
      </c>
      <c r="G43" s="196">
        <v>-2779582134.2024136</v>
      </c>
      <c r="H43" s="196">
        <v>-2779582134.2024136</v>
      </c>
      <c r="I43" s="197">
        <v>-2779582134.2024136</v>
      </c>
      <c r="J43" s="171">
        <v>9373.426665030247</v>
      </c>
      <c r="K43" s="196">
        <v>103.29196127227426</v>
      </c>
      <c r="L43" s="197">
        <v>382593326.88011587</v>
      </c>
      <c r="M43" s="171">
        <v>4267033926.0084953</v>
      </c>
      <c r="N43" s="196">
        <v>27167.497535945702</v>
      </c>
      <c r="O43" s="196">
        <v>234779782.67702162</v>
      </c>
      <c r="P43" s="196">
        <v>1831920.0718732225</v>
      </c>
      <c r="Q43" s="196">
        <v>6626898.792544473</v>
      </c>
      <c r="R43" s="554">
        <v>594723.75884279981</v>
      </c>
      <c r="S43" s="196">
        <v>41020387.184941471</v>
      </c>
      <c r="T43" s="196">
        <v>982833.93678822462</v>
      </c>
      <c r="U43" s="196">
        <v>16271817.156568682</v>
      </c>
      <c r="V43" s="196">
        <v>17493976074.937263</v>
      </c>
      <c r="W43" s="196">
        <v>109169576.25692174</v>
      </c>
      <c r="X43" s="196">
        <v>51956166.064315692</v>
      </c>
      <c r="Y43" s="196">
        <v>9398766.6863353625</v>
      </c>
      <c r="Z43" s="196">
        <v>4135508955.9425278</v>
      </c>
      <c r="AA43" s="196">
        <v>9130086880.4678364</v>
      </c>
      <c r="AB43" s="196">
        <v>-1407840.2108662948</v>
      </c>
      <c r="AC43" s="196">
        <v>1074166181.4271255</v>
      </c>
      <c r="AD43" s="197">
        <v>249040057.08085722</v>
      </c>
      <c r="AE43" s="244">
        <v>68</v>
      </c>
      <c r="AF43" s="245">
        <v>19</v>
      </c>
      <c r="AG43" s="245">
        <v>4200000</v>
      </c>
      <c r="AH43" s="606">
        <v>0.9273828961266517</v>
      </c>
      <c r="AI43" s="244">
        <v>67</v>
      </c>
      <c r="AJ43" s="245">
        <v>19</v>
      </c>
      <c r="AK43" s="245">
        <v>77</v>
      </c>
      <c r="AL43" s="246">
        <v>21</v>
      </c>
      <c r="AM43" s="244">
        <v>665258893.17111111</v>
      </c>
      <c r="AN43" s="246">
        <v>500050894.90682089</v>
      </c>
      <c r="AO43" s="244">
        <v>134223593.42962235</v>
      </c>
      <c r="AP43" s="191">
        <v>0.13125632269479065</v>
      </c>
      <c r="AQ43" s="192">
        <v>1.9068782517989973E-2</v>
      </c>
      <c r="AR43" s="244">
        <v>4964625.7302960325</v>
      </c>
      <c r="AS43" s="246">
        <v>121289261.87147729</v>
      </c>
      <c r="AT43" s="245">
        <v>103981926.8014005</v>
      </c>
      <c r="AU43" s="245">
        <v>0</v>
      </c>
      <c r="AV43" s="244">
        <v>3895008.1637319298</v>
      </c>
      <c r="AW43" s="246">
        <v>0</v>
      </c>
      <c r="AX43" s="237">
        <v>0.78455222514823431</v>
      </c>
      <c r="AY43" s="192">
        <v>0</v>
      </c>
      <c r="AZ43" s="244">
        <v>3895008.1637319298</v>
      </c>
      <c r="BA43" s="245">
        <v>14198822.961694742</v>
      </c>
      <c r="BB43" s="245">
        <v>582186.8702330126</v>
      </c>
      <c r="BC43" s="247">
        <v>1170.9807578267244</v>
      </c>
      <c r="BD43" s="19"/>
      <c r="BE43" s="186">
        <f t="shared" si="9"/>
        <v>0.40935925074726914</v>
      </c>
      <c r="BF43" s="203">
        <f t="shared" si="9"/>
        <v>0.11626619862882807</v>
      </c>
      <c r="BG43" s="203">
        <f t="shared" si="9"/>
        <v>1.4913332282854761E-3</v>
      </c>
      <c r="BH43" s="203">
        <f t="shared" si="9"/>
        <v>2.0630519256799928E-4</v>
      </c>
      <c r="BI43" s="203">
        <f t="shared" si="9"/>
        <v>1.723369690062377E-4</v>
      </c>
      <c r="BJ43" s="203">
        <f t="shared" si="9"/>
        <v>0.43091490919382691</v>
      </c>
      <c r="BK43" s="203">
        <f t="shared" si="9"/>
        <v>7.4655615376156132E-4</v>
      </c>
      <c r="BL43" s="203">
        <f t="shared" si="9"/>
        <v>8.4623911779754563E-2</v>
      </c>
      <c r="BM43" s="203">
        <f t="shared" si="9"/>
        <v>6.4181097200798343E-3</v>
      </c>
      <c r="BN43" s="203">
        <f t="shared" si="9"/>
        <v>2.6917979472742588E-4</v>
      </c>
      <c r="BO43" s="203">
        <f t="shared" si="9"/>
        <v>1.940666281930199E-3</v>
      </c>
      <c r="BP43" s="203">
        <f t="shared" si="9"/>
        <v>7.3831877071186321E-4</v>
      </c>
      <c r="BQ43" s="203">
        <f t="shared" si="9"/>
        <v>5.3086473453271379E-5</v>
      </c>
      <c r="BR43" s="203">
        <f t="shared" si="9"/>
        <v>3.2258152418087487E-3</v>
      </c>
      <c r="BS43" s="203">
        <f t="shared" si="9"/>
        <v>9.7475248201222123E-2</v>
      </c>
      <c r="BT43" s="203">
        <f t="shared" si="8"/>
        <v>0.78894250865781335</v>
      </c>
      <c r="BU43" s="203">
        <f t="shared" si="8"/>
        <v>-6.6291743296978097E-4</v>
      </c>
      <c r="BV43" s="203">
        <f t="shared" si="8"/>
        <v>0.99933708256703024</v>
      </c>
      <c r="BW43" s="203">
        <f t="shared" si="8"/>
        <v>5.7154801226013345E-2</v>
      </c>
      <c r="BX43" s="187">
        <f t="shared" si="8"/>
        <v>1.4637389399227915E-6</v>
      </c>
      <c r="BY43" s="171">
        <f t="shared" si="3"/>
        <v>9673.1843145291368</v>
      </c>
      <c r="BZ43" s="196">
        <f t="shared" si="4"/>
        <v>102.76435939100728</v>
      </c>
      <c r="CA43" s="197">
        <f t="shared" si="5"/>
        <v>490754737.02298141</v>
      </c>
    </row>
    <row r="44" spans="1:79" ht="15" customHeight="1" x14ac:dyDescent="0.25">
      <c r="A44" s="19"/>
      <c r="B44" s="255" t="s">
        <v>7</v>
      </c>
      <c r="C44" s="282"/>
      <c r="D44" s="291">
        <v>2030</v>
      </c>
      <c r="E44" s="171">
        <v>-18281487514.829929</v>
      </c>
      <c r="F44" s="196">
        <v>-12743667811.90974</v>
      </c>
      <c r="G44" s="196">
        <v>-7195671813.8755684</v>
      </c>
      <c r="H44" s="196">
        <v>-15831631156.693707</v>
      </c>
      <c r="I44" s="197">
        <v>-162697088.71641922</v>
      </c>
      <c r="J44" s="171">
        <v>55233.599272172738</v>
      </c>
      <c r="K44" s="196">
        <v>240.14996790574483</v>
      </c>
      <c r="L44" s="197">
        <v>8562038215.3652992</v>
      </c>
      <c r="M44" s="171">
        <v>52301039732.046997</v>
      </c>
      <c r="N44" s="196">
        <v>-128715.48159393019</v>
      </c>
      <c r="O44" s="196">
        <v>575141999.16078091</v>
      </c>
      <c r="P44" s="196">
        <v>-28572289.501067579</v>
      </c>
      <c r="Q44" s="196">
        <v>15967631.587197028</v>
      </c>
      <c r="R44" s="196">
        <v>-37976436.492133901</v>
      </c>
      <c r="S44" s="554">
        <v>75955575.891671747</v>
      </c>
      <c r="T44" s="196">
        <v>-933500.79234947264</v>
      </c>
      <c r="U44" s="196">
        <v>17734714.638267677</v>
      </c>
      <c r="V44" s="196">
        <v>-36145050121.973785</v>
      </c>
      <c r="W44" s="196">
        <v>-96406975.49339819</v>
      </c>
      <c r="X44" s="196">
        <v>-261461024.13078892</v>
      </c>
      <c r="Y44" s="196">
        <v>-171939296.78697175</v>
      </c>
      <c r="Z44" s="196">
        <v>-10479685274.855371</v>
      </c>
      <c r="AA44" s="196">
        <v>9687903629.6786938</v>
      </c>
      <c r="AB44" s="196">
        <v>-68740872.60839133</v>
      </c>
      <c r="AC44" s="196">
        <v>18975063518.472675</v>
      </c>
      <c r="AD44" s="197">
        <v>52154114.263532519</v>
      </c>
      <c r="AE44" s="244">
        <v>80</v>
      </c>
      <c r="AF44" s="245">
        <v>24</v>
      </c>
      <c r="AG44" s="245">
        <v>30375000</v>
      </c>
      <c r="AH44" s="606">
        <v>0.97550113353122925</v>
      </c>
      <c r="AI44" s="244">
        <v>77</v>
      </c>
      <c r="AJ44" s="245">
        <v>24</v>
      </c>
      <c r="AK44" s="245">
        <v>91</v>
      </c>
      <c r="AL44" s="246">
        <v>26</v>
      </c>
      <c r="AM44" s="244">
        <v>13625017726.157063</v>
      </c>
      <c r="AN44" s="246">
        <v>4362937165.0461006</v>
      </c>
      <c r="AO44" s="244">
        <v>134223593.42962235</v>
      </c>
      <c r="AP44" s="191">
        <v>0.99851806286596057</v>
      </c>
      <c r="AQ44" s="192">
        <v>0.15055054504352616</v>
      </c>
      <c r="AR44" s="244">
        <v>4964625.7302960325</v>
      </c>
      <c r="AS44" s="246">
        <v>121289261.87147729</v>
      </c>
      <c r="AT44" s="245">
        <v>132536653.9898016</v>
      </c>
      <c r="AU44" s="245">
        <v>658494436.8646574</v>
      </c>
      <c r="AV44" s="244">
        <v>4964625.7302960297</v>
      </c>
      <c r="AW44" s="246">
        <v>24666221.200715002</v>
      </c>
      <c r="AX44" s="237">
        <v>0.99999999999999944</v>
      </c>
      <c r="AY44" s="192">
        <v>0.20336690008759611</v>
      </c>
      <c r="AZ44" s="244">
        <v>29630846.931011099</v>
      </c>
      <c r="BA44" s="245">
        <v>108015986.64055017</v>
      </c>
      <c r="BB44" s="245">
        <v>4428922.6907782285</v>
      </c>
      <c r="BC44" s="247">
        <v>1094.51407782715</v>
      </c>
      <c r="BD44" s="19"/>
      <c r="BE44" s="186">
        <f t="shared" si="9"/>
        <v>0.78594395520597748</v>
      </c>
      <c r="BF44" s="203">
        <f t="shared" si="9"/>
        <v>0.57511314413923187</v>
      </c>
      <c r="BG44" s="203">
        <f t="shared" si="9"/>
        <v>-1.1067730774908385E-3</v>
      </c>
      <c r="BH44" s="203">
        <f t="shared" si="9"/>
        <v>7.9163919340093257E-5</v>
      </c>
      <c r="BI44" s="203">
        <f t="shared" si="9"/>
        <v>-4.210364676180277E-4</v>
      </c>
      <c r="BJ44" s="203">
        <f t="shared" si="9"/>
        <v>0.16263890006999629</v>
      </c>
      <c r="BK44" s="203">
        <f t="shared" si="9"/>
        <v>-1.9238756362976946E-2</v>
      </c>
      <c r="BL44" s="203">
        <f t="shared" si="9"/>
        <v>6.3236612297598346E-2</v>
      </c>
      <c r="BM44" s="203">
        <f t="shared" si="9"/>
        <v>-2.4601255844172928E-3</v>
      </c>
      <c r="BN44" s="203">
        <f t="shared" si="9"/>
        <v>1.18398499998274E-4</v>
      </c>
      <c r="BO44" s="203">
        <f t="shared" si="9"/>
        <v>-1.618179730169249E-3</v>
      </c>
      <c r="BP44" s="203">
        <f t="shared" si="9"/>
        <v>-2.6312755906812664E-4</v>
      </c>
      <c r="BQ44" s="203">
        <f t="shared" si="9"/>
        <v>-1.0781255322032218E-4</v>
      </c>
      <c r="BR44" s="203">
        <f t="shared" si="9"/>
        <v>-9.2437141951364453E-3</v>
      </c>
      <c r="BS44" s="203">
        <f t="shared" si="9"/>
        <v>-3.8691571229831065E-2</v>
      </c>
      <c r="BT44" s="203">
        <f t="shared" si="8"/>
        <v>0.33784371956509152</v>
      </c>
      <c r="BU44" s="203">
        <f t="shared" si="8"/>
        <v>-1.8302135616803986E-3</v>
      </c>
      <c r="BV44" s="203">
        <f t="shared" si="8"/>
        <v>0.99816978643831966</v>
      </c>
      <c r="BW44" s="203">
        <f t="shared" si="8"/>
        <v>1.8748858346097519E-3</v>
      </c>
      <c r="BX44" s="187">
        <f t="shared" si="8"/>
        <v>1.2370822822351912E-7</v>
      </c>
      <c r="BY44" s="171">
        <f t="shared" si="3"/>
        <v>61754.23139251658</v>
      </c>
      <c r="BZ44" s="196">
        <f t="shared" si="4"/>
        <v>254.64017606215077</v>
      </c>
      <c r="CA44" s="197">
        <f t="shared" si="5"/>
        <v>8679282945.2640667</v>
      </c>
    </row>
    <row r="45" spans="1:79" ht="15" customHeight="1" x14ac:dyDescent="0.25">
      <c r="A45" s="19"/>
      <c r="B45" s="255" t="s">
        <v>293</v>
      </c>
      <c r="C45" s="282"/>
      <c r="D45" s="291">
        <v>2030</v>
      </c>
      <c r="E45" s="171">
        <v>-3425098337.5636759</v>
      </c>
      <c r="F45" s="196">
        <v>-3425098337.5636759</v>
      </c>
      <c r="G45" s="196">
        <v>-3425098337.5636759</v>
      </c>
      <c r="H45" s="196">
        <v>-3425098337.5636759</v>
      </c>
      <c r="I45" s="197">
        <v>-3425098337.5636759</v>
      </c>
      <c r="J45" s="171">
        <v>11985.050626429145</v>
      </c>
      <c r="K45" s="196">
        <v>131.83202192129053</v>
      </c>
      <c r="L45" s="197">
        <v>508501836.47294664</v>
      </c>
      <c r="M45" s="171">
        <v>5521953707.1932564</v>
      </c>
      <c r="N45" s="196">
        <v>34471.152767623244</v>
      </c>
      <c r="O45" s="196">
        <v>289510155.75175965</v>
      </c>
      <c r="P45" s="196">
        <v>1716654.9659347385</v>
      </c>
      <c r="Q45" s="196">
        <v>8405194.8750964999</v>
      </c>
      <c r="R45" s="196">
        <v>144861.0562626645</v>
      </c>
      <c r="S45" s="196">
        <v>52204047.633451536</v>
      </c>
      <c r="T45" s="554">
        <v>1242645.8110303329</v>
      </c>
      <c r="U45" s="196">
        <v>20737189.310849812</v>
      </c>
      <c r="V45" s="196">
        <v>25699181425.978977</v>
      </c>
      <c r="W45" s="196">
        <v>138754492.6052613</v>
      </c>
      <c r="X45" s="196">
        <v>67363704.21004124</v>
      </c>
      <c r="Y45" s="196">
        <v>7470111.1619062573</v>
      </c>
      <c r="Z45" s="196">
        <v>5337657080.3918018</v>
      </c>
      <c r="AA45" s="196">
        <v>11640724138.577854</v>
      </c>
      <c r="AB45" s="196">
        <v>-2978370.9972182233</v>
      </c>
      <c r="AC45" s="196">
        <v>1413906250.2355671</v>
      </c>
      <c r="AD45" s="197">
        <v>317535348.57290834</v>
      </c>
      <c r="AE45" s="244">
        <v>70</v>
      </c>
      <c r="AF45" s="245">
        <v>19</v>
      </c>
      <c r="AG45" s="245">
        <v>5125000</v>
      </c>
      <c r="AH45" s="606">
        <v>0.96870745956995741</v>
      </c>
      <c r="AI45" s="244">
        <v>70</v>
      </c>
      <c r="AJ45" s="245">
        <v>20</v>
      </c>
      <c r="AK45" s="245">
        <v>86</v>
      </c>
      <c r="AL45" s="246">
        <v>23</v>
      </c>
      <c r="AM45" s="244">
        <v>993681411.85456777</v>
      </c>
      <c r="AN45" s="246">
        <v>844036244.37203205</v>
      </c>
      <c r="AO45" s="244">
        <v>134223593.42962235</v>
      </c>
      <c r="AP45" s="191">
        <v>0.1673009373850039</v>
      </c>
      <c r="AQ45" s="192">
        <v>2.720632633105776E-2</v>
      </c>
      <c r="AR45" s="244">
        <v>4964625.7302960325</v>
      </c>
      <c r="AS45" s="246">
        <v>121289261.87147729</v>
      </c>
      <c r="AT45" s="245">
        <v>132536653.9898016</v>
      </c>
      <c r="AU45" s="245">
        <v>0</v>
      </c>
      <c r="AV45" s="244">
        <v>4964625.7302960297</v>
      </c>
      <c r="AW45" s="246">
        <v>0</v>
      </c>
      <c r="AX45" s="237">
        <v>0.99999999999999944</v>
      </c>
      <c r="AY45" s="192">
        <v>0</v>
      </c>
      <c r="AZ45" s="244">
        <v>4964625.7302960297</v>
      </c>
      <c r="BA45" s="245">
        <v>18097995.909720317</v>
      </c>
      <c r="BB45" s="245">
        <v>742062.60790734796</v>
      </c>
      <c r="BC45" s="247">
        <v>1148.8497509136314</v>
      </c>
      <c r="BD45" s="19"/>
      <c r="BE45" s="186">
        <f t="shared" si="9"/>
        <v>0.41391405212852711</v>
      </c>
      <c r="BF45" s="203">
        <f t="shared" si="9"/>
        <v>0.11786479792986568</v>
      </c>
      <c r="BG45" s="203">
        <f t="shared" si="9"/>
        <v>1.4784946631477796E-3</v>
      </c>
      <c r="BH45" s="203">
        <f t="shared" si="9"/>
        <v>1.9877060597282956E-4</v>
      </c>
      <c r="BI45" s="203">
        <f t="shared" si="9"/>
        <v>1.2618096356364577E-4</v>
      </c>
      <c r="BJ45" s="203">
        <f t="shared" si="9"/>
        <v>0.42703932060181227</v>
      </c>
      <c r="BK45" s="203">
        <f t="shared" si="9"/>
        <v>1.4245011876346566E-4</v>
      </c>
      <c r="BL45" s="203">
        <f t="shared" si="9"/>
        <v>8.4364841708315624E-2</v>
      </c>
      <c r="BM45" s="203">
        <f t="shared" si="9"/>
        <v>6.3567968198956276E-3</v>
      </c>
      <c r="BN45" s="203">
        <f t="shared" si="9"/>
        <v>2.6873254900632899E-4</v>
      </c>
      <c r="BO45" s="203">
        <f t="shared" si="9"/>
        <v>2.233292458989955E-3</v>
      </c>
      <c r="BP45" s="203">
        <f t="shared" si="9"/>
        <v>7.3511166787583405E-4</v>
      </c>
      <c r="BQ45" s="203">
        <f t="shared" si="9"/>
        <v>5.3918365341233829E-5</v>
      </c>
      <c r="BR45" s="203">
        <f t="shared" si="9"/>
        <v>2.0032473701317318E-3</v>
      </c>
      <c r="BS45" s="203">
        <f t="shared" si="9"/>
        <v>9.8300323928978126E-2</v>
      </c>
      <c r="BT45" s="203">
        <f t="shared" si="8"/>
        <v>0.78797859637150192</v>
      </c>
      <c r="BU45" s="203">
        <f t="shared" si="8"/>
        <v>-1.0650278001610213E-3</v>
      </c>
      <c r="BV45" s="203">
        <f t="shared" si="8"/>
        <v>0.99893497219983896</v>
      </c>
      <c r="BW45" s="203">
        <f t="shared" si="8"/>
        <v>5.6939609737866437E-2</v>
      </c>
      <c r="BX45" s="187">
        <f t="shared" si="8"/>
        <v>1.4620104442728277E-6</v>
      </c>
      <c r="BY45" s="171">
        <f t="shared" si="3"/>
        <v>12380.282848392257</v>
      </c>
      <c r="BZ45" s="196">
        <f t="shared" si="4"/>
        <v>131.18329714356418</v>
      </c>
      <c r="CA45" s="197">
        <f t="shared" si="5"/>
        <v>646231948.37957501</v>
      </c>
    </row>
    <row r="46" spans="1:79" ht="15" customHeight="1" x14ac:dyDescent="0.25">
      <c r="A46" s="26"/>
      <c r="B46" s="255" t="s">
        <v>294</v>
      </c>
      <c r="C46" s="282"/>
      <c r="D46" s="291">
        <v>2030</v>
      </c>
      <c r="E46" s="171">
        <v>-3462020305.3952637</v>
      </c>
      <c r="F46" s="196">
        <v>-3462020305.3952637</v>
      </c>
      <c r="G46" s="196">
        <v>-3462020305.3952637</v>
      </c>
      <c r="H46" s="196">
        <v>-3462020305.3952637</v>
      </c>
      <c r="I46" s="197">
        <v>-3462020305.3952637</v>
      </c>
      <c r="J46" s="171">
        <v>11995.89943104086</v>
      </c>
      <c r="K46" s="196">
        <v>131.916283712694</v>
      </c>
      <c r="L46" s="197">
        <v>508228932.01012474</v>
      </c>
      <c r="M46" s="171">
        <v>5544893442.6434135</v>
      </c>
      <c r="N46" s="196">
        <v>35442.711032923937</v>
      </c>
      <c r="O46" s="196">
        <v>289621956.40321553</v>
      </c>
      <c r="P46" s="196">
        <v>1613180.4327061623</v>
      </c>
      <c r="Q46" s="196">
        <v>8387431.2565068472</v>
      </c>
      <c r="R46" s="196">
        <v>39577.146745920181</v>
      </c>
      <c r="S46" s="196">
        <v>52274282.179407805</v>
      </c>
      <c r="T46" s="196">
        <v>1234709.3033922131</v>
      </c>
      <c r="U46" s="554">
        <v>20745374.162820738</v>
      </c>
      <c r="V46" s="196">
        <v>25795878731.748344</v>
      </c>
      <c r="W46" s="196">
        <v>139133695.43877536</v>
      </c>
      <c r="X46" s="196">
        <v>67921986.272191346</v>
      </c>
      <c r="Y46" s="196">
        <v>6679979.8438425735</v>
      </c>
      <c r="Z46" s="196">
        <v>5357044389.9550076</v>
      </c>
      <c r="AA46" s="196">
        <v>11643194267.389114</v>
      </c>
      <c r="AB46" s="196">
        <v>-3236075.0619234722</v>
      </c>
      <c r="AC46" s="196">
        <v>1412754328.4253044</v>
      </c>
      <c r="AD46" s="197">
        <v>318106767.27912831</v>
      </c>
      <c r="AE46" s="244">
        <v>70</v>
      </c>
      <c r="AF46" s="245">
        <v>20</v>
      </c>
      <c r="AG46" s="245">
        <v>5125000</v>
      </c>
      <c r="AH46" s="606">
        <v>0.96870745956995741</v>
      </c>
      <c r="AI46" s="244">
        <v>69</v>
      </c>
      <c r="AJ46" s="245">
        <v>20</v>
      </c>
      <c r="AK46" s="245">
        <v>86</v>
      </c>
      <c r="AL46" s="246">
        <v>23</v>
      </c>
      <c r="AM46" s="244">
        <v>1108092114.7495773</v>
      </c>
      <c r="AN46" s="246">
        <v>887593844.58565784</v>
      </c>
      <c r="AO46" s="244">
        <v>134223593.42962235</v>
      </c>
      <c r="AP46" s="191">
        <v>0.16730093738500393</v>
      </c>
      <c r="AQ46" s="192">
        <v>3.2307607148753921E-2</v>
      </c>
      <c r="AR46" s="244">
        <v>4964625.7302960325</v>
      </c>
      <c r="AS46" s="246">
        <v>121289261.87147729</v>
      </c>
      <c r="AT46" s="245">
        <v>132536653.9898016</v>
      </c>
      <c r="AU46" s="245">
        <v>0</v>
      </c>
      <c r="AV46" s="244">
        <v>4964625.7302960297</v>
      </c>
      <c r="AW46" s="246">
        <v>0</v>
      </c>
      <c r="AX46" s="237">
        <v>0.99999999999999944</v>
      </c>
      <c r="AY46" s="192">
        <v>0</v>
      </c>
      <c r="AZ46" s="244">
        <v>4964625.7302960297</v>
      </c>
      <c r="BA46" s="245">
        <v>18097995.909720317</v>
      </c>
      <c r="BB46" s="245">
        <v>742062.60790734796</v>
      </c>
      <c r="BC46" s="247">
        <v>1156.2866300709652</v>
      </c>
      <c r="BD46" s="19"/>
      <c r="BE46" s="186">
        <f t="shared" si="9"/>
        <v>0.41517738269953469</v>
      </c>
      <c r="BF46" s="203">
        <f t="shared" si="9"/>
        <v>0.11827907494604774</v>
      </c>
      <c r="BG46" s="203">
        <f t="shared" si="9"/>
        <v>1.5184970791906475E-3</v>
      </c>
      <c r="BH46" s="203">
        <f t="shared" si="9"/>
        <v>1.9862911815859456E-4</v>
      </c>
      <c r="BI46" s="203">
        <f t="shared" si="9"/>
        <v>1.1844503040331868E-4</v>
      </c>
      <c r="BJ46" s="203">
        <f t="shared" si="9"/>
        <v>0.42566909986427925</v>
      </c>
      <c r="BK46" s="203">
        <f t="shared" si="9"/>
        <v>3.8893677556358061E-5</v>
      </c>
      <c r="BL46" s="203">
        <f t="shared" si="9"/>
        <v>8.4424550443905122E-2</v>
      </c>
      <c r="BM46" s="203">
        <f t="shared" si="9"/>
        <v>6.312175292011832E-3</v>
      </c>
      <c r="BN46" s="203">
        <f t="shared" si="9"/>
        <v>2.6866742408971728E-4</v>
      </c>
      <c r="BO46" s="203">
        <f t="shared" si="9"/>
        <v>2.2402681052762245E-3</v>
      </c>
      <c r="BP46" s="203">
        <f t="shared" si="9"/>
        <v>7.3665127148328383E-4</v>
      </c>
      <c r="BQ46" s="203">
        <f t="shared" si="9"/>
        <v>5.4330599183397827E-5</v>
      </c>
      <c r="BR46" s="203">
        <f t="shared" si="9"/>
        <v>1.7893930311692046E-3</v>
      </c>
      <c r="BS46" s="203">
        <f t="shared" si="9"/>
        <v>9.854908537148388E-2</v>
      </c>
      <c r="BT46" s="203">
        <f t="shared" si="8"/>
        <v>0.78764392453171073</v>
      </c>
      <c r="BU46" s="203">
        <f t="shared" si="8"/>
        <v>-1.1580152417095596E-3</v>
      </c>
      <c r="BV46" s="203">
        <f t="shared" si="8"/>
        <v>0.99884198475829045</v>
      </c>
      <c r="BW46" s="203">
        <f t="shared" si="8"/>
        <v>5.6979467805780122E-2</v>
      </c>
      <c r="BX46" s="187">
        <f t="shared" si="8"/>
        <v>1.4637087355443325E-6</v>
      </c>
      <c r="BY46" s="171">
        <f t="shared" si="3"/>
        <v>12393.885912848535</v>
      </c>
      <c r="BZ46" s="196">
        <f t="shared" si="4"/>
        <v>131.26688580234554</v>
      </c>
      <c r="CA46" s="197">
        <f t="shared" si="5"/>
        <v>645765569.65838194</v>
      </c>
    </row>
    <row r="47" spans="1:79" ht="15" customHeight="1" x14ac:dyDescent="0.25">
      <c r="A47" s="19"/>
      <c r="B47" s="255" t="s">
        <v>295</v>
      </c>
      <c r="C47" s="282"/>
      <c r="D47" s="291">
        <v>2030</v>
      </c>
      <c r="E47" s="171">
        <v>-3523284840.9421887</v>
      </c>
      <c r="F47" s="196">
        <v>-3523284840.9421887</v>
      </c>
      <c r="G47" s="196">
        <v>-3523284840.9421887</v>
      </c>
      <c r="H47" s="196">
        <v>-3523284840.9421887</v>
      </c>
      <c r="I47" s="197">
        <v>-3523284840.9421887</v>
      </c>
      <c r="J47" s="171">
        <v>10765.976556840835</v>
      </c>
      <c r="K47" s="196">
        <v>130.17345013718213</v>
      </c>
      <c r="L47" s="197">
        <v>492400127.59497845</v>
      </c>
      <c r="M47" s="171">
        <v>5244312801.4643574</v>
      </c>
      <c r="N47" s="196">
        <v>34691.243855746623</v>
      </c>
      <c r="O47" s="196">
        <v>273494984.87331802</v>
      </c>
      <c r="P47" s="196">
        <v>-846978.98846929148</v>
      </c>
      <c r="Q47" s="196">
        <v>7489439.8625208335</v>
      </c>
      <c r="R47" s="196">
        <v>-2468266.2543003056</v>
      </c>
      <c r="S47" s="196">
        <v>50571846.603821054</v>
      </c>
      <c r="T47" s="196">
        <v>1165339.3242445397</v>
      </c>
      <c r="U47" s="196">
        <v>20734105.464923687</v>
      </c>
      <c r="V47" s="554">
        <v>26699606505.54332</v>
      </c>
      <c r="W47" s="196">
        <v>130707225.81751895</v>
      </c>
      <c r="X47" s="196">
        <v>56683742.744433612</v>
      </c>
      <c r="Y47" s="196">
        <v>-20649622.336498126</v>
      </c>
      <c r="Z47" s="196">
        <v>4049007164.4265471</v>
      </c>
      <c r="AA47" s="196">
        <v>11623308297.629738</v>
      </c>
      <c r="AB47" s="196">
        <v>-6944712.7309968174</v>
      </c>
      <c r="AC47" s="196">
        <v>1355598419.6032078</v>
      </c>
      <c r="AD47" s="197">
        <v>316752905.00015473</v>
      </c>
      <c r="AE47" s="244">
        <v>68</v>
      </c>
      <c r="AF47" s="245">
        <v>19</v>
      </c>
      <c r="AG47" s="245">
        <v>4975000</v>
      </c>
      <c r="AH47" s="606">
        <v>0.99791471965749401</v>
      </c>
      <c r="AI47" s="244">
        <v>69</v>
      </c>
      <c r="AJ47" s="245">
        <v>20</v>
      </c>
      <c r="AK47" s="245">
        <v>86</v>
      </c>
      <c r="AL47" s="246">
        <v>23</v>
      </c>
      <c r="AM47" s="244">
        <v>1002133982.4229906</v>
      </c>
      <c r="AN47" s="246">
        <v>943613168.62770259</v>
      </c>
      <c r="AO47" s="244">
        <v>134223593.42962235</v>
      </c>
      <c r="AP47" s="191">
        <v>0.16730093738500396</v>
      </c>
      <c r="AQ47" s="192">
        <v>1.9798952899947746E-2</v>
      </c>
      <c r="AR47" s="244">
        <v>4964625.7302960325</v>
      </c>
      <c r="AS47" s="246">
        <v>121289261.87147729</v>
      </c>
      <c r="AT47" s="245">
        <v>132536653.9898016</v>
      </c>
      <c r="AU47" s="245">
        <v>0</v>
      </c>
      <c r="AV47" s="244">
        <v>4964625.7302960297</v>
      </c>
      <c r="AW47" s="246">
        <v>0</v>
      </c>
      <c r="AX47" s="237">
        <v>0.99999999999999944</v>
      </c>
      <c r="AY47" s="192">
        <v>0</v>
      </c>
      <c r="AZ47" s="244">
        <v>4964625.7302960297</v>
      </c>
      <c r="BA47" s="245">
        <v>18097995.909720317</v>
      </c>
      <c r="BB47" s="245">
        <v>742062.60790734785</v>
      </c>
      <c r="BC47" s="247">
        <v>1168.6268430196774</v>
      </c>
      <c r="BD47" s="19"/>
      <c r="BE47" s="186">
        <f t="shared" si="9"/>
        <v>0.43091149265593071</v>
      </c>
      <c r="BF47" s="203">
        <f t="shared" si="9"/>
        <v>0.11282063126723627</v>
      </c>
      <c r="BG47" s="203">
        <f t="shared" si="9"/>
        <v>1.6310448604865998E-3</v>
      </c>
      <c r="BH47" s="203">
        <f t="shared" si="9"/>
        <v>2.0583527594630682E-4</v>
      </c>
      <c r="BI47" s="203">
        <f t="shared" si="9"/>
        <v>-6.8244167811997811E-5</v>
      </c>
      <c r="BJ47" s="203">
        <f t="shared" si="9"/>
        <v>0.41711085923915076</v>
      </c>
      <c r="BK47" s="203">
        <f t="shared" si="9"/>
        <v>-2.446311500420374E-3</v>
      </c>
      <c r="BL47" s="203">
        <f t="shared" si="9"/>
        <v>8.2371071215805211E-2</v>
      </c>
      <c r="BM47" s="203">
        <f t="shared" si="9"/>
        <v>6.0083047894085176E-3</v>
      </c>
      <c r="BN47" s="203">
        <f t="shared" si="9"/>
        <v>2.7080973093005092E-4</v>
      </c>
      <c r="BO47" s="203">
        <f t="shared" si="9"/>
        <v>2.338512809860555E-3</v>
      </c>
      <c r="BP47" s="203">
        <f t="shared" si="9"/>
        <v>6.9793414005518998E-4</v>
      </c>
      <c r="BQ47" s="203">
        <f t="shared" si="9"/>
        <v>4.5727542120884497E-5</v>
      </c>
      <c r="BR47" s="203">
        <f t="shared" si="9"/>
        <v>-6.0701819664311868E-3</v>
      </c>
      <c r="BS47" s="203">
        <f t="shared" si="9"/>
        <v>8.1740051213104889E-2</v>
      </c>
      <c r="BT47" s="203">
        <f t="shared" si="8"/>
        <v>0.79299922710485238</v>
      </c>
      <c r="BU47" s="203">
        <f t="shared" si="8"/>
        <v>-2.5862121394153855E-3</v>
      </c>
      <c r="BV47" s="203">
        <f t="shared" si="8"/>
        <v>0.99741378786058454</v>
      </c>
      <c r="BW47" s="203">
        <f t="shared" si="8"/>
        <v>6.2262290621137695E-2</v>
      </c>
      <c r="BX47" s="187">
        <f t="shared" si="8"/>
        <v>1.4698993106448709E-6</v>
      </c>
      <c r="BY47" s="171">
        <f t="shared" si="3"/>
        <v>11294.018290769629</v>
      </c>
      <c r="BZ47" s="196">
        <f t="shared" si="4"/>
        <v>130.15772797128432</v>
      </c>
      <c r="CA47" s="197">
        <f t="shared" si="5"/>
        <v>620527045.38138831</v>
      </c>
    </row>
    <row r="48" spans="1:79" ht="15" customHeight="1" x14ac:dyDescent="0.25">
      <c r="A48" s="19"/>
      <c r="B48" s="255" t="s">
        <v>296</v>
      </c>
      <c r="C48" s="282"/>
      <c r="D48" s="291">
        <v>2030</v>
      </c>
      <c r="E48" s="171">
        <v>-3385371708.266284</v>
      </c>
      <c r="F48" s="196">
        <v>-3385371708.266284</v>
      </c>
      <c r="G48" s="196">
        <v>-3385371708.266284</v>
      </c>
      <c r="H48" s="196">
        <v>-3385371708.266284</v>
      </c>
      <c r="I48" s="197">
        <v>-3385371708.266284</v>
      </c>
      <c r="J48" s="171">
        <v>12002.98746440994</v>
      </c>
      <c r="K48" s="196">
        <v>131.92570117660617</v>
      </c>
      <c r="L48" s="197">
        <v>509527741.62599945</v>
      </c>
      <c r="M48" s="171">
        <v>5548703625.3247261</v>
      </c>
      <c r="N48" s="196">
        <v>35298.510988032373</v>
      </c>
      <c r="O48" s="196">
        <v>289134563.60713369</v>
      </c>
      <c r="P48" s="196">
        <v>1600548.0644867141</v>
      </c>
      <c r="Q48" s="196">
        <v>8391496.7495382167</v>
      </c>
      <c r="R48" s="196">
        <v>27475.405875377357</v>
      </c>
      <c r="S48" s="196">
        <v>52269610.757338867</v>
      </c>
      <c r="T48" s="196">
        <v>1236699.4269993803</v>
      </c>
      <c r="U48" s="196">
        <v>20744135.287304979</v>
      </c>
      <c r="V48" s="196">
        <v>25963516541.732346</v>
      </c>
      <c r="W48" s="554">
        <v>139260752.36187676</v>
      </c>
      <c r="X48" s="196">
        <v>68182950.243401527</v>
      </c>
      <c r="Y48" s="196">
        <v>6848153.2707274184</v>
      </c>
      <c r="Z48" s="196">
        <v>5365055694.0259199</v>
      </c>
      <c r="AA48" s="196">
        <v>11643262187.294767</v>
      </c>
      <c r="AB48" s="196">
        <v>-3220172.739288792</v>
      </c>
      <c r="AC48" s="196">
        <v>1415850573.1963398</v>
      </c>
      <c r="AD48" s="197">
        <v>318059796.22080135</v>
      </c>
      <c r="AE48" s="244">
        <v>67</v>
      </c>
      <c r="AF48" s="245">
        <v>19</v>
      </c>
      <c r="AG48" s="245">
        <v>4975000</v>
      </c>
      <c r="AH48" s="606">
        <v>0.99791471965749401</v>
      </c>
      <c r="AI48" s="244">
        <v>69</v>
      </c>
      <c r="AJ48" s="245">
        <v>20</v>
      </c>
      <c r="AK48" s="245">
        <v>86</v>
      </c>
      <c r="AL48" s="246">
        <v>23</v>
      </c>
      <c r="AM48" s="244">
        <v>1094676327.1758494</v>
      </c>
      <c r="AN48" s="246">
        <v>897372087.68417978</v>
      </c>
      <c r="AO48" s="244">
        <v>134223593.42962235</v>
      </c>
      <c r="AP48" s="191">
        <v>0.16730093738500387</v>
      </c>
      <c r="AQ48" s="192">
        <v>3.9873603769764107E-2</v>
      </c>
      <c r="AR48" s="244">
        <v>4964625.7302960325</v>
      </c>
      <c r="AS48" s="246">
        <v>121289261.87147729</v>
      </c>
      <c r="AT48" s="245">
        <v>132536653.9898016</v>
      </c>
      <c r="AU48" s="245">
        <v>0</v>
      </c>
      <c r="AV48" s="244">
        <v>4964625.7302960297</v>
      </c>
      <c r="AW48" s="246">
        <v>0</v>
      </c>
      <c r="AX48" s="237">
        <v>0.99999999999999944</v>
      </c>
      <c r="AY48" s="192">
        <v>0</v>
      </c>
      <c r="AZ48" s="244">
        <v>4964625.7302960297</v>
      </c>
      <c r="BA48" s="245">
        <v>18097995.90972032</v>
      </c>
      <c r="BB48" s="245">
        <v>742062.60790734796</v>
      </c>
      <c r="BC48" s="247">
        <v>1140.8478574355729</v>
      </c>
      <c r="BD48" s="19"/>
      <c r="BE48" s="186">
        <f t="shared" si="9"/>
        <v>0.41518524979562776</v>
      </c>
      <c r="BF48" s="203">
        <f t="shared" si="9"/>
        <v>0.11834945878612584</v>
      </c>
      <c r="BG48" s="203">
        <f t="shared" si="9"/>
        <v>1.5113091728871603E-3</v>
      </c>
      <c r="BH48" s="203">
        <f t="shared" si="9"/>
        <v>1.9816244323304048E-4</v>
      </c>
      <c r="BI48" s="203">
        <f t="shared" si="9"/>
        <v>1.1743904862049298E-4</v>
      </c>
      <c r="BJ48" s="203">
        <f t="shared" si="9"/>
        <v>0.42559105122840157</v>
      </c>
      <c r="BK48" s="203">
        <f t="shared" si="9"/>
        <v>2.6998440453687989E-5</v>
      </c>
      <c r="BL48" s="203">
        <f t="shared" si="9"/>
        <v>8.4409237687341251E-2</v>
      </c>
      <c r="BM48" s="203">
        <f t="shared" si="9"/>
        <v>6.3217675553364971E-3</v>
      </c>
      <c r="BN48" s="203">
        <f t="shared" si="9"/>
        <v>2.6862665778072827E-4</v>
      </c>
      <c r="BO48" s="203">
        <f t="shared" si="9"/>
        <v>2.2546192785456412E-3</v>
      </c>
      <c r="BP48" s="203">
        <f t="shared" si="9"/>
        <v>7.3725613116177669E-4</v>
      </c>
      <c r="BQ48" s="203">
        <f t="shared" si="9"/>
        <v>5.4534324655065638E-5</v>
      </c>
      <c r="BR48" s="203">
        <f t="shared" si="9"/>
        <v>1.8332173845574649E-3</v>
      </c>
      <c r="BS48" s="203">
        <f t="shared" si="9"/>
        <v>9.8630558686541706E-2</v>
      </c>
      <c r="BT48" s="203">
        <f t="shared" si="8"/>
        <v>0.78757603778066676</v>
      </c>
      <c r="BU48" s="203">
        <f t="shared" si="8"/>
        <v>-1.1498141513747581E-3</v>
      </c>
      <c r="BV48" s="203">
        <f t="shared" si="8"/>
        <v>0.99885018584862528</v>
      </c>
      <c r="BW48" s="203">
        <f t="shared" si="8"/>
        <v>5.6933012240130879E-2</v>
      </c>
      <c r="BX48" s="187">
        <f t="shared" si="8"/>
        <v>1.4633579326888086E-6</v>
      </c>
      <c r="BY48" s="171">
        <f t="shared" si="3"/>
        <v>12402.167386331776</v>
      </c>
      <c r="BZ48" s="196">
        <f t="shared" si="4"/>
        <v>131.27896642783764</v>
      </c>
      <c r="CA48" s="197">
        <f t="shared" si="5"/>
        <v>647175539.7273922</v>
      </c>
    </row>
    <row r="49" spans="1:79" ht="15" customHeight="1" x14ac:dyDescent="0.25">
      <c r="A49" s="26"/>
      <c r="B49" s="255" t="s">
        <v>297</v>
      </c>
      <c r="C49" s="282"/>
      <c r="D49" s="291">
        <v>2030</v>
      </c>
      <c r="E49" s="171">
        <v>-3393795066.7505202</v>
      </c>
      <c r="F49" s="196">
        <v>-3393795066.7505202</v>
      </c>
      <c r="G49" s="196">
        <v>-3393795066.7505202</v>
      </c>
      <c r="H49" s="196">
        <v>-3393795066.7505202</v>
      </c>
      <c r="I49" s="197">
        <v>-3393795066.7505202</v>
      </c>
      <c r="J49" s="171">
        <v>12001.113717008682</v>
      </c>
      <c r="K49" s="196">
        <v>131.9235770906588</v>
      </c>
      <c r="L49" s="197">
        <v>509979011.83018994</v>
      </c>
      <c r="M49" s="171">
        <v>5550478770.6431484</v>
      </c>
      <c r="N49" s="196">
        <v>35301.530710804414</v>
      </c>
      <c r="O49" s="196">
        <v>288769930.8174879</v>
      </c>
      <c r="P49" s="196">
        <v>1575655.6076298468</v>
      </c>
      <c r="Q49" s="196">
        <v>8388009.3928060979</v>
      </c>
      <c r="R49" s="196">
        <v>2527.3504071179777</v>
      </c>
      <c r="S49" s="196">
        <v>52264358.448122546</v>
      </c>
      <c r="T49" s="196">
        <v>1236004.2915319263</v>
      </c>
      <c r="U49" s="196">
        <v>20744087.98814223</v>
      </c>
      <c r="V49" s="196">
        <v>26041860229.546585</v>
      </c>
      <c r="W49" s="196">
        <v>139248409.68609679</v>
      </c>
      <c r="X49" s="554">
        <v>68206018.61307165</v>
      </c>
      <c r="Y49" s="196">
        <v>6674017.0146172345</v>
      </c>
      <c r="Z49" s="196">
        <v>5367296722.2377434</v>
      </c>
      <c r="AA49" s="196">
        <v>11643161697.411156</v>
      </c>
      <c r="AB49" s="196">
        <v>-3263768.2595085315</v>
      </c>
      <c r="AC49" s="196">
        <v>1416819302.9357843</v>
      </c>
      <c r="AD49" s="197">
        <v>318061392.75908136</v>
      </c>
      <c r="AE49" s="244">
        <v>66</v>
      </c>
      <c r="AF49" s="245">
        <v>19</v>
      </c>
      <c r="AG49" s="245">
        <v>4975000</v>
      </c>
      <c r="AH49" s="606">
        <v>0.99791471965749379</v>
      </c>
      <c r="AI49" s="244">
        <v>68</v>
      </c>
      <c r="AJ49" s="245">
        <v>20</v>
      </c>
      <c r="AK49" s="245">
        <v>86</v>
      </c>
      <c r="AL49" s="246">
        <v>23</v>
      </c>
      <c r="AM49" s="244">
        <v>1098328895.6529922</v>
      </c>
      <c r="AN49" s="246">
        <v>897595516.45026398</v>
      </c>
      <c r="AO49" s="244">
        <v>134223593.42962235</v>
      </c>
      <c r="AP49" s="191">
        <v>0.1673009373850039</v>
      </c>
      <c r="AQ49" s="192">
        <v>3.9873648301821905E-2</v>
      </c>
      <c r="AR49" s="244">
        <v>4964625.7302960325</v>
      </c>
      <c r="AS49" s="246">
        <v>121289261.87147729</v>
      </c>
      <c r="AT49" s="245">
        <v>132536653.9898016</v>
      </c>
      <c r="AU49" s="245">
        <v>0</v>
      </c>
      <c r="AV49" s="244">
        <v>4964625.7302960297</v>
      </c>
      <c r="AW49" s="246">
        <v>0</v>
      </c>
      <c r="AX49" s="237">
        <v>0.99999999999999944</v>
      </c>
      <c r="AY49" s="192">
        <v>0</v>
      </c>
      <c r="AZ49" s="244">
        <v>4964625.7302960297</v>
      </c>
      <c r="BA49" s="245">
        <v>18097995.90972032</v>
      </c>
      <c r="BB49" s="245">
        <v>742062.60790734785</v>
      </c>
      <c r="BC49" s="247">
        <v>1142.5444564264574</v>
      </c>
      <c r="BD49" s="19"/>
      <c r="BE49" s="186">
        <f t="shared" si="9"/>
        <v>0.41533930815540898</v>
      </c>
      <c r="BF49" s="203">
        <f t="shared" si="9"/>
        <v>0.11838717081142473</v>
      </c>
      <c r="BG49" s="203">
        <f t="shared" si="9"/>
        <v>1.511515730733792E-3</v>
      </c>
      <c r="BH49" s="203">
        <f t="shared" si="9"/>
        <v>1.9792265475047582E-4</v>
      </c>
      <c r="BI49" s="203">
        <f t="shared" si="9"/>
        <v>1.1561849310119515E-4</v>
      </c>
      <c r="BJ49" s="203">
        <f t="shared" si="9"/>
        <v>0.42543593128731721</v>
      </c>
      <c r="BK49" s="203">
        <f t="shared" si="9"/>
        <v>2.4834731499349879E-6</v>
      </c>
      <c r="BL49" s="203">
        <f t="shared" si="9"/>
        <v>8.4400648591786212E-2</v>
      </c>
      <c r="BM49" s="203">
        <f t="shared" si="9"/>
        <v>6.3182061299122657E-3</v>
      </c>
      <c r="BN49" s="203">
        <f t="shared" si="9"/>
        <v>2.6862570396944143E-4</v>
      </c>
      <c r="BO49" s="203">
        <f t="shared" si="9"/>
        <v>2.2614196126772212E-3</v>
      </c>
      <c r="BP49" s="203">
        <f t="shared" si="9"/>
        <v>7.3718985151916157E-4</v>
      </c>
      <c r="BQ49" s="203">
        <f t="shared" si="9"/>
        <v>5.4552705965388662E-5</v>
      </c>
      <c r="BR49" s="203">
        <f t="shared" si="9"/>
        <v>1.7866932892811479E-3</v>
      </c>
      <c r="BS49" s="203">
        <f t="shared" si="9"/>
        <v>9.8676801809524012E-2</v>
      </c>
      <c r="BT49" s="203">
        <f t="shared" si="8"/>
        <v>0.78756823975617662</v>
      </c>
      <c r="BU49" s="203">
        <f t="shared" si="8"/>
        <v>-1.1645666163125738E-3</v>
      </c>
      <c r="BV49" s="203">
        <f t="shared" si="8"/>
        <v>0.99883543338368741</v>
      </c>
      <c r="BW49" s="203">
        <f t="shared" si="8"/>
        <v>5.693620857988313E-2</v>
      </c>
      <c r="BX49" s="187">
        <f t="shared" si="8"/>
        <v>1.4633634188686309E-6</v>
      </c>
      <c r="BY49" s="171">
        <f t="shared" si="3"/>
        <v>12401.533392138102</v>
      </c>
      <c r="BZ49" s="196">
        <f t="shared" si="4"/>
        <v>131.27913322789652</v>
      </c>
      <c r="CA49" s="197">
        <f t="shared" si="5"/>
        <v>647627904.52137637</v>
      </c>
    </row>
    <row r="50" spans="1:79" ht="15" customHeight="1" x14ac:dyDescent="0.25">
      <c r="A50" s="26"/>
      <c r="B50" s="255" t="s">
        <v>298</v>
      </c>
      <c r="C50" s="282"/>
      <c r="D50" s="291">
        <v>2030</v>
      </c>
      <c r="E50" s="171">
        <v>-3123416316.0779791</v>
      </c>
      <c r="F50" s="196">
        <v>-3123416316.0779791</v>
      </c>
      <c r="G50" s="196">
        <v>-3123416316.0779791</v>
      </c>
      <c r="H50" s="196">
        <v>-3123416316.0779791</v>
      </c>
      <c r="I50" s="197">
        <v>-3123416316.0779791</v>
      </c>
      <c r="J50" s="171">
        <v>10943.133251447163</v>
      </c>
      <c r="K50" s="196">
        <v>121.46386055354131</v>
      </c>
      <c r="L50" s="197">
        <v>443045494.74792945</v>
      </c>
      <c r="M50" s="171">
        <v>4974573632.0142345</v>
      </c>
      <c r="N50" s="196">
        <v>31929.571721995108</v>
      </c>
      <c r="O50" s="196">
        <v>276067040.14305639</v>
      </c>
      <c r="P50" s="196">
        <v>1992787.5409268495</v>
      </c>
      <c r="Q50" s="196">
        <v>7738586.1637764554</v>
      </c>
      <c r="R50" s="196">
        <v>529158.38607356511</v>
      </c>
      <c r="S50" s="196">
        <v>48206395.500964336</v>
      </c>
      <c r="T50" s="196">
        <v>1145486.9462666395</v>
      </c>
      <c r="U50" s="196">
        <v>19175324.730929408</v>
      </c>
      <c r="V50" s="196">
        <v>19883798580.88155</v>
      </c>
      <c r="W50" s="196">
        <v>128161272.51819637</v>
      </c>
      <c r="X50" s="196">
        <v>60230943.443212599</v>
      </c>
      <c r="Y50" s="554">
        <v>10360770.281371623</v>
      </c>
      <c r="Z50" s="196">
        <v>4852432938.4027672</v>
      </c>
      <c r="AA50" s="196">
        <v>10755074857.702572</v>
      </c>
      <c r="AB50" s="196">
        <v>-1728850.6646355819</v>
      </c>
      <c r="AC50" s="196">
        <v>1246541341.8981142</v>
      </c>
      <c r="AD50" s="197">
        <v>293105717.01519024</v>
      </c>
      <c r="AE50" s="244">
        <v>60</v>
      </c>
      <c r="AF50" s="245">
        <v>18</v>
      </c>
      <c r="AG50" s="245">
        <v>4600000</v>
      </c>
      <c r="AH50" s="606">
        <v>0.99790122075459475</v>
      </c>
      <c r="AI50" s="244">
        <v>61</v>
      </c>
      <c r="AJ50" s="245">
        <v>18</v>
      </c>
      <c r="AK50" s="245">
        <v>83</v>
      </c>
      <c r="AL50" s="246">
        <v>22</v>
      </c>
      <c r="AM50" s="244">
        <v>845692481.80181825</v>
      </c>
      <c r="AN50" s="246">
        <v>765301450.93532813</v>
      </c>
      <c r="AO50" s="244">
        <v>134223593.42962235</v>
      </c>
      <c r="AP50" s="191">
        <v>0.15468822145101985</v>
      </c>
      <c r="AQ50" s="192">
        <v>1.3972097936119598E-4</v>
      </c>
      <c r="AR50" s="244">
        <v>4964625.7302960325</v>
      </c>
      <c r="AS50" s="246">
        <v>121289261.87147729</v>
      </c>
      <c r="AT50" s="245">
        <v>122544796.24086852</v>
      </c>
      <c r="AU50" s="245">
        <v>0</v>
      </c>
      <c r="AV50" s="244">
        <v>4590345.6154711302</v>
      </c>
      <c r="AW50" s="246">
        <v>0</v>
      </c>
      <c r="AX50" s="237">
        <v>0.92461060809863216</v>
      </c>
      <c r="AY50" s="192">
        <v>0</v>
      </c>
      <c r="AZ50" s="244">
        <v>4590345.6154711302</v>
      </c>
      <c r="BA50" s="245">
        <v>16733599.003453081</v>
      </c>
      <c r="BB50" s="245">
        <v>686118.9591444704</v>
      </c>
      <c r="BC50" s="247">
        <v>1138.2801149116142</v>
      </c>
      <c r="BD50" s="19"/>
      <c r="BE50" s="186">
        <f t="shared" si="9"/>
        <v>0.40865660104574536</v>
      </c>
      <c r="BF50" s="203">
        <f t="shared" si="9"/>
        <v>0.11526411654970352</v>
      </c>
      <c r="BG50" s="203">
        <f t="shared" si="9"/>
        <v>1.5008672915462844E-3</v>
      </c>
      <c r="BH50" s="203">
        <f t="shared" si="9"/>
        <v>2.0772471100294652E-4</v>
      </c>
      <c r="BI50" s="203">
        <f t="shared" si="9"/>
        <v>1.605303196053451E-4</v>
      </c>
      <c r="BJ50" s="203">
        <f t="shared" si="9"/>
        <v>0.4308905273409544</v>
      </c>
      <c r="BK50" s="203">
        <f t="shared" si="9"/>
        <v>5.6486382061309503E-4</v>
      </c>
      <c r="BL50" s="203">
        <f t="shared" si="9"/>
        <v>8.4568550358548406E-2</v>
      </c>
      <c r="BM50" s="203">
        <f t="shared" si="9"/>
        <v>6.3610384775347039E-3</v>
      </c>
      <c r="BN50" s="203">
        <f t="shared" si="9"/>
        <v>2.6974910626434943E-4</v>
      </c>
      <c r="BO50" s="203">
        <f t="shared" si="9"/>
        <v>1.8757397079533708E-3</v>
      </c>
      <c r="BP50" s="203">
        <f t="shared" si="9"/>
        <v>7.3707211488151789E-4</v>
      </c>
      <c r="BQ50" s="203">
        <f t="shared" si="9"/>
        <v>5.2333204754520185E-5</v>
      </c>
      <c r="BR50" s="203">
        <f t="shared" si="9"/>
        <v>3.0449825425540901E-3</v>
      </c>
      <c r="BS50" s="203">
        <f t="shared" si="9"/>
        <v>9.7937512174465571E-2</v>
      </c>
      <c r="BT50" s="203">
        <f t="shared" si="8"/>
        <v>0.79030507168683717</v>
      </c>
      <c r="BU50" s="203">
        <f t="shared" si="8"/>
        <v>-7.0147401512282573E-4</v>
      </c>
      <c r="BV50" s="203">
        <f t="shared" si="8"/>
        <v>0.99929852598487723</v>
      </c>
      <c r="BW50" s="203">
        <f t="shared" si="8"/>
        <v>5.7601254574125904E-2</v>
      </c>
      <c r="BX50" s="187">
        <f t="shared" si="8"/>
        <v>1.4649729094835506E-6</v>
      </c>
      <c r="BY50" s="171">
        <f t="shared" si="3"/>
        <v>11296.536795676147</v>
      </c>
      <c r="BZ50" s="196">
        <f t="shared" si="4"/>
        <v>120.84582037737862</v>
      </c>
      <c r="CA50" s="197">
        <f t="shared" si="5"/>
        <v>569529819.87703741</v>
      </c>
    </row>
    <row r="51" spans="1:79" ht="15" customHeight="1" x14ac:dyDescent="0.25">
      <c r="A51" s="19"/>
      <c r="B51" s="255" t="s">
        <v>299</v>
      </c>
      <c r="C51" s="282"/>
      <c r="D51" s="291">
        <v>2030</v>
      </c>
      <c r="E51" s="171">
        <v>-3388489597.2964439</v>
      </c>
      <c r="F51" s="196">
        <v>-3388489597.2964439</v>
      </c>
      <c r="G51" s="196">
        <v>-3388489597.2964439</v>
      </c>
      <c r="H51" s="196">
        <v>-3388489597.2964439</v>
      </c>
      <c r="I51" s="197">
        <v>-3388489597.2964439</v>
      </c>
      <c r="J51" s="171">
        <v>11985.394823299277</v>
      </c>
      <c r="K51" s="196">
        <v>131.89414504114643</v>
      </c>
      <c r="L51" s="197">
        <v>509864430.54368806</v>
      </c>
      <c r="M51" s="171">
        <v>5548831554.2147903</v>
      </c>
      <c r="N51" s="196">
        <v>35379.075945949604</v>
      </c>
      <c r="O51" s="196">
        <v>288050990.64762992</v>
      </c>
      <c r="P51" s="196">
        <v>1499924.5349439774</v>
      </c>
      <c r="Q51" s="196">
        <v>8371145.155906491</v>
      </c>
      <c r="R51" s="196">
        <v>-74048.790387216955</v>
      </c>
      <c r="S51" s="196">
        <v>52242897.199936748</v>
      </c>
      <c r="T51" s="196">
        <v>1232316.6502775338</v>
      </c>
      <c r="U51" s="196">
        <v>20744519.507936075</v>
      </c>
      <c r="V51" s="196">
        <v>26123259048.707157</v>
      </c>
      <c r="W51" s="196">
        <v>139165602.10316223</v>
      </c>
      <c r="X51" s="196">
        <v>68139096.253190115</v>
      </c>
      <c r="Y51" s="196">
        <v>6149152.9698649123</v>
      </c>
      <c r="Z51" s="554">
        <v>5369423520.2799883</v>
      </c>
      <c r="AA51" s="196">
        <v>11642645328.590319</v>
      </c>
      <c r="AB51" s="196">
        <v>-3383141.5979784764</v>
      </c>
      <c r="AC51" s="196">
        <v>1416184267.7557607</v>
      </c>
      <c r="AD51" s="197">
        <v>318062319.9065693</v>
      </c>
      <c r="AE51" s="244">
        <v>62</v>
      </c>
      <c r="AF51" s="245">
        <v>19</v>
      </c>
      <c r="AG51" s="245">
        <v>4975000</v>
      </c>
      <c r="AH51" s="606">
        <v>0.99791471965749401</v>
      </c>
      <c r="AI51" s="244">
        <v>64</v>
      </c>
      <c r="AJ51" s="245">
        <v>19</v>
      </c>
      <c r="AK51" s="245">
        <v>86</v>
      </c>
      <c r="AL51" s="246">
        <v>23</v>
      </c>
      <c r="AM51" s="244">
        <v>1107883949.2636404</v>
      </c>
      <c r="AN51" s="246">
        <v>938331495.04209876</v>
      </c>
      <c r="AO51" s="244">
        <v>134223593.42962235</v>
      </c>
      <c r="AP51" s="191">
        <v>0.16730093738500365</v>
      </c>
      <c r="AQ51" s="192">
        <v>2.0515963562660468E-2</v>
      </c>
      <c r="AR51" s="244">
        <v>4964625.7302960325</v>
      </c>
      <c r="AS51" s="246">
        <v>121289261.87147729</v>
      </c>
      <c r="AT51" s="245">
        <v>132536653.9898016</v>
      </c>
      <c r="AU51" s="245">
        <v>0</v>
      </c>
      <c r="AV51" s="244">
        <v>4964625.7302960297</v>
      </c>
      <c r="AW51" s="246">
        <v>0</v>
      </c>
      <c r="AX51" s="237">
        <v>0.99999999999999944</v>
      </c>
      <c r="AY51" s="192">
        <v>0</v>
      </c>
      <c r="AZ51" s="244">
        <v>4964625.7302960297</v>
      </c>
      <c r="BA51" s="245">
        <v>18097995.909720317</v>
      </c>
      <c r="BB51" s="245">
        <v>742062.60790734785</v>
      </c>
      <c r="BC51" s="247">
        <v>1141.4756343689967</v>
      </c>
      <c r="BD51" s="19"/>
      <c r="BE51" s="186">
        <f t="shared" si="9"/>
        <v>0.41566603958663462</v>
      </c>
      <c r="BF51" s="203">
        <f t="shared" si="9"/>
        <v>0.11835756527134153</v>
      </c>
      <c r="BG51" s="203">
        <f t="shared" si="9"/>
        <v>1.5164777156762047E-3</v>
      </c>
      <c r="BH51" s="203">
        <f t="shared" si="9"/>
        <v>1.9764385908381334E-4</v>
      </c>
      <c r="BI51" s="203">
        <f t="shared" si="9"/>
        <v>1.1018077622765112E-4</v>
      </c>
      <c r="BJ51" s="203">
        <f t="shared" si="9"/>
        <v>0.42504072563151574</v>
      </c>
      <c r="BK51" s="203">
        <f t="shared" si="9"/>
        <v>-7.2766630262743797E-5</v>
      </c>
      <c r="BL51" s="203">
        <f t="shared" si="9"/>
        <v>8.4369932005047846E-2</v>
      </c>
      <c r="BM51" s="203">
        <f t="shared" si="9"/>
        <v>6.2996498908582414E-3</v>
      </c>
      <c r="BN51" s="203">
        <f t="shared" si="9"/>
        <v>2.6864383973941363E-4</v>
      </c>
      <c r="BO51" s="203">
        <f t="shared" si="9"/>
        <v>2.2685940739306876E-3</v>
      </c>
      <c r="BP51" s="203">
        <f t="shared" si="9"/>
        <v>7.3678587671327218E-4</v>
      </c>
      <c r="BQ51" s="203">
        <f t="shared" si="9"/>
        <v>5.4501725622091078E-5</v>
      </c>
      <c r="BR51" s="203">
        <f t="shared" si="9"/>
        <v>1.6479666054100219E-3</v>
      </c>
      <c r="BS51" s="203">
        <f t="shared" si="9"/>
        <v>9.8822886295888715E-2</v>
      </c>
      <c r="BT51" s="203">
        <f t="shared" si="8"/>
        <v>0.78757009725044547</v>
      </c>
      <c r="BU51" s="203">
        <f t="shared" si="8"/>
        <v>-1.2076502158912517E-3</v>
      </c>
      <c r="BV51" s="203">
        <f t="shared" si="8"/>
        <v>0.9987923497841088</v>
      </c>
      <c r="BW51" s="203">
        <f t="shared" si="8"/>
        <v>5.6998079529563192E-2</v>
      </c>
      <c r="BX51" s="187">
        <f t="shared" si="8"/>
        <v>1.4634360386555202E-6</v>
      </c>
      <c r="BY51" s="171">
        <f t="shared" si="3"/>
        <v>12388.107740127485</v>
      </c>
      <c r="BZ51" s="196">
        <f t="shared" si="4"/>
        <v>131.27300144942566</v>
      </c>
      <c r="CA51" s="197">
        <f t="shared" si="5"/>
        <v>647365553.38660717</v>
      </c>
    </row>
    <row r="52" spans="1:79" ht="15" customHeight="1" x14ac:dyDescent="0.25">
      <c r="A52" s="19"/>
      <c r="B52" s="255" t="s">
        <v>300</v>
      </c>
      <c r="C52" s="282"/>
      <c r="D52" s="291">
        <v>2030</v>
      </c>
      <c r="E52" s="171">
        <v>-3428824254.8797917</v>
      </c>
      <c r="F52" s="196">
        <v>-3428824254.8797917</v>
      </c>
      <c r="G52" s="196">
        <v>-3428824254.8797917</v>
      </c>
      <c r="H52" s="196">
        <v>-3428824254.8797917</v>
      </c>
      <c r="I52" s="197">
        <v>-3428824254.8797917</v>
      </c>
      <c r="J52" s="171">
        <v>12004.960414502864</v>
      </c>
      <c r="K52" s="196">
        <v>131.93508997058171</v>
      </c>
      <c r="L52" s="197">
        <v>509672239.37434721</v>
      </c>
      <c r="M52" s="171">
        <v>5551052640.5363379</v>
      </c>
      <c r="N52" s="196">
        <v>35348.81645261361</v>
      </c>
      <c r="O52" s="196">
        <v>289137224.13248807</v>
      </c>
      <c r="P52" s="196">
        <v>1604374.3137184791</v>
      </c>
      <c r="Q52" s="196">
        <v>8392627.8411209695</v>
      </c>
      <c r="R52" s="196">
        <v>31387.109560670331</v>
      </c>
      <c r="S52" s="196">
        <v>52275805.014502347</v>
      </c>
      <c r="T52" s="196">
        <v>1236342.1214446099</v>
      </c>
      <c r="U52" s="196">
        <v>20744566.754686236</v>
      </c>
      <c r="V52" s="196">
        <v>25973432022.699417</v>
      </c>
      <c r="W52" s="196">
        <v>139214954.81266922</v>
      </c>
      <c r="X52" s="196">
        <v>68120953.154800534</v>
      </c>
      <c r="Y52" s="196">
        <v>6771591.5568072125</v>
      </c>
      <c r="Z52" s="196">
        <v>5363691250.601119</v>
      </c>
      <c r="AA52" s="554">
        <v>11643464653.29812</v>
      </c>
      <c r="AB52" s="196">
        <v>-3237552.1202304009</v>
      </c>
      <c r="AC52" s="196">
        <v>1416196162.4419243</v>
      </c>
      <c r="AD52" s="197">
        <v>318082251.92690235</v>
      </c>
      <c r="AE52" s="244">
        <v>68</v>
      </c>
      <c r="AF52" s="245">
        <v>19</v>
      </c>
      <c r="AG52" s="245">
        <v>5025000</v>
      </c>
      <c r="AH52" s="606">
        <v>0.98798521995940947</v>
      </c>
      <c r="AI52" s="244">
        <v>68</v>
      </c>
      <c r="AJ52" s="245">
        <v>20</v>
      </c>
      <c r="AK52" s="245">
        <v>86</v>
      </c>
      <c r="AL52" s="246">
        <v>23</v>
      </c>
      <c r="AM52" s="244">
        <v>1094357990.8623805</v>
      </c>
      <c r="AN52" s="246">
        <v>880254622.8307606</v>
      </c>
      <c r="AO52" s="244">
        <v>134223593.42962235</v>
      </c>
      <c r="AP52" s="191">
        <v>0.16730093738500407</v>
      </c>
      <c r="AQ52" s="192">
        <v>3.3891567912807521E-2</v>
      </c>
      <c r="AR52" s="244">
        <v>4964625.7302960325</v>
      </c>
      <c r="AS52" s="246">
        <v>121289261.87147729</v>
      </c>
      <c r="AT52" s="245">
        <v>132536653.9898016</v>
      </c>
      <c r="AU52" s="245">
        <v>0</v>
      </c>
      <c r="AV52" s="244">
        <v>4964625.7302960297</v>
      </c>
      <c r="AW52" s="246">
        <v>0</v>
      </c>
      <c r="AX52" s="237">
        <v>0.99999999999999944</v>
      </c>
      <c r="AY52" s="192">
        <v>0</v>
      </c>
      <c r="AZ52" s="244">
        <v>4964625.7302960297</v>
      </c>
      <c r="BA52" s="245">
        <v>18097995.90972032</v>
      </c>
      <c r="BB52" s="245">
        <v>742062.60790734785</v>
      </c>
      <c r="BC52" s="247">
        <v>1149.6001588614658</v>
      </c>
      <c r="BD52" s="19"/>
      <c r="BE52" s="186">
        <f t="shared" si="9"/>
        <v>0.41528044816272963</v>
      </c>
      <c r="BF52" s="203">
        <f t="shared" si="9"/>
        <v>0.11839051722887027</v>
      </c>
      <c r="BG52" s="203">
        <f t="shared" si="9"/>
        <v>1.5131694376217125E-3</v>
      </c>
      <c r="BH52" s="203">
        <f t="shared" si="9"/>
        <v>1.9812582845157411E-4</v>
      </c>
      <c r="BI52" s="203">
        <f t="shared" si="9"/>
        <v>1.176969625917888E-4</v>
      </c>
      <c r="BJ52" s="203">
        <f t="shared" si="9"/>
        <v>0.42556585309402295</v>
      </c>
      <c r="BK52" s="203">
        <f t="shared" si="9"/>
        <v>3.0839882100850426E-5</v>
      </c>
      <c r="BL52" s="203">
        <f t="shared" si="9"/>
        <v>8.4412792142947959E-2</v>
      </c>
      <c r="BM52" s="203">
        <f t="shared" si="9"/>
        <v>6.3194583169901494E-3</v>
      </c>
      <c r="BN52" s="203">
        <f t="shared" si="9"/>
        <v>2.6861172505230691E-4</v>
      </c>
      <c r="BO52" s="203">
        <f t="shared" si="9"/>
        <v>2.2553080293719243E-3</v>
      </c>
      <c r="BP52" s="203">
        <f t="shared" si="9"/>
        <v>7.3695737744181727E-4</v>
      </c>
      <c r="BQ52" s="203">
        <f t="shared" si="9"/>
        <v>5.4480575999309278E-5</v>
      </c>
      <c r="BR52" s="203">
        <f t="shared" si="9"/>
        <v>1.8123705690792108E-3</v>
      </c>
      <c r="BS52" s="203">
        <f t="shared" si="9"/>
        <v>9.8586348270757809E-2</v>
      </c>
      <c r="BT52" s="203">
        <f t="shared" si="9"/>
        <v>0.78752957137176605</v>
      </c>
      <c r="BU52" s="203">
        <f t="shared" ref="BU52:BX55" si="10">IFERROR(INDEX($M:$AD,ROW(),MATCH(BU$2,$M$2:$AD$2,0))*INDEX($M$57:$AD$59,MATCH(BU$3,$L$57:$L$59,0),MATCH(BU$2,$M$2:$AD$2,0))/INDEX($BY:$CA,ROW(),MATCH(BU$3,$BY$3:$CA$3,0)),0)</f>
        <v>-1.1557307918653838E-3</v>
      </c>
      <c r="BV52" s="203">
        <f t="shared" si="10"/>
        <v>0.99884426920813452</v>
      </c>
      <c r="BW52" s="203">
        <f t="shared" si="10"/>
        <v>5.692598767474534E-2</v>
      </c>
      <c r="BX52" s="187">
        <f t="shared" si="10"/>
        <v>1.4633494594179102E-6</v>
      </c>
      <c r="BY52" s="171">
        <f t="shared" si="3"/>
        <v>12404.573519433137</v>
      </c>
      <c r="BZ52" s="196">
        <f t="shared" si="4"/>
        <v>131.28899520711272</v>
      </c>
      <c r="CA52" s="197">
        <f t="shared" si="5"/>
        <v>647337340.66118383</v>
      </c>
    </row>
    <row r="53" spans="1:79" ht="15" customHeight="1" x14ac:dyDescent="0.25">
      <c r="A53" s="19"/>
      <c r="B53" s="255" t="s">
        <v>301</v>
      </c>
      <c r="C53" s="282"/>
      <c r="D53" s="291">
        <v>2030</v>
      </c>
      <c r="E53" s="171">
        <v>0</v>
      </c>
      <c r="F53" s="196">
        <v>0</v>
      </c>
      <c r="G53" s="196">
        <v>0</v>
      </c>
      <c r="H53" s="196">
        <v>0</v>
      </c>
      <c r="I53" s="197">
        <v>0</v>
      </c>
      <c r="J53" s="171">
        <v>0</v>
      </c>
      <c r="K53" s="196">
        <v>0</v>
      </c>
      <c r="L53" s="197">
        <v>0</v>
      </c>
      <c r="M53" s="171">
        <v>0</v>
      </c>
      <c r="N53" s="196">
        <v>0</v>
      </c>
      <c r="O53" s="196">
        <v>0</v>
      </c>
      <c r="P53" s="196">
        <v>0</v>
      </c>
      <c r="Q53" s="196">
        <v>0</v>
      </c>
      <c r="R53" s="196">
        <v>0</v>
      </c>
      <c r="S53" s="196">
        <v>0</v>
      </c>
      <c r="T53" s="196">
        <v>0</v>
      </c>
      <c r="U53" s="196">
        <v>0</v>
      </c>
      <c r="V53" s="196">
        <v>0</v>
      </c>
      <c r="W53" s="196">
        <v>0</v>
      </c>
      <c r="X53" s="196">
        <v>0</v>
      </c>
      <c r="Y53" s="196">
        <v>0</v>
      </c>
      <c r="Z53" s="196">
        <v>0</v>
      </c>
      <c r="AA53" s="196">
        <v>0</v>
      </c>
      <c r="AB53" s="554">
        <v>0</v>
      </c>
      <c r="AC53" s="196">
        <v>0</v>
      </c>
      <c r="AD53" s="197">
        <v>0</v>
      </c>
      <c r="AE53" s="244">
        <v>0</v>
      </c>
      <c r="AF53" s="245">
        <v>0</v>
      </c>
      <c r="AG53" s="245">
        <v>0</v>
      </c>
      <c r="AH53" s="606" t="s">
        <v>330</v>
      </c>
      <c r="AI53" s="244">
        <v>0</v>
      </c>
      <c r="AJ53" s="245">
        <v>0</v>
      </c>
      <c r="AK53" s="245">
        <v>0</v>
      </c>
      <c r="AL53" s="246">
        <v>0</v>
      </c>
      <c r="AM53" s="244">
        <v>0</v>
      </c>
      <c r="AN53" s="246">
        <v>0</v>
      </c>
      <c r="AO53" s="244">
        <v>134223593.42962235</v>
      </c>
      <c r="AP53" s="191">
        <v>0</v>
      </c>
      <c r="AQ53" s="192"/>
      <c r="AR53" s="244">
        <v>4964625.7302960325</v>
      </c>
      <c r="AS53" s="246">
        <v>119987442.49075291</v>
      </c>
      <c r="AT53" s="245">
        <v>0</v>
      </c>
      <c r="AU53" s="245">
        <v>0</v>
      </c>
      <c r="AV53" s="244">
        <v>0</v>
      </c>
      <c r="AW53" s="246">
        <v>0</v>
      </c>
      <c r="AX53" s="237">
        <v>0</v>
      </c>
      <c r="AY53" s="192">
        <v>0</v>
      </c>
      <c r="AZ53" s="244">
        <v>0</v>
      </c>
      <c r="BA53" s="245">
        <v>0</v>
      </c>
      <c r="BB53" s="245">
        <v>0</v>
      </c>
      <c r="BC53" s="247"/>
      <c r="BD53" s="19"/>
      <c r="BE53" s="186">
        <f t="shared" ref="BE53:BT55" si="11">IFERROR(INDEX($M:$AD,ROW(),MATCH(BE$2,$M$2:$AD$2,0))*INDEX($M$57:$AD$59,MATCH(BE$3,$L$57:$L$59,0),MATCH(BE$2,$M$2:$AD$2,0))/INDEX($BY:$CA,ROW(),MATCH(BE$3,$BY$3:$CA$3,0)),0)</f>
        <v>0</v>
      </c>
      <c r="BF53" s="203">
        <f t="shared" si="11"/>
        <v>0</v>
      </c>
      <c r="BG53" s="203">
        <f t="shared" si="11"/>
        <v>0</v>
      </c>
      <c r="BH53" s="203">
        <f t="shared" si="11"/>
        <v>0</v>
      </c>
      <c r="BI53" s="203">
        <f t="shared" si="11"/>
        <v>0</v>
      </c>
      <c r="BJ53" s="203">
        <f t="shared" si="11"/>
        <v>0</v>
      </c>
      <c r="BK53" s="203">
        <f t="shared" si="11"/>
        <v>0</v>
      </c>
      <c r="BL53" s="203">
        <f t="shared" si="11"/>
        <v>0</v>
      </c>
      <c r="BM53" s="203">
        <f t="shared" si="11"/>
        <v>0</v>
      </c>
      <c r="BN53" s="203">
        <f t="shared" si="11"/>
        <v>0</v>
      </c>
      <c r="BO53" s="203">
        <f t="shared" si="11"/>
        <v>0</v>
      </c>
      <c r="BP53" s="203">
        <f t="shared" si="11"/>
        <v>0</v>
      </c>
      <c r="BQ53" s="203">
        <f t="shared" si="11"/>
        <v>0</v>
      </c>
      <c r="BR53" s="203">
        <f t="shared" si="11"/>
        <v>0</v>
      </c>
      <c r="BS53" s="203">
        <f t="shared" si="11"/>
        <v>0</v>
      </c>
      <c r="BT53" s="203">
        <f t="shared" si="11"/>
        <v>0</v>
      </c>
      <c r="BU53" s="203">
        <f t="shared" si="10"/>
        <v>0</v>
      </c>
      <c r="BV53" s="203">
        <f t="shared" si="10"/>
        <v>0</v>
      </c>
      <c r="BW53" s="203">
        <f t="shared" si="10"/>
        <v>0</v>
      </c>
      <c r="BX53" s="187">
        <f t="shared" si="10"/>
        <v>0</v>
      </c>
      <c r="BY53" s="171">
        <f t="shared" si="3"/>
        <v>0</v>
      </c>
      <c r="BZ53" s="196">
        <f t="shared" si="4"/>
        <v>0</v>
      </c>
      <c r="CA53" s="197">
        <f t="shared" si="5"/>
        <v>0</v>
      </c>
    </row>
    <row r="54" spans="1:79" ht="15" customHeight="1" x14ac:dyDescent="0.25">
      <c r="A54" s="19"/>
      <c r="B54" s="255" t="s">
        <v>302</v>
      </c>
      <c r="C54" s="282"/>
      <c r="D54" s="291">
        <v>2030</v>
      </c>
      <c r="E54" s="171">
        <v>-18234445344.526848</v>
      </c>
      <c r="F54" s="196">
        <v>-11518768847.284718</v>
      </c>
      <c r="G54" s="196">
        <v>-4756262914.2987137</v>
      </c>
      <c r="H54" s="196">
        <v>-15258151825.560139</v>
      </c>
      <c r="I54" s="197">
        <v>3563457839.4692383</v>
      </c>
      <c r="J54" s="171">
        <v>52852.754705154315</v>
      </c>
      <c r="K54" s="196">
        <v>132.31608502531034</v>
      </c>
      <c r="L54" s="197">
        <v>9717718068.8151531</v>
      </c>
      <c r="M54" s="171">
        <v>56619144059.816505</v>
      </c>
      <c r="N54" s="196">
        <v>-193900.47902594809</v>
      </c>
      <c r="O54" s="196">
        <v>362461780.72661722</v>
      </c>
      <c r="P54" s="196">
        <v>-34675107.463431798</v>
      </c>
      <c r="Q54" s="196">
        <v>9722172.0543103442</v>
      </c>
      <c r="R54" s="196">
        <v>-44070141.572632603</v>
      </c>
      <c r="S54" s="196">
        <v>30023558.785127044</v>
      </c>
      <c r="T54" s="196">
        <v>-2493086.1950446335</v>
      </c>
      <c r="U54" s="196">
        <v>-3578344.3191884048</v>
      </c>
      <c r="V54" s="196">
        <v>-73379708420.178497</v>
      </c>
      <c r="W54" s="196">
        <v>-274459272.21710694</v>
      </c>
      <c r="X54" s="196">
        <v>-383769059.60393023</v>
      </c>
      <c r="Y54" s="196">
        <v>-202003785.82445708</v>
      </c>
      <c r="Z54" s="196">
        <v>-18791308087.54747</v>
      </c>
      <c r="AA54" s="196">
        <v>-2308712319.816915</v>
      </c>
      <c r="AB54" s="196">
        <v>-76071678.531141192</v>
      </c>
      <c r="AC54" s="554">
        <v>21209783572.514172</v>
      </c>
      <c r="AD54" s="197">
        <v>-314532962.88345116</v>
      </c>
      <c r="AE54" s="244">
        <v>80</v>
      </c>
      <c r="AF54" s="245">
        <v>24</v>
      </c>
      <c r="AG54" s="245">
        <v>30600000</v>
      </c>
      <c r="AH54" s="606">
        <v>0.96976546252902074</v>
      </c>
      <c r="AI54" s="244">
        <v>77</v>
      </c>
      <c r="AJ54" s="245">
        <v>24</v>
      </c>
      <c r="AK54" s="245">
        <v>78</v>
      </c>
      <c r="AL54" s="246">
        <v>24</v>
      </c>
      <c r="AM54" s="244">
        <v>13659112936.425749</v>
      </c>
      <c r="AN54" s="246">
        <v>4449369736.318141</v>
      </c>
      <c r="AO54" s="244">
        <v>134223593.42962235</v>
      </c>
      <c r="AP54" s="191">
        <v>0.99999999999999578</v>
      </c>
      <c r="AQ54" s="192">
        <v>0.15052998868335343</v>
      </c>
      <c r="AR54" s="244">
        <v>4964625.7302960325</v>
      </c>
      <c r="AS54" s="246">
        <v>121289261.87147729</v>
      </c>
      <c r="AT54" s="245">
        <v>0</v>
      </c>
      <c r="AU54" s="245">
        <v>792205088.99361122</v>
      </c>
      <c r="AV54" s="244">
        <v>0</v>
      </c>
      <c r="AW54" s="246">
        <v>29674823.153388001</v>
      </c>
      <c r="AX54" s="237">
        <v>0</v>
      </c>
      <c r="AY54" s="192">
        <v>0.24466158582803951</v>
      </c>
      <c r="AZ54" s="244">
        <v>29674823.153388001</v>
      </c>
      <c r="BA54" s="245">
        <v>108176297.11226331</v>
      </c>
      <c r="BB54" s="245">
        <v>4435495.8167369105</v>
      </c>
      <c r="BC54" s="247">
        <v>1097.9659221322761</v>
      </c>
      <c r="BD54" s="19"/>
      <c r="BE54" s="186">
        <f t="shared" si="11"/>
        <v>0.81526130363480986</v>
      </c>
      <c r="BF54" s="203">
        <f t="shared" si="11"/>
        <v>0.81789629062784508</v>
      </c>
      <c r="BG54" s="203">
        <f t="shared" si="11"/>
        <v>-1.5975665411690715E-3</v>
      </c>
      <c r="BH54" s="203">
        <f t="shared" si="11"/>
        <v>4.7804270881225536E-5</v>
      </c>
      <c r="BI54" s="203">
        <f t="shared" si="11"/>
        <v>-4.8960377894415443E-4</v>
      </c>
      <c r="BJ54" s="203">
        <f t="shared" si="11"/>
        <v>9.4885423692055007E-2</v>
      </c>
      <c r="BK54" s="203">
        <f t="shared" si="11"/>
        <v>-2.9329131189335431E-2</v>
      </c>
      <c r="BL54" s="203">
        <f t="shared" si="11"/>
        <v>3.2836969710134084E-2</v>
      </c>
      <c r="BM54" s="203">
        <f t="shared" si="11"/>
        <v>-8.6312132860941419E-3</v>
      </c>
      <c r="BN54" s="203">
        <f t="shared" si="11"/>
        <v>-3.1383118086792746E-5</v>
      </c>
      <c r="BO54" s="203">
        <f t="shared" si="11"/>
        <v>-4.3156466132388818E-3</v>
      </c>
      <c r="BP54" s="203">
        <f t="shared" si="11"/>
        <v>-9.8407399233946128E-4</v>
      </c>
      <c r="BQ54" s="203">
        <f t="shared" si="11"/>
        <v>-2.0788554826344852E-4</v>
      </c>
      <c r="BR54" s="203">
        <f t="shared" si="11"/>
        <v>-1.0405983805388238E-2</v>
      </c>
      <c r="BS54" s="203">
        <f t="shared" si="11"/>
        <v>-6.64779185634361E-2</v>
      </c>
      <c r="BT54" s="203">
        <f t="shared" si="11"/>
        <v>-0.10576642581972344</v>
      </c>
      <c r="BU54" s="203">
        <f t="shared" si="10"/>
        <v>-1.8120269040556734E-3</v>
      </c>
      <c r="BV54" s="203">
        <f t="shared" si="10"/>
        <v>0.99818797309594443</v>
      </c>
      <c r="BW54" s="203">
        <f t="shared" si="10"/>
        <v>-1.0834395713316182E-2</v>
      </c>
      <c r="BX54" s="187">
        <f t="shared" si="10"/>
        <v>-9.8009493948994112E-7</v>
      </c>
      <c r="BY54" s="171">
        <f t="shared" si="3"/>
        <v>64448.742327460895</v>
      </c>
      <c r="BZ54" s="196">
        <f t="shared" si="4"/>
        <v>193.8362314986264</v>
      </c>
      <c r="CA54" s="197">
        <f t="shared" si="5"/>
        <v>9701277609.5910492</v>
      </c>
    </row>
    <row r="55" spans="1:79" ht="15" customHeight="1" x14ac:dyDescent="0.25">
      <c r="A55" s="19"/>
      <c r="B55" s="256" t="s">
        <v>303</v>
      </c>
      <c r="C55" s="283"/>
      <c r="D55" s="292">
        <v>2030</v>
      </c>
      <c r="E55" s="172">
        <v>-3487311669.8786817</v>
      </c>
      <c r="F55" s="198">
        <v>-3487311669.8786817</v>
      </c>
      <c r="G55" s="198">
        <v>-3487311669.8786817</v>
      </c>
      <c r="H55" s="198">
        <v>-3487311669.8786817</v>
      </c>
      <c r="I55" s="199">
        <v>-3487311669.8786817</v>
      </c>
      <c r="J55" s="172">
        <v>11997.365696812127</v>
      </c>
      <c r="K55" s="198">
        <v>131.92503904738331</v>
      </c>
      <c r="L55" s="199">
        <v>509629448.69035208</v>
      </c>
      <c r="M55" s="172">
        <v>5551637790.6870041</v>
      </c>
      <c r="N55" s="198">
        <v>35450.150322169153</v>
      </c>
      <c r="O55" s="198">
        <v>288852753.05385602</v>
      </c>
      <c r="P55" s="198">
        <v>1566204.2159691565</v>
      </c>
      <c r="Q55" s="198">
        <v>8383340.9604407363</v>
      </c>
      <c r="R55" s="198">
        <v>-7281.6763976998627</v>
      </c>
      <c r="S55" s="198">
        <v>52269697.728758574</v>
      </c>
      <c r="T55" s="198">
        <v>1233992.6530133835</v>
      </c>
      <c r="U55" s="198">
        <v>20745315.265675716</v>
      </c>
      <c r="V55" s="198">
        <v>26000026104.104107</v>
      </c>
      <c r="W55" s="198">
        <v>139153862.71597278</v>
      </c>
      <c r="X55" s="198">
        <v>68051751.9793455</v>
      </c>
      <c r="Y55" s="198">
        <v>6354102.3504379019</v>
      </c>
      <c r="Z55" s="198">
        <v>5363828607.0890808</v>
      </c>
      <c r="AA55" s="198">
        <v>11643170372.204435</v>
      </c>
      <c r="AB55" s="198">
        <v>-3325117.7776166145</v>
      </c>
      <c r="AC55" s="198">
        <v>1415902359.8051548</v>
      </c>
      <c r="AD55" s="557">
        <v>318132135.47987992</v>
      </c>
      <c r="AE55" s="248">
        <v>70</v>
      </c>
      <c r="AF55" s="249">
        <v>20</v>
      </c>
      <c r="AG55" s="249">
        <v>5125000</v>
      </c>
      <c r="AH55" s="607">
        <v>0.96870745956995752</v>
      </c>
      <c r="AI55" s="248">
        <v>70</v>
      </c>
      <c r="AJ55" s="249">
        <v>20</v>
      </c>
      <c r="AK55" s="249">
        <v>86</v>
      </c>
      <c r="AL55" s="250">
        <v>23</v>
      </c>
      <c r="AM55" s="248">
        <v>1116810998.8849258</v>
      </c>
      <c r="AN55" s="250">
        <v>885177696.91733515</v>
      </c>
      <c r="AO55" s="248">
        <v>134223593.42962235</v>
      </c>
      <c r="AP55" s="193">
        <v>0.16730093738500396</v>
      </c>
      <c r="AQ55" s="194">
        <v>3.3515850941109704E-2</v>
      </c>
      <c r="AR55" s="248">
        <v>4964625.7302960325</v>
      </c>
      <c r="AS55" s="250">
        <v>121289261.87147729</v>
      </c>
      <c r="AT55" s="249">
        <v>132536653.9898016</v>
      </c>
      <c r="AU55" s="249">
        <v>0</v>
      </c>
      <c r="AV55" s="248">
        <v>4964625.7302960297</v>
      </c>
      <c r="AW55" s="250">
        <v>0</v>
      </c>
      <c r="AX55" s="238">
        <v>0.99999999999999944</v>
      </c>
      <c r="AY55" s="194">
        <v>0</v>
      </c>
      <c r="AZ55" s="248">
        <v>4964625.7302960297</v>
      </c>
      <c r="BA55" s="249">
        <v>18097995.90972032</v>
      </c>
      <c r="BB55" s="249">
        <v>742062.60790734785</v>
      </c>
      <c r="BC55" s="251">
        <v>1161.3808758637094</v>
      </c>
      <c r="BD55" s="30"/>
      <c r="BE55" s="204">
        <f t="shared" si="11"/>
        <v>0.41554283201815578</v>
      </c>
      <c r="BF55" s="205">
        <f t="shared" si="11"/>
        <v>0.11840904068076102</v>
      </c>
      <c r="BG55" s="205">
        <f t="shared" si="11"/>
        <v>1.5183059635223966E-3</v>
      </c>
      <c r="BH55" s="205">
        <f t="shared" si="11"/>
        <v>1.9803508199557035E-4</v>
      </c>
      <c r="BI55" s="205">
        <f t="shared" si="11"/>
        <v>1.1495727926809489E-4</v>
      </c>
      <c r="BJ55" s="205">
        <f t="shared" si="11"/>
        <v>0.42531869325795962</v>
      </c>
      <c r="BK55" s="205">
        <f t="shared" si="11"/>
        <v>-7.1550871429397488E-6</v>
      </c>
      <c r="BL55" s="205">
        <f t="shared" si="11"/>
        <v>8.44072385106555E-2</v>
      </c>
      <c r="BM55" s="205">
        <f t="shared" si="11"/>
        <v>6.307771157168943E-3</v>
      </c>
      <c r="BN55" s="205">
        <f t="shared" si="11"/>
        <v>2.6863512835003192E-4</v>
      </c>
      <c r="BO55" s="205">
        <f t="shared" si="11"/>
        <v>2.2577324642302915E-3</v>
      </c>
      <c r="BP55" s="205">
        <f t="shared" si="11"/>
        <v>7.3667157615794887E-4</v>
      </c>
      <c r="BQ55" s="205">
        <f t="shared" si="11"/>
        <v>5.442800951603492E-5</v>
      </c>
      <c r="BR55" s="205">
        <f t="shared" si="11"/>
        <v>1.7015275504892603E-3</v>
      </c>
      <c r="BS55" s="205">
        <f t="shared" si="11"/>
        <v>9.8640765705401007E-2</v>
      </c>
      <c r="BT55" s="205">
        <f t="shared" si="11"/>
        <v>0.78754986373236147</v>
      </c>
      <c r="BU55" s="205">
        <f t="shared" si="10"/>
        <v>-1.1871985943702928E-3</v>
      </c>
      <c r="BV55" s="205">
        <f t="shared" si="10"/>
        <v>0.99881280140562967</v>
      </c>
      <c r="BW55" s="205">
        <f t="shared" si="10"/>
        <v>5.696488314320812E-2</v>
      </c>
      <c r="BX55" s="206">
        <f t="shared" si="10"/>
        <v>1.4636536556999442E-6</v>
      </c>
      <c r="BY55" s="172">
        <f t="shared" si="3"/>
        <v>12398.047740918424</v>
      </c>
      <c r="BZ55" s="198">
        <f t="shared" si="4"/>
        <v>131.28229419681747</v>
      </c>
      <c r="CA55" s="199">
        <f t="shared" si="5"/>
        <v>647223434.97003579</v>
      </c>
    </row>
    <row r="57" spans="1:79" ht="15" customHeight="1" x14ac:dyDescent="0.25">
      <c r="L57" s="267" t="s">
        <v>264</v>
      </c>
      <c r="M57" s="268">
        <v>9.2800000000000005E-7</v>
      </c>
      <c r="N57" s="269">
        <v>5.31E-4</v>
      </c>
      <c r="O57" s="269">
        <v>8.5E-9</v>
      </c>
      <c r="P57" s="269">
        <v>9.0999999999999997E-7</v>
      </c>
      <c r="Q57" s="269">
        <v>6.29E-4</v>
      </c>
      <c r="R57" s="269">
        <v>0</v>
      </c>
      <c r="S57" s="269">
        <v>0</v>
      </c>
      <c r="T57" s="269">
        <v>0</v>
      </c>
      <c r="U57" s="269">
        <v>0</v>
      </c>
      <c r="V57" s="269">
        <v>0</v>
      </c>
      <c r="W57" s="269">
        <v>0</v>
      </c>
      <c r="X57" s="269">
        <v>0</v>
      </c>
      <c r="Y57" s="269">
        <v>3.32E-6</v>
      </c>
      <c r="Z57" s="269">
        <v>2.28E-7</v>
      </c>
      <c r="AA57" s="269">
        <v>0</v>
      </c>
      <c r="AB57" s="269">
        <v>0</v>
      </c>
      <c r="AC57" s="269">
        <v>0</v>
      </c>
      <c r="AD57" s="270">
        <v>2.2199999999999999E-6</v>
      </c>
    </row>
    <row r="58" spans="1:79" ht="15" customHeight="1" x14ac:dyDescent="0.25">
      <c r="L58" s="271" t="s">
        <v>265</v>
      </c>
      <c r="M58" s="272">
        <v>2.8000764999999998E-9</v>
      </c>
      <c r="N58" s="273">
        <v>0</v>
      </c>
      <c r="O58" s="273">
        <v>0</v>
      </c>
      <c r="P58" s="273">
        <v>0</v>
      </c>
      <c r="Q58" s="273">
        <v>0</v>
      </c>
      <c r="R58" s="273">
        <v>1.29E-7</v>
      </c>
      <c r="S58" s="273">
        <v>2.1199999999999999E-7</v>
      </c>
      <c r="T58" s="273">
        <v>6.710726087059383E-7</v>
      </c>
      <c r="U58" s="273">
        <v>1.6999999999999999E-9</v>
      </c>
      <c r="V58" s="273">
        <v>1.1400000000000001E-11</v>
      </c>
      <c r="W58" s="273">
        <v>6.9499999999999998E-10</v>
      </c>
      <c r="X58" s="273">
        <v>1.05E-10</v>
      </c>
      <c r="Y58" s="273">
        <v>0</v>
      </c>
      <c r="Z58" s="273">
        <v>0</v>
      </c>
      <c r="AA58" s="273">
        <v>8.8800000000000008E-9</v>
      </c>
      <c r="AB58" s="273">
        <v>0</v>
      </c>
      <c r="AC58" s="273">
        <v>0</v>
      </c>
      <c r="AD58" s="274">
        <v>6.0399999999999995E-13</v>
      </c>
    </row>
    <row r="59" spans="1:79" ht="15" customHeight="1" x14ac:dyDescent="0.25">
      <c r="L59" s="275" t="s">
        <v>266</v>
      </c>
      <c r="M59" s="276">
        <v>0</v>
      </c>
      <c r="N59" s="277">
        <v>0</v>
      </c>
      <c r="O59" s="277">
        <v>0</v>
      </c>
      <c r="P59" s="277">
        <v>0</v>
      </c>
      <c r="Q59" s="277">
        <v>0</v>
      </c>
      <c r="R59" s="277">
        <v>0</v>
      </c>
      <c r="S59" s="277">
        <v>0</v>
      </c>
      <c r="T59" s="277">
        <v>0</v>
      </c>
      <c r="U59" s="277">
        <v>0</v>
      </c>
      <c r="V59" s="277">
        <v>0</v>
      </c>
      <c r="W59" s="277">
        <v>0</v>
      </c>
      <c r="X59" s="277">
        <v>0</v>
      </c>
      <c r="Y59" s="277">
        <v>0</v>
      </c>
      <c r="Z59" s="277">
        <v>0</v>
      </c>
      <c r="AA59" s="277">
        <v>0</v>
      </c>
      <c r="AB59" s="277">
        <v>0.23108437163110121</v>
      </c>
      <c r="AC59" s="277">
        <v>0.45656753641314352</v>
      </c>
      <c r="AD59" s="278">
        <v>0</v>
      </c>
    </row>
    <row r="60" spans="1:79" ht="15" customHeight="1" x14ac:dyDescent="0.25">
      <c r="M60" s="4" t="s">
        <v>667</v>
      </c>
    </row>
  </sheetData>
  <autoFilter ref="B3:CA3" xr:uid="{4ADF5E39-C972-4621-AB1A-A2346EC77F02}"/>
  <conditionalFormatting sqref="M57:AD59">
    <cfRule type="expression" dxfId="0" priority="1">
      <formula>(M57=0)</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A0BA-2AA7-422C-B0E9-DBF05CB000B1}">
  <dimension ref="A1:EB57"/>
  <sheetViews>
    <sheetView zoomScale="70" zoomScaleNormal="70" workbookViewId="0">
      <pane ySplit="3" topLeftCell="A4" activePane="bottomLeft" state="frozen"/>
      <selection activeCell="L70" sqref="L70"/>
      <selection pane="bottomLeft"/>
    </sheetView>
  </sheetViews>
  <sheetFormatPr defaultColWidth="11.5703125" defaultRowHeight="15" customHeight="1" x14ac:dyDescent="0.25"/>
  <cols>
    <col min="1" max="1" width="5.7109375" style="19" customWidth="1"/>
    <col min="2" max="2" width="10.7109375" style="258" customWidth="1"/>
    <col min="3" max="3" width="5.7109375" style="285" customWidth="1"/>
    <col min="4" max="4" width="10.7109375" style="285" customWidth="1" collapsed="1"/>
    <col min="5" max="5" width="10.7109375" style="5" customWidth="1"/>
    <col min="6" max="6" width="15.7109375" style="5" customWidth="1"/>
    <col min="7" max="34" width="10.7109375" style="4" customWidth="1"/>
    <col min="35" max="132" width="10.7109375" style="31" customWidth="1"/>
    <col min="133" max="16384" width="11.5703125" style="4"/>
  </cols>
  <sheetData>
    <row r="1" spans="1:132" ht="27" customHeight="1" x14ac:dyDescent="0.25">
      <c r="A1" s="5"/>
      <c r="B1" s="14"/>
      <c r="C1" s="289"/>
      <c r="D1" s="289"/>
      <c r="E1" s="4"/>
      <c r="F1" s="4"/>
    </row>
    <row r="2" spans="1:132" s="32" customFormat="1" ht="110.1" customHeight="1" x14ac:dyDescent="0.25">
      <c r="A2" s="21"/>
      <c r="B2" s="280" t="s">
        <v>671</v>
      </c>
      <c r="C2" s="96" t="s">
        <v>670</v>
      </c>
      <c r="D2" s="96" t="s">
        <v>672</v>
      </c>
      <c r="E2" s="548" t="s">
        <v>437</v>
      </c>
      <c r="F2" s="549" t="s">
        <v>750</v>
      </c>
      <c r="G2" s="113" t="s">
        <v>111</v>
      </c>
      <c r="H2" s="114" t="s">
        <v>193</v>
      </c>
      <c r="I2" s="114" t="s">
        <v>194</v>
      </c>
      <c r="J2" s="114" t="s">
        <v>195</v>
      </c>
      <c r="K2" s="114" t="s">
        <v>196</v>
      </c>
      <c r="L2" s="114" t="s">
        <v>197</v>
      </c>
      <c r="M2" s="114" t="s">
        <v>198</v>
      </c>
      <c r="N2" s="114" t="s">
        <v>199</v>
      </c>
      <c r="O2" s="114" t="s">
        <v>200</v>
      </c>
      <c r="P2" s="114" t="s">
        <v>201</v>
      </c>
      <c r="Q2" s="114" t="s">
        <v>202</v>
      </c>
      <c r="R2" s="114" t="s">
        <v>203</v>
      </c>
      <c r="S2" s="114" t="s">
        <v>204</v>
      </c>
      <c r="T2" s="114" t="s">
        <v>205</v>
      </c>
      <c r="U2" s="114" t="s">
        <v>206</v>
      </c>
      <c r="V2" s="114" t="s">
        <v>207</v>
      </c>
      <c r="W2" s="114" t="s">
        <v>208</v>
      </c>
      <c r="X2" s="114" t="s">
        <v>209</v>
      </c>
      <c r="Y2" s="114" t="s">
        <v>210</v>
      </c>
      <c r="Z2" s="114" t="s">
        <v>211</v>
      </c>
      <c r="AA2" s="114" t="s">
        <v>212</v>
      </c>
      <c r="AB2" s="114" t="s">
        <v>213</v>
      </c>
      <c r="AC2" s="114" t="s">
        <v>214</v>
      </c>
      <c r="AD2" s="114" t="s">
        <v>215</v>
      </c>
      <c r="AE2" s="114" t="s">
        <v>216</v>
      </c>
      <c r="AF2" s="114" t="s">
        <v>217</v>
      </c>
      <c r="AG2" s="114" t="s">
        <v>218</v>
      </c>
      <c r="AH2" s="115" t="s">
        <v>219</v>
      </c>
      <c r="AI2" s="116" t="s">
        <v>332</v>
      </c>
      <c r="AJ2" s="117" t="s">
        <v>14</v>
      </c>
      <c r="AK2" s="117" t="s">
        <v>15</v>
      </c>
      <c r="AL2" s="117" t="s">
        <v>16</v>
      </c>
      <c r="AM2" s="117" t="s">
        <v>17</v>
      </c>
      <c r="AN2" s="117" t="s">
        <v>18</v>
      </c>
      <c r="AO2" s="117" t="s">
        <v>19</v>
      </c>
      <c r="AP2" s="117" t="s">
        <v>20</v>
      </c>
      <c r="AQ2" s="117" t="s">
        <v>21</v>
      </c>
      <c r="AR2" s="117" t="s">
        <v>22</v>
      </c>
      <c r="AS2" s="117" t="s">
        <v>23</v>
      </c>
      <c r="AT2" s="117" t="s">
        <v>24</v>
      </c>
      <c r="AU2" s="117" t="s">
        <v>25</v>
      </c>
      <c r="AV2" s="117" t="s">
        <v>26</v>
      </c>
      <c r="AW2" s="117" t="s">
        <v>27</v>
      </c>
      <c r="AX2" s="117" t="s">
        <v>28</v>
      </c>
      <c r="AY2" s="117" t="s">
        <v>29</v>
      </c>
      <c r="AZ2" s="117" t="s">
        <v>30</v>
      </c>
      <c r="BA2" s="117" t="s">
        <v>31</v>
      </c>
      <c r="BB2" s="117" t="s">
        <v>32</v>
      </c>
      <c r="BC2" s="117" t="s">
        <v>33</v>
      </c>
      <c r="BD2" s="117" t="s">
        <v>34</v>
      </c>
      <c r="BE2" s="117" t="s">
        <v>35</v>
      </c>
      <c r="BF2" s="117" t="s">
        <v>36</v>
      </c>
      <c r="BG2" s="117" t="s">
        <v>37</v>
      </c>
      <c r="BH2" s="117" t="s">
        <v>38</v>
      </c>
      <c r="BI2" s="117" t="s">
        <v>39</v>
      </c>
      <c r="BJ2" s="117" t="s">
        <v>40</v>
      </c>
      <c r="BK2" s="117" t="s">
        <v>41</v>
      </c>
      <c r="BL2" s="117" t="s">
        <v>42</v>
      </c>
      <c r="BM2" s="117" t="s">
        <v>43</v>
      </c>
      <c r="BN2" s="117" t="s">
        <v>44</v>
      </c>
      <c r="BO2" s="117" t="s">
        <v>45</v>
      </c>
      <c r="BP2" s="117" t="s">
        <v>46</v>
      </c>
      <c r="BQ2" s="117" t="s">
        <v>47</v>
      </c>
      <c r="BR2" s="117" t="s">
        <v>48</v>
      </c>
      <c r="BS2" s="117" t="s">
        <v>49</v>
      </c>
      <c r="BT2" s="117" t="s">
        <v>50</v>
      </c>
      <c r="BU2" s="117" t="s">
        <v>51</v>
      </c>
      <c r="BV2" s="117" t="s">
        <v>52</v>
      </c>
      <c r="BW2" s="117" t="s">
        <v>53</v>
      </c>
      <c r="BX2" s="117" t="s">
        <v>54</v>
      </c>
      <c r="BY2" s="117" t="s">
        <v>55</v>
      </c>
      <c r="BZ2" s="117" t="s">
        <v>56</v>
      </c>
      <c r="CA2" s="117" t="s">
        <v>57</v>
      </c>
      <c r="CB2" s="117" t="s">
        <v>58</v>
      </c>
      <c r="CC2" s="117" t="s">
        <v>59</v>
      </c>
      <c r="CD2" s="117" t="s">
        <v>60</v>
      </c>
      <c r="CE2" s="117" t="s">
        <v>61</v>
      </c>
      <c r="CF2" s="117" t="s">
        <v>62</v>
      </c>
      <c r="CG2" s="117" t="s">
        <v>63</v>
      </c>
      <c r="CH2" s="117" t="s">
        <v>64</v>
      </c>
      <c r="CI2" s="117" t="s">
        <v>65</v>
      </c>
      <c r="CJ2" s="117" t="s">
        <v>66</v>
      </c>
      <c r="CK2" s="117" t="s">
        <v>67</v>
      </c>
      <c r="CL2" s="117" t="s">
        <v>68</v>
      </c>
      <c r="CM2" s="117" t="s">
        <v>69</v>
      </c>
      <c r="CN2" s="117" t="s">
        <v>70</v>
      </c>
      <c r="CO2" s="117" t="s">
        <v>71</v>
      </c>
      <c r="CP2" s="117" t="s">
        <v>72</v>
      </c>
      <c r="CQ2" s="117" t="s">
        <v>73</v>
      </c>
      <c r="CR2" s="117" t="s">
        <v>74</v>
      </c>
      <c r="CS2" s="117" t="s">
        <v>75</v>
      </c>
      <c r="CT2" s="117" t="s">
        <v>76</v>
      </c>
      <c r="CU2" s="117" t="s">
        <v>77</v>
      </c>
      <c r="CV2" s="117" t="s">
        <v>78</v>
      </c>
      <c r="CW2" s="117" t="s">
        <v>79</v>
      </c>
      <c r="CX2" s="117" t="s">
        <v>80</v>
      </c>
      <c r="CY2" s="117" t="s">
        <v>81</v>
      </c>
      <c r="CZ2" s="117" t="s">
        <v>82</v>
      </c>
      <c r="DA2" s="117" t="s">
        <v>83</v>
      </c>
      <c r="DB2" s="117" t="s">
        <v>84</v>
      </c>
      <c r="DC2" s="117" t="s">
        <v>85</v>
      </c>
      <c r="DD2" s="117" t="s">
        <v>86</v>
      </c>
      <c r="DE2" s="117" t="s">
        <v>87</v>
      </c>
      <c r="DF2" s="117" t="s">
        <v>88</v>
      </c>
      <c r="DG2" s="117" t="s">
        <v>89</v>
      </c>
      <c r="DH2" s="117" t="s">
        <v>90</v>
      </c>
      <c r="DI2" s="117" t="s">
        <v>91</v>
      </c>
      <c r="DJ2" s="117" t="s">
        <v>92</v>
      </c>
      <c r="DK2" s="117" t="s">
        <v>93</v>
      </c>
      <c r="DL2" s="117" t="s">
        <v>94</v>
      </c>
      <c r="DM2" s="117" t="s">
        <v>95</v>
      </c>
      <c r="DN2" s="117" t="s">
        <v>96</v>
      </c>
      <c r="DO2" s="117" t="s">
        <v>97</v>
      </c>
      <c r="DP2" s="117" t="s">
        <v>98</v>
      </c>
      <c r="DQ2" s="117" t="s">
        <v>99</v>
      </c>
      <c r="DR2" s="117" t="s">
        <v>100</v>
      </c>
      <c r="DS2" s="117" t="s">
        <v>101</v>
      </c>
      <c r="DT2" s="117" t="s">
        <v>102</v>
      </c>
      <c r="DU2" s="117" t="s">
        <v>103</v>
      </c>
      <c r="DV2" s="117" t="s">
        <v>104</v>
      </c>
      <c r="DW2" s="117" t="s">
        <v>105</v>
      </c>
      <c r="DX2" s="117" t="s">
        <v>106</v>
      </c>
      <c r="DY2" s="117" t="s">
        <v>107</v>
      </c>
      <c r="DZ2" s="117" t="s">
        <v>108</v>
      </c>
      <c r="EA2" s="117" t="s">
        <v>109</v>
      </c>
      <c r="EB2" s="118" t="s">
        <v>110</v>
      </c>
    </row>
    <row r="3" spans="1:132" s="5" customFormat="1" ht="15" customHeight="1" x14ac:dyDescent="0.3">
      <c r="A3" s="16"/>
      <c r="B3" s="259"/>
      <c r="C3" s="97"/>
      <c r="D3" s="97"/>
      <c r="E3" s="120"/>
      <c r="F3" s="121"/>
      <c r="G3" s="120"/>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c r="AI3" s="123"/>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5"/>
    </row>
    <row r="4" spans="1:132" s="5" customFormat="1" ht="15" customHeight="1" x14ac:dyDescent="0.25">
      <c r="A4" s="19"/>
      <c r="B4" s="254" t="s">
        <v>673</v>
      </c>
      <c r="C4" s="281">
        <v>1</v>
      </c>
      <c r="D4" s="286">
        <v>2018</v>
      </c>
      <c r="E4" s="33">
        <v>7</v>
      </c>
      <c r="F4" s="34">
        <v>2750000</v>
      </c>
      <c r="G4" s="66" t="s">
        <v>331</v>
      </c>
      <c r="H4" s="67" t="s">
        <v>331</v>
      </c>
      <c r="I4" s="67" t="s">
        <v>331</v>
      </c>
      <c r="J4" s="67" t="s">
        <v>331</v>
      </c>
      <c r="K4" s="67" t="s">
        <v>22</v>
      </c>
      <c r="L4" s="67" t="s">
        <v>331</v>
      </c>
      <c r="M4" s="67" t="s">
        <v>331</v>
      </c>
      <c r="N4" s="67" t="s">
        <v>331</v>
      </c>
      <c r="O4" s="67" t="s">
        <v>331</v>
      </c>
      <c r="P4" s="67" t="s">
        <v>331</v>
      </c>
      <c r="Q4" s="67" t="s">
        <v>331</v>
      </c>
      <c r="R4" s="67" t="s">
        <v>331</v>
      </c>
      <c r="S4" s="67" t="s">
        <v>331</v>
      </c>
      <c r="T4" s="67" t="s">
        <v>65</v>
      </c>
      <c r="U4" s="67" t="s">
        <v>331</v>
      </c>
      <c r="V4" s="67" t="s">
        <v>331</v>
      </c>
      <c r="W4" s="67" t="s">
        <v>73</v>
      </c>
      <c r="X4" s="67" t="s">
        <v>331</v>
      </c>
      <c r="Y4" s="67" t="s">
        <v>75</v>
      </c>
      <c r="Z4" s="67" t="s">
        <v>331</v>
      </c>
      <c r="AA4" s="67" t="s">
        <v>331</v>
      </c>
      <c r="AB4" s="67" t="s">
        <v>333</v>
      </c>
      <c r="AC4" s="67" t="s">
        <v>331</v>
      </c>
      <c r="AD4" s="67" t="s">
        <v>331</v>
      </c>
      <c r="AE4" s="67" t="s">
        <v>331</v>
      </c>
      <c r="AF4" s="67" t="s">
        <v>331</v>
      </c>
      <c r="AG4" s="67" t="s">
        <v>331</v>
      </c>
      <c r="AH4" s="68" t="s">
        <v>331</v>
      </c>
      <c r="AI4" s="34">
        <v>0</v>
      </c>
      <c r="AJ4" s="34">
        <v>0</v>
      </c>
      <c r="AK4" s="34">
        <v>0</v>
      </c>
      <c r="AL4" s="34">
        <v>0</v>
      </c>
      <c r="AM4" s="34">
        <v>0</v>
      </c>
      <c r="AN4" s="34">
        <v>0</v>
      </c>
      <c r="AO4" s="34">
        <v>0</v>
      </c>
      <c r="AP4" s="34">
        <v>0</v>
      </c>
      <c r="AQ4" s="34">
        <v>0</v>
      </c>
      <c r="AR4" s="34">
        <v>450000</v>
      </c>
      <c r="AS4" s="34">
        <v>0</v>
      </c>
      <c r="AT4" s="34">
        <v>0</v>
      </c>
      <c r="AU4" s="34">
        <v>0</v>
      </c>
      <c r="AV4" s="34">
        <v>0</v>
      </c>
      <c r="AW4" s="34">
        <v>0</v>
      </c>
      <c r="AX4" s="34">
        <v>0</v>
      </c>
      <c r="AY4" s="34">
        <v>0</v>
      </c>
      <c r="AZ4" s="34">
        <v>0</v>
      </c>
      <c r="BA4" s="34">
        <v>0</v>
      </c>
      <c r="BB4" s="34">
        <v>0</v>
      </c>
      <c r="BC4" s="34">
        <v>0</v>
      </c>
      <c r="BD4" s="34">
        <v>0</v>
      </c>
      <c r="BE4" s="34">
        <v>0</v>
      </c>
      <c r="BF4" s="34">
        <v>0</v>
      </c>
      <c r="BG4" s="34">
        <v>0</v>
      </c>
      <c r="BH4" s="34">
        <v>0</v>
      </c>
      <c r="BI4" s="34">
        <v>0</v>
      </c>
      <c r="BJ4" s="34">
        <v>0</v>
      </c>
      <c r="BK4" s="34">
        <v>0</v>
      </c>
      <c r="BL4" s="34">
        <v>0</v>
      </c>
      <c r="BM4" s="34">
        <v>0</v>
      </c>
      <c r="BN4" s="34">
        <v>0</v>
      </c>
      <c r="BO4" s="34">
        <v>0</v>
      </c>
      <c r="BP4" s="34">
        <v>0</v>
      </c>
      <c r="BQ4" s="34">
        <v>0</v>
      </c>
      <c r="BR4" s="34">
        <v>0</v>
      </c>
      <c r="BS4" s="34">
        <v>0</v>
      </c>
      <c r="BT4" s="34">
        <v>0</v>
      </c>
      <c r="BU4" s="34">
        <v>0</v>
      </c>
      <c r="BV4" s="34">
        <v>0</v>
      </c>
      <c r="BW4" s="34">
        <v>0</v>
      </c>
      <c r="BX4" s="34">
        <v>0</v>
      </c>
      <c r="BY4" s="34">
        <v>0</v>
      </c>
      <c r="BZ4" s="34">
        <v>0</v>
      </c>
      <c r="CA4" s="34">
        <v>0</v>
      </c>
      <c r="CB4" s="34">
        <v>0</v>
      </c>
      <c r="CC4" s="34">
        <v>0</v>
      </c>
      <c r="CD4" s="34">
        <v>0</v>
      </c>
      <c r="CE4" s="34">
        <v>0</v>
      </c>
      <c r="CF4" s="34">
        <v>0</v>
      </c>
      <c r="CG4" s="34">
        <v>0</v>
      </c>
      <c r="CH4" s="34">
        <v>0</v>
      </c>
      <c r="CI4" s="34">
        <v>350000</v>
      </c>
      <c r="CJ4" s="34">
        <v>0</v>
      </c>
      <c r="CK4" s="34">
        <v>0</v>
      </c>
      <c r="CL4" s="34">
        <v>0</v>
      </c>
      <c r="CM4" s="34">
        <v>0</v>
      </c>
      <c r="CN4" s="34">
        <v>0</v>
      </c>
      <c r="CO4" s="34">
        <v>0</v>
      </c>
      <c r="CP4" s="34">
        <v>0</v>
      </c>
      <c r="CQ4" s="34">
        <v>600000</v>
      </c>
      <c r="CR4" s="34">
        <v>0</v>
      </c>
      <c r="CS4" s="34">
        <v>250000</v>
      </c>
      <c r="CT4" s="34">
        <v>0</v>
      </c>
      <c r="CU4" s="34">
        <v>0</v>
      </c>
      <c r="CV4" s="34">
        <v>0</v>
      </c>
      <c r="CW4" s="34">
        <v>0</v>
      </c>
      <c r="CX4" s="34">
        <v>0</v>
      </c>
      <c r="CY4" s="34">
        <v>0</v>
      </c>
      <c r="CZ4" s="34">
        <v>0</v>
      </c>
      <c r="DA4" s="34">
        <v>0</v>
      </c>
      <c r="DB4" s="34">
        <v>300000</v>
      </c>
      <c r="DC4" s="34">
        <v>450000</v>
      </c>
      <c r="DD4" s="34">
        <v>350000</v>
      </c>
      <c r="DE4" s="34">
        <v>0</v>
      </c>
      <c r="DF4" s="34">
        <v>0</v>
      </c>
      <c r="DG4" s="34">
        <v>0</v>
      </c>
      <c r="DH4" s="34">
        <v>0</v>
      </c>
      <c r="DI4" s="34">
        <v>0</v>
      </c>
      <c r="DJ4" s="34">
        <v>0</v>
      </c>
      <c r="DK4" s="34">
        <v>0</v>
      </c>
      <c r="DL4" s="34">
        <v>0</v>
      </c>
      <c r="DM4" s="34">
        <v>0</v>
      </c>
      <c r="DN4" s="34">
        <v>0</v>
      </c>
      <c r="DO4" s="34">
        <v>0</v>
      </c>
      <c r="DP4" s="34">
        <v>0</v>
      </c>
      <c r="DQ4" s="34">
        <v>0</v>
      </c>
      <c r="DR4" s="34">
        <v>0</v>
      </c>
      <c r="DS4" s="34">
        <v>0</v>
      </c>
      <c r="DT4" s="34">
        <v>0</v>
      </c>
      <c r="DU4" s="34">
        <v>0</v>
      </c>
      <c r="DV4" s="34">
        <v>0</v>
      </c>
      <c r="DW4" s="34">
        <v>0</v>
      </c>
      <c r="DX4" s="34">
        <v>0</v>
      </c>
      <c r="DY4" s="34">
        <v>0</v>
      </c>
      <c r="DZ4" s="34">
        <v>0</v>
      </c>
      <c r="EA4" s="34">
        <v>0</v>
      </c>
      <c r="EB4" s="35">
        <v>0</v>
      </c>
    </row>
    <row r="5" spans="1:132" s="5" customFormat="1" ht="15" customHeight="1" x14ac:dyDescent="0.25">
      <c r="A5" s="19"/>
      <c r="B5" s="255" t="s">
        <v>673</v>
      </c>
      <c r="C5" s="282">
        <v>2</v>
      </c>
      <c r="D5" s="287">
        <v>2018</v>
      </c>
      <c r="E5" s="36">
        <v>7</v>
      </c>
      <c r="F5" s="37">
        <v>2750000</v>
      </c>
      <c r="G5" s="69" t="s">
        <v>331</v>
      </c>
      <c r="H5" s="70" t="s">
        <v>331</v>
      </c>
      <c r="I5" s="70" t="s">
        <v>331</v>
      </c>
      <c r="J5" s="70" t="s">
        <v>331</v>
      </c>
      <c r="K5" s="70" t="s">
        <v>22</v>
      </c>
      <c r="L5" s="70" t="s">
        <v>331</v>
      </c>
      <c r="M5" s="70" t="s">
        <v>331</v>
      </c>
      <c r="N5" s="70" t="s">
        <v>331</v>
      </c>
      <c r="O5" s="70" t="s">
        <v>331</v>
      </c>
      <c r="P5" s="70" t="s">
        <v>331</v>
      </c>
      <c r="Q5" s="70" t="s">
        <v>331</v>
      </c>
      <c r="R5" s="70" t="s">
        <v>331</v>
      </c>
      <c r="S5" s="70" t="s">
        <v>331</v>
      </c>
      <c r="T5" s="70" t="s">
        <v>65</v>
      </c>
      <c r="U5" s="70" t="s">
        <v>331</v>
      </c>
      <c r="V5" s="70" t="s">
        <v>331</v>
      </c>
      <c r="W5" s="70" t="s">
        <v>73</v>
      </c>
      <c r="X5" s="70" t="s">
        <v>331</v>
      </c>
      <c r="Y5" s="70" t="s">
        <v>75</v>
      </c>
      <c r="Z5" s="70" t="s">
        <v>331</v>
      </c>
      <c r="AA5" s="70" t="s">
        <v>331</v>
      </c>
      <c r="AB5" s="70" t="s">
        <v>333</v>
      </c>
      <c r="AC5" s="70" t="s">
        <v>331</v>
      </c>
      <c r="AD5" s="70" t="s">
        <v>331</v>
      </c>
      <c r="AE5" s="70" t="s">
        <v>331</v>
      </c>
      <c r="AF5" s="70" t="s">
        <v>331</v>
      </c>
      <c r="AG5" s="70" t="s">
        <v>331</v>
      </c>
      <c r="AH5" s="71" t="s">
        <v>331</v>
      </c>
      <c r="AI5" s="37">
        <v>0</v>
      </c>
      <c r="AJ5" s="37">
        <v>0</v>
      </c>
      <c r="AK5" s="37">
        <v>0</v>
      </c>
      <c r="AL5" s="37">
        <v>0</v>
      </c>
      <c r="AM5" s="37">
        <v>0</v>
      </c>
      <c r="AN5" s="37">
        <v>0</v>
      </c>
      <c r="AO5" s="37">
        <v>0</v>
      </c>
      <c r="AP5" s="37">
        <v>0</v>
      </c>
      <c r="AQ5" s="37">
        <v>0</v>
      </c>
      <c r="AR5" s="37">
        <v>450000</v>
      </c>
      <c r="AS5" s="37">
        <v>0</v>
      </c>
      <c r="AT5" s="37">
        <v>0</v>
      </c>
      <c r="AU5" s="37">
        <v>0</v>
      </c>
      <c r="AV5" s="37">
        <v>0</v>
      </c>
      <c r="AW5" s="37">
        <v>0</v>
      </c>
      <c r="AX5" s="37">
        <v>0</v>
      </c>
      <c r="AY5" s="37">
        <v>0</v>
      </c>
      <c r="AZ5" s="37">
        <v>0</v>
      </c>
      <c r="BA5" s="37">
        <v>0</v>
      </c>
      <c r="BB5" s="37">
        <v>0</v>
      </c>
      <c r="BC5" s="37">
        <v>0</v>
      </c>
      <c r="BD5" s="37">
        <v>0</v>
      </c>
      <c r="BE5" s="37">
        <v>0</v>
      </c>
      <c r="BF5" s="37">
        <v>0</v>
      </c>
      <c r="BG5" s="37">
        <v>0</v>
      </c>
      <c r="BH5" s="37">
        <v>0</v>
      </c>
      <c r="BI5" s="37">
        <v>0</v>
      </c>
      <c r="BJ5" s="37">
        <v>0</v>
      </c>
      <c r="BK5" s="37">
        <v>0</v>
      </c>
      <c r="BL5" s="37">
        <v>0</v>
      </c>
      <c r="BM5" s="37">
        <v>0</v>
      </c>
      <c r="BN5" s="37">
        <v>0</v>
      </c>
      <c r="BO5" s="37">
        <v>0</v>
      </c>
      <c r="BP5" s="37">
        <v>0</v>
      </c>
      <c r="BQ5" s="37">
        <v>0</v>
      </c>
      <c r="BR5" s="37">
        <v>0</v>
      </c>
      <c r="BS5" s="37">
        <v>0</v>
      </c>
      <c r="BT5" s="37">
        <v>0</v>
      </c>
      <c r="BU5" s="37">
        <v>0</v>
      </c>
      <c r="BV5" s="37">
        <v>0</v>
      </c>
      <c r="BW5" s="37">
        <v>0</v>
      </c>
      <c r="BX5" s="37">
        <v>0</v>
      </c>
      <c r="BY5" s="37">
        <v>0</v>
      </c>
      <c r="BZ5" s="37">
        <v>0</v>
      </c>
      <c r="CA5" s="37">
        <v>0</v>
      </c>
      <c r="CB5" s="37">
        <v>0</v>
      </c>
      <c r="CC5" s="37">
        <v>0</v>
      </c>
      <c r="CD5" s="37">
        <v>0</v>
      </c>
      <c r="CE5" s="37">
        <v>0</v>
      </c>
      <c r="CF5" s="37">
        <v>0</v>
      </c>
      <c r="CG5" s="37">
        <v>0</v>
      </c>
      <c r="CH5" s="37">
        <v>0</v>
      </c>
      <c r="CI5" s="37">
        <v>350000</v>
      </c>
      <c r="CJ5" s="37">
        <v>0</v>
      </c>
      <c r="CK5" s="37">
        <v>0</v>
      </c>
      <c r="CL5" s="37">
        <v>0</v>
      </c>
      <c r="CM5" s="37">
        <v>0</v>
      </c>
      <c r="CN5" s="37">
        <v>0</v>
      </c>
      <c r="CO5" s="37">
        <v>0</v>
      </c>
      <c r="CP5" s="37">
        <v>0</v>
      </c>
      <c r="CQ5" s="37">
        <v>600000</v>
      </c>
      <c r="CR5" s="37">
        <v>0</v>
      </c>
      <c r="CS5" s="37">
        <v>250000</v>
      </c>
      <c r="CT5" s="37">
        <v>0</v>
      </c>
      <c r="CU5" s="37">
        <v>0</v>
      </c>
      <c r="CV5" s="37">
        <v>0</v>
      </c>
      <c r="CW5" s="37">
        <v>0</v>
      </c>
      <c r="CX5" s="37">
        <v>0</v>
      </c>
      <c r="CY5" s="37">
        <v>0</v>
      </c>
      <c r="CZ5" s="37">
        <v>0</v>
      </c>
      <c r="DA5" s="37">
        <v>0</v>
      </c>
      <c r="DB5" s="37">
        <v>300000</v>
      </c>
      <c r="DC5" s="37">
        <v>450000</v>
      </c>
      <c r="DD5" s="37">
        <v>350000</v>
      </c>
      <c r="DE5" s="37">
        <v>0</v>
      </c>
      <c r="DF5" s="37">
        <v>0</v>
      </c>
      <c r="DG5" s="37">
        <v>0</v>
      </c>
      <c r="DH5" s="37">
        <v>0</v>
      </c>
      <c r="DI5" s="37">
        <v>0</v>
      </c>
      <c r="DJ5" s="37">
        <v>0</v>
      </c>
      <c r="DK5" s="37">
        <v>0</v>
      </c>
      <c r="DL5" s="37">
        <v>0</v>
      </c>
      <c r="DM5" s="37">
        <v>0</v>
      </c>
      <c r="DN5" s="37">
        <v>0</v>
      </c>
      <c r="DO5" s="37">
        <v>0</v>
      </c>
      <c r="DP5" s="37">
        <v>0</v>
      </c>
      <c r="DQ5" s="37">
        <v>0</v>
      </c>
      <c r="DR5" s="37">
        <v>0</v>
      </c>
      <c r="DS5" s="37">
        <v>0</v>
      </c>
      <c r="DT5" s="37">
        <v>0</v>
      </c>
      <c r="DU5" s="37">
        <v>0</v>
      </c>
      <c r="DV5" s="37">
        <v>0</v>
      </c>
      <c r="DW5" s="37">
        <v>0</v>
      </c>
      <c r="DX5" s="37">
        <v>0</v>
      </c>
      <c r="DY5" s="37">
        <v>0</v>
      </c>
      <c r="DZ5" s="37">
        <v>0</v>
      </c>
      <c r="EA5" s="37">
        <v>0</v>
      </c>
      <c r="EB5" s="38">
        <v>0</v>
      </c>
    </row>
    <row r="6" spans="1:132" s="5" customFormat="1" ht="15" customHeight="1" x14ac:dyDescent="0.25">
      <c r="A6" s="19"/>
      <c r="B6" s="255" t="s">
        <v>673</v>
      </c>
      <c r="C6" s="282">
        <v>3</v>
      </c>
      <c r="D6" s="287">
        <v>2018</v>
      </c>
      <c r="E6" s="36">
        <v>24</v>
      </c>
      <c r="F6" s="37">
        <v>11225000</v>
      </c>
      <c r="G6" s="69" t="s">
        <v>331</v>
      </c>
      <c r="H6" s="70" t="s">
        <v>331</v>
      </c>
      <c r="I6" s="70" t="s">
        <v>334</v>
      </c>
      <c r="J6" s="70" t="s">
        <v>331</v>
      </c>
      <c r="K6" s="70" t="s">
        <v>22</v>
      </c>
      <c r="L6" s="70" t="s">
        <v>331</v>
      </c>
      <c r="M6" s="70" t="s">
        <v>331</v>
      </c>
      <c r="N6" s="70" t="s">
        <v>40</v>
      </c>
      <c r="O6" s="70" t="s">
        <v>331</v>
      </c>
      <c r="P6" s="70" t="s">
        <v>331</v>
      </c>
      <c r="Q6" s="70" t="s">
        <v>331</v>
      </c>
      <c r="R6" s="70" t="s">
        <v>705</v>
      </c>
      <c r="S6" s="70" t="s">
        <v>63</v>
      </c>
      <c r="T6" s="70" t="s">
        <v>706</v>
      </c>
      <c r="U6" s="70" t="s">
        <v>331</v>
      </c>
      <c r="V6" s="70" t="s">
        <v>331</v>
      </c>
      <c r="W6" s="70" t="s">
        <v>73</v>
      </c>
      <c r="X6" s="70" t="s">
        <v>331</v>
      </c>
      <c r="Y6" s="70" t="s">
        <v>75</v>
      </c>
      <c r="Z6" s="70" t="s">
        <v>331</v>
      </c>
      <c r="AA6" s="70" t="s">
        <v>331</v>
      </c>
      <c r="AB6" s="70" t="s">
        <v>337</v>
      </c>
      <c r="AC6" s="70" t="s">
        <v>331</v>
      </c>
      <c r="AD6" s="70" t="s">
        <v>338</v>
      </c>
      <c r="AE6" s="70" t="s">
        <v>331</v>
      </c>
      <c r="AF6" s="70" t="s">
        <v>331</v>
      </c>
      <c r="AG6" s="70" t="s">
        <v>98</v>
      </c>
      <c r="AH6" s="71" t="s">
        <v>707</v>
      </c>
      <c r="AI6" s="37">
        <v>0</v>
      </c>
      <c r="AJ6" s="37">
        <v>0</v>
      </c>
      <c r="AK6" s="37">
        <v>0</v>
      </c>
      <c r="AL6" s="37">
        <v>0</v>
      </c>
      <c r="AM6" s="37">
        <v>0</v>
      </c>
      <c r="AN6" s="37">
        <v>0</v>
      </c>
      <c r="AO6" s="37">
        <v>900000</v>
      </c>
      <c r="AP6" s="37">
        <v>50000</v>
      </c>
      <c r="AQ6" s="37">
        <v>0</v>
      </c>
      <c r="AR6" s="37">
        <v>900000</v>
      </c>
      <c r="AS6" s="37">
        <v>0</v>
      </c>
      <c r="AT6" s="37">
        <v>0</v>
      </c>
      <c r="AU6" s="37">
        <v>0</v>
      </c>
      <c r="AV6" s="37">
        <v>0</v>
      </c>
      <c r="AW6" s="37">
        <v>0</v>
      </c>
      <c r="AX6" s="37">
        <v>0</v>
      </c>
      <c r="AY6" s="37">
        <v>0</v>
      </c>
      <c r="AZ6" s="37">
        <v>0</v>
      </c>
      <c r="BA6" s="37">
        <v>0</v>
      </c>
      <c r="BB6" s="37">
        <v>0</v>
      </c>
      <c r="BC6" s="37">
        <v>0</v>
      </c>
      <c r="BD6" s="37">
        <v>0</v>
      </c>
      <c r="BE6" s="37">
        <v>0</v>
      </c>
      <c r="BF6" s="37">
        <v>0</v>
      </c>
      <c r="BG6" s="37">
        <v>0</v>
      </c>
      <c r="BH6" s="37">
        <v>0</v>
      </c>
      <c r="BI6" s="37">
        <v>0</v>
      </c>
      <c r="BJ6" s="37">
        <v>125000</v>
      </c>
      <c r="BK6" s="37">
        <v>0</v>
      </c>
      <c r="BL6" s="37">
        <v>0</v>
      </c>
      <c r="BM6" s="37">
        <v>0</v>
      </c>
      <c r="BN6" s="37">
        <v>0</v>
      </c>
      <c r="BO6" s="37">
        <v>0</v>
      </c>
      <c r="BP6" s="37">
        <v>0</v>
      </c>
      <c r="BQ6" s="37">
        <v>0</v>
      </c>
      <c r="BR6" s="37">
        <v>0</v>
      </c>
      <c r="BS6" s="37">
        <v>0</v>
      </c>
      <c r="BT6" s="37">
        <v>0</v>
      </c>
      <c r="BU6" s="37">
        <v>0</v>
      </c>
      <c r="BV6" s="37">
        <v>0</v>
      </c>
      <c r="BW6" s="37">
        <v>0</v>
      </c>
      <c r="BX6" s="37">
        <v>300000</v>
      </c>
      <c r="BY6" s="37">
        <v>0</v>
      </c>
      <c r="BZ6" s="37">
        <v>300000</v>
      </c>
      <c r="CA6" s="37">
        <v>0</v>
      </c>
      <c r="CB6" s="37">
        <v>0</v>
      </c>
      <c r="CC6" s="37">
        <v>0</v>
      </c>
      <c r="CD6" s="37">
        <v>0</v>
      </c>
      <c r="CE6" s="37">
        <v>0</v>
      </c>
      <c r="CF6" s="37">
        <v>0</v>
      </c>
      <c r="CG6" s="37">
        <v>200000</v>
      </c>
      <c r="CH6" s="37">
        <v>0</v>
      </c>
      <c r="CI6" s="37">
        <v>850000</v>
      </c>
      <c r="CJ6" s="37">
        <v>750000</v>
      </c>
      <c r="CK6" s="37">
        <v>0</v>
      </c>
      <c r="CL6" s="37">
        <v>0</v>
      </c>
      <c r="CM6" s="37">
        <v>0</v>
      </c>
      <c r="CN6" s="37">
        <v>0</v>
      </c>
      <c r="CO6" s="37">
        <v>0</v>
      </c>
      <c r="CP6" s="37">
        <v>0</v>
      </c>
      <c r="CQ6" s="37">
        <v>600000</v>
      </c>
      <c r="CR6" s="37">
        <v>0</v>
      </c>
      <c r="CS6" s="37">
        <v>300000</v>
      </c>
      <c r="CT6" s="37">
        <v>0</v>
      </c>
      <c r="CU6" s="37">
        <v>0</v>
      </c>
      <c r="CV6" s="37">
        <v>0</v>
      </c>
      <c r="CW6" s="37">
        <v>0</v>
      </c>
      <c r="CX6" s="37">
        <v>0</v>
      </c>
      <c r="CY6" s="37">
        <v>125000</v>
      </c>
      <c r="CZ6" s="37">
        <v>100000</v>
      </c>
      <c r="DA6" s="37">
        <v>225000</v>
      </c>
      <c r="DB6" s="37">
        <v>650000</v>
      </c>
      <c r="DC6" s="37">
        <v>500000</v>
      </c>
      <c r="DD6" s="37">
        <v>450000</v>
      </c>
      <c r="DE6" s="37">
        <v>0</v>
      </c>
      <c r="DF6" s="37">
        <v>0</v>
      </c>
      <c r="DG6" s="37">
        <v>0</v>
      </c>
      <c r="DH6" s="37">
        <v>200000</v>
      </c>
      <c r="DI6" s="37">
        <v>600000</v>
      </c>
      <c r="DJ6" s="37">
        <v>700000</v>
      </c>
      <c r="DK6" s="37">
        <v>600000</v>
      </c>
      <c r="DL6" s="37">
        <v>0</v>
      </c>
      <c r="DM6" s="37">
        <v>0</v>
      </c>
      <c r="DN6" s="37">
        <v>0</v>
      </c>
      <c r="DO6" s="37">
        <v>0</v>
      </c>
      <c r="DP6" s="37">
        <v>400000</v>
      </c>
      <c r="DQ6" s="37">
        <v>0</v>
      </c>
      <c r="DR6" s="37">
        <v>0</v>
      </c>
      <c r="DS6" s="37">
        <v>0</v>
      </c>
      <c r="DT6" s="37">
        <v>700000</v>
      </c>
      <c r="DU6" s="37">
        <v>0</v>
      </c>
      <c r="DV6" s="37">
        <v>0</v>
      </c>
      <c r="DW6" s="37">
        <v>700000</v>
      </c>
      <c r="DX6" s="37">
        <v>0</v>
      </c>
      <c r="DY6" s="37">
        <v>0</v>
      </c>
      <c r="DZ6" s="37">
        <v>0</v>
      </c>
      <c r="EA6" s="37">
        <v>0</v>
      </c>
      <c r="EB6" s="38">
        <v>0</v>
      </c>
    </row>
    <row r="7" spans="1:132" s="5" customFormat="1" ht="15" customHeight="1" x14ac:dyDescent="0.25">
      <c r="A7" s="19"/>
      <c r="B7" s="255" t="s">
        <v>673</v>
      </c>
      <c r="C7" s="282">
        <v>4</v>
      </c>
      <c r="D7" s="287">
        <v>2018</v>
      </c>
      <c r="E7" s="36">
        <v>15</v>
      </c>
      <c r="F7" s="37">
        <v>6075000</v>
      </c>
      <c r="G7" s="69" t="s">
        <v>331</v>
      </c>
      <c r="H7" s="70" t="s">
        <v>331</v>
      </c>
      <c r="I7" s="70" t="s">
        <v>19</v>
      </c>
      <c r="J7" s="70" t="s">
        <v>331</v>
      </c>
      <c r="K7" s="70" t="s">
        <v>22</v>
      </c>
      <c r="L7" s="70" t="s">
        <v>331</v>
      </c>
      <c r="M7" s="70" t="s">
        <v>331</v>
      </c>
      <c r="N7" s="70" t="s">
        <v>40</v>
      </c>
      <c r="O7" s="70" t="s">
        <v>331</v>
      </c>
      <c r="P7" s="70" t="s">
        <v>331</v>
      </c>
      <c r="Q7" s="70" t="s">
        <v>331</v>
      </c>
      <c r="R7" s="70" t="s">
        <v>331</v>
      </c>
      <c r="S7" s="70" t="s">
        <v>331</v>
      </c>
      <c r="T7" s="70" t="s">
        <v>706</v>
      </c>
      <c r="U7" s="70" t="s">
        <v>331</v>
      </c>
      <c r="V7" s="70" t="s">
        <v>331</v>
      </c>
      <c r="W7" s="70" t="s">
        <v>73</v>
      </c>
      <c r="X7" s="70" t="s">
        <v>331</v>
      </c>
      <c r="Y7" s="70" t="s">
        <v>75</v>
      </c>
      <c r="Z7" s="70" t="s">
        <v>331</v>
      </c>
      <c r="AA7" s="70" t="s">
        <v>331</v>
      </c>
      <c r="AB7" s="70" t="s">
        <v>339</v>
      </c>
      <c r="AC7" s="70" t="s">
        <v>331</v>
      </c>
      <c r="AD7" s="70" t="s">
        <v>340</v>
      </c>
      <c r="AE7" s="70" t="s">
        <v>331</v>
      </c>
      <c r="AF7" s="70" t="s">
        <v>331</v>
      </c>
      <c r="AG7" s="70" t="s">
        <v>331</v>
      </c>
      <c r="AH7" s="71" t="s">
        <v>331</v>
      </c>
      <c r="AI7" s="37">
        <v>0</v>
      </c>
      <c r="AJ7" s="37">
        <v>0</v>
      </c>
      <c r="AK7" s="37">
        <v>0</v>
      </c>
      <c r="AL7" s="37">
        <v>0</v>
      </c>
      <c r="AM7" s="37">
        <v>0</v>
      </c>
      <c r="AN7" s="37">
        <v>0</v>
      </c>
      <c r="AO7" s="37">
        <v>450000</v>
      </c>
      <c r="AP7" s="37">
        <v>0</v>
      </c>
      <c r="AQ7" s="37">
        <v>0</v>
      </c>
      <c r="AR7" s="37">
        <v>750000</v>
      </c>
      <c r="AS7" s="37">
        <v>0</v>
      </c>
      <c r="AT7" s="37">
        <v>0</v>
      </c>
      <c r="AU7" s="37">
        <v>0</v>
      </c>
      <c r="AV7" s="37">
        <v>0</v>
      </c>
      <c r="AW7" s="37">
        <v>0</v>
      </c>
      <c r="AX7" s="37">
        <v>0</v>
      </c>
      <c r="AY7" s="37">
        <v>0</v>
      </c>
      <c r="AZ7" s="37">
        <v>0</v>
      </c>
      <c r="BA7" s="37">
        <v>0</v>
      </c>
      <c r="BB7" s="37">
        <v>0</v>
      </c>
      <c r="BC7" s="37">
        <v>0</v>
      </c>
      <c r="BD7" s="37">
        <v>0</v>
      </c>
      <c r="BE7" s="37">
        <v>0</v>
      </c>
      <c r="BF7" s="37">
        <v>0</v>
      </c>
      <c r="BG7" s="37">
        <v>0</v>
      </c>
      <c r="BH7" s="37">
        <v>0</v>
      </c>
      <c r="BI7" s="37">
        <v>0</v>
      </c>
      <c r="BJ7" s="37">
        <v>125000</v>
      </c>
      <c r="BK7" s="37">
        <v>0</v>
      </c>
      <c r="BL7" s="37">
        <v>0</v>
      </c>
      <c r="BM7" s="37">
        <v>0</v>
      </c>
      <c r="BN7" s="37">
        <v>0</v>
      </c>
      <c r="BO7" s="37">
        <v>0</v>
      </c>
      <c r="BP7" s="37">
        <v>0</v>
      </c>
      <c r="BQ7" s="37">
        <v>0</v>
      </c>
      <c r="BR7" s="37">
        <v>0</v>
      </c>
      <c r="BS7" s="37">
        <v>0</v>
      </c>
      <c r="BT7" s="37">
        <v>0</v>
      </c>
      <c r="BU7" s="37">
        <v>0</v>
      </c>
      <c r="BV7" s="37">
        <v>0</v>
      </c>
      <c r="BW7" s="37">
        <v>0</v>
      </c>
      <c r="BX7" s="37">
        <v>0</v>
      </c>
      <c r="BY7" s="37">
        <v>0</v>
      </c>
      <c r="BZ7" s="37">
        <v>0</v>
      </c>
      <c r="CA7" s="37">
        <v>0</v>
      </c>
      <c r="CB7" s="37">
        <v>0</v>
      </c>
      <c r="CC7" s="37">
        <v>0</v>
      </c>
      <c r="CD7" s="37">
        <v>0</v>
      </c>
      <c r="CE7" s="37">
        <v>0</v>
      </c>
      <c r="CF7" s="37">
        <v>0</v>
      </c>
      <c r="CG7" s="37">
        <v>0</v>
      </c>
      <c r="CH7" s="37">
        <v>0</v>
      </c>
      <c r="CI7" s="37">
        <v>700000</v>
      </c>
      <c r="CJ7" s="37">
        <v>550000</v>
      </c>
      <c r="CK7" s="37">
        <v>0</v>
      </c>
      <c r="CL7" s="37">
        <v>0</v>
      </c>
      <c r="CM7" s="37">
        <v>0</v>
      </c>
      <c r="CN7" s="37">
        <v>0</v>
      </c>
      <c r="CO7" s="37">
        <v>0</v>
      </c>
      <c r="CP7" s="37">
        <v>0</v>
      </c>
      <c r="CQ7" s="37">
        <v>600000</v>
      </c>
      <c r="CR7" s="37">
        <v>0</v>
      </c>
      <c r="CS7" s="37">
        <v>300000</v>
      </c>
      <c r="CT7" s="37">
        <v>0</v>
      </c>
      <c r="CU7" s="37">
        <v>0</v>
      </c>
      <c r="CV7" s="37">
        <v>0</v>
      </c>
      <c r="CW7" s="37">
        <v>0</v>
      </c>
      <c r="CX7" s="37">
        <v>0</v>
      </c>
      <c r="CY7" s="37">
        <v>125000</v>
      </c>
      <c r="CZ7" s="37">
        <v>100000</v>
      </c>
      <c r="DA7" s="37">
        <v>0</v>
      </c>
      <c r="DB7" s="37">
        <v>450000</v>
      </c>
      <c r="DC7" s="37">
        <v>500000</v>
      </c>
      <c r="DD7" s="37">
        <v>450000</v>
      </c>
      <c r="DE7" s="37">
        <v>0</v>
      </c>
      <c r="DF7" s="37">
        <v>0</v>
      </c>
      <c r="DG7" s="37">
        <v>0</v>
      </c>
      <c r="DH7" s="37">
        <v>0</v>
      </c>
      <c r="DI7" s="37">
        <v>225000</v>
      </c>
      <c r="DJ7" s="37">
        <v>450000</v>
      </c>
      <c r="DK7" s="37">
        <v>300000</v>
      </c>
      <c r="DL7" s="37">
        <v>0</v>
      </c>
      <c r="DM7" s="37">
        <v>0</v>
      </c>
      <c r="DN7" s="37">
        <v>0</v>
      </c>
      <c r="DO7" s="37">
        <v>0</v>
      </c>
      <c r="DP7" s="37">
        <v>0</v>
      </c>
      <c r="DQ7" s="37">
        <v>0</v>
      </c>
      <c r="DR7" s="37">
        <v>0</v>
      </c>
      <c r="DS7" s="37">
        <v>0</v>
      </c>
      <c r="DT7" s="37">
        <v>0</v>
      </c>
      <c r="DU7" s="37">
        <v>0</v>
      </c>
      <c r="DV7" s="37">
        <v>0</v>
      </c>
      <c r="DW7" s="37">
        <v>0</v>
      </c>
      <c r="DX7" s="37">
        <v>0</v>
      </c>
      <c r="DY7" s="37">
        <v>0</v>
      </c>
      <c r="DZ7" s="37">
        <v>0</v>
      </c>
      <c r="EA7" s="37">
        <v>0</v>
      </c>
      <c r="EB7" s="38">
        <v>0</v>
      </c>
    </row>
    <row r="8" spans="1:132" s="5" customFormat="1" ht="15" customHeight="1" x14ac:dyDescent="0.25">
      <c r="A8" s="19"/>
      <c r="B8" s="255" t="s">
        <v>673</v>
      </c>
      <c r="C8" s="282">
        <v>5</v>
      </c>
      <c r="D8" s="287">
        <v>2018</v>
      </c>
      <c r="E8" s="36">
        <v>44</v>
      </c>
      <c r="F8" s="37">
        <v>21150000</v>
      </c>
      <c r="G8" s="69" t="s">
        <v>331</v>
      </c>
      <c r="H8" s="70" t="s">
        <v>331</v>
      </c>
      <c r="I8" s="70" t="s">
        <v>334</v>
      </c>
      <c r="J8" s="70" t="s">
        <v>331</v>
      </c>
      <c r="K8" s="70" t="s">
        <v>22</v>
      </c>
      <c r="L8" s="70" t="s">
        <v>708</v>
      </c>
      <c r="M8" s="70" t="s">
        <v>331</v>
      </c>
      <c r="N8" s="70" t="s">
        <v>40</v>
      </c>
      <c r="O8" s="70" t="s">
        <v>341</v>
      </c>
      <c r="P8" s="70" t="s">
        <v>709</v>
      </c>
      <c r="Q8" s="70" t="s">
        <v>331</v>
      </c>
      <c r="R8" s="70" t="s">
        <v>710</v>
      </c>
      <c r="S8" s="70" t="s">
        <v>63</v>
      </c>
      <c r="T8" s="70" t="s">
        <v>706</v>
      </c>
      <c r="U8" s="70" t="s">
        <v>331</v>
      </c>
      <c r="V8" s="70" t="s">
        <v>336</v>
      </c>
      <c r="W8" s="70" t="s">
        <v>73</v>
      </c>
      <c r="X8" s="70" t="s">
        <v>331</v>
      </c>
      <c r="Y8" s="70" t="s">
        <v>75</v>
      </c>
      <c r="Z8" s="70" t="s">
        <v>331</v>
      </c>
      <c r="AA8" s="70" t="s">
        <v>331</v>
      </c>
      <c r="AB8" s="70" t="s">
        <v>337</v>
      </c>
      <c r="AC8" s="70" t="s">
        <v>331</v>
      </c>
      <c r="AD8" s="70" t="s">
        <v>338</v>
      </c>
      <c r="AE8" s="70" t="s">
        <v>331</v>
      </c>
      <c r="AF8" s="70" t="s">
        <v>97</v>
      </c>
      <c r="AG8" s="70" t="s">
        <v>98</v>
      </c>
      <c r="AH8" s="71" t="s">
        <v>711</v>
      </c>
      <c r="AI8" s="37">
        <v>0</v>
      </c>
      <c r="AJ8" s="37">
        <v>0</v>
      </c>
      <c r="AK8" s="37">
        <v>0</v>
      </c>
      <c r="AL8" s="37">
        <v>0</v>
      </c>
      <c r="AM8" s="37">
        <v>0</v>
      </c>
      <c r="AN8" s="37">
        <v>0</v>
      </c>
      <c r="AO8" s="37">
        <v>850000</v>
      </c>
      <c r="AP8" s="37">
        <v>75000</v>
      </c>
      <c r="AQ8" s="37">
        <v>0</v>
      </c>
      <c r="AR8" s="37">
        <v>900000</v>
      </c>
      <c r="AS8" s="37">
        <v>275000</v>
      </c>
      <c r="AT8" s="37">
        <v>500000</v>
      </c>
      <c r="AU8" s="37">
        <v>0</v>
      </c>
      <c r="AV8" s="37">
        <v>0</v>
      </c>
      <c r="AW8" s="37">
        <v>0</v>
      </c>
      <c r="AX8" s="37">
        <v>0</v>
      </c>
      <c r="AY8" s="37">
        <v>175000</v>
      </c>
      <c r="AZ8" s="37">
        <v>500000</v>
      </c>
      <c r="BA8" s="37">
        <v>400000</v>
      </c>
      <c r="BB8" s="37">
        <v>400000</v>
      </c>
      <c r="BC8" s="37">
        <v>0</v>
      </c>
      <c r="BD8" s="37">
        <v>0</v>
      </c>
      <c r="BE8" s="37">
        <v>0</v>
      </c>
      <c r="BF8" s="37">
        <v>450000</v>
      </c>
      <c r="BG8" s="37">
        <v>0</v>
      </c>
      <c r="BH8" s="37">
        <v>275000</v>
      </c>
      <c r="BI8" s="37">
        <v>0</v>
      </c>
      <c r="BJ8" s="37">
        <v>150000</v>
      </c>
      <c r="BK8" s="37">
        <v>225000</v>
      </c>
      <c r="BL8" s="37">
        <v>50000</v>
      </c>
      <c r="BM8" s="37">
        <v>0</v>
      </c>
      <c r="BN8" s="37">
        <v>0</v>
      </c>
      <c r="BO8" s="37">
        <v>0</v>
      </c>
      <c r="BP8" s="37">
        <v>300000</v>
      </c>
      <c r="BQ8" s="37">
        <v>850000</v>
      </c>
      <c r="BR8" s="37">
        <v>0</v>
      </c>
      <c r="BS8" s="37">
        <v>0</v>
      </c>
      <c r="BT8" s="37">
        <v>0</v>
      </c>
      <c r="BU8" s="37">
        <v>0</v>
      </c>
      <c r="BV8" s="37">
        <v>0</v>
      </c>
      <c r="BW8" s="37">
        <v>0</v>
      </c>
      <c r="BX8" s="37">
        <v>2000000</v>
      </c>
      <c r="BY8" s="37">
        <v>750000</v>
      </c>
      <c r="BZ8" s="37">
        <v>350000</v>
      </c>
      <c r="CA8" s="37">
        <v>400000</v>
      </c>
      <c r="CB8" s="37">
        <v>500000</v>
      </c>
      <c r="CC8" s="37">
        <v>0</v>
      </c>
      <c r="CD8" s="37">
        <v>0</v>
      </c>
      <c r="CE8" s="37">
        <v>0</v>
      </c>
      <c r="CF8" s="37">
        <v>0</v>
      </c>
      <c r="CG8" s="37">
        <v>300000</v>
      </c>
      <c r="CH8" s="37">
        <v>0</v>
      </c>
      <c r="CI8" s="37">
        <v>1000000</v>
      </c>
      <c r="CJ8" s="37">
        <v>750000</v>
      </c>
      <c r="CK8" s="37">
        <v>0</v>
      </c>
      <c r="CL8" s="37">
        <v>350000</v>
      </c>
      <c r="CM8" s="37">
        <v>0</v>
      </c>
      <c r="CN8" s="37">
        <v>0</v>
      </c>
      <c r="CO8" s="37">
        <v>450000</v>
      </c>
      <c r="CP8" s="37">
        <v>0</v>
      </c>
      <c r="CQ8" s="37">
        <v>650000</v>
      </c>
      <c r="CR8" s="37">
        <v>0</v>
      </c>
      <c r="CS8" s="37">
        <v>275000</v>
      </c>
      <c r="CT8" s="37">
        <v>0</v>
      </c>
      <c r="CU8" s="37">
        <v>0</v>
      </c>
      <c r="CV8" s="37">
        <v>0</v>
      </c>
      <c r="CW8" s="37">
        <v>0</v>
      </c>
      <c r="CX8" s="37">
        <v>0</v>
      </c>
      <c r="CY8" s="37">
        <v>125000</v>
      </c>
      <c r="CZ8" s="37">
        <v>100000</v>
      </c>
      <c r="DA8" s="37">
        <v>275000</v>
      </c>
      <c r="DB8" s="37">
        <v>750000</v>
      </c>
      <c r="DC8" s="37">
        <v>800000</v>
      </c>
      <c r="DD8" s="37">
        <v>450000</v>
      </c>
      <c r="DE8" s="37">
        <v>0</v>
      </c>
      <c r="DF8" s="37">
        <v>0</v>
      </c>
      <c r="DG8" s="37">
        <v>0</v>
      </c>
      <c r="DH8" s="37">
        <v>250000</v>
      </c>
      <c r="DI8" s="37">
        <v>750000</v>
      </c>
      <c r="DJ8" s="37">
        <v>700000</v>
      </c>
      <c r="DK8" s="37">
        <v>600000</v>
      </c>
      <c r="DL8" s="37">
        <v>0</v>
      </c>
      <c r="DM8" s="37">
        <v>0</v>
      </c>
      <c r="DN8" s="37">
        <v>0</v>
      </c>
      <c r="DO8" s="37">
        <v>125000</v>
      </c>
      <c r="DP8" s="37">
        <v>450000</v>
      </c>
      <c r="DQ8" s="37">
        <v>0</v>
      </c>
      <c r="DR8" s="37">
        <v>0</v>
      </c>
      <c r="DS8" s="37">
        <v>300000</v>
      </c>
      <c r="DT8" s="37">
        <v>500000</v>
      </c>
      <c r="DU8" s="37">
        <v>0</v>
      </c>
      <c r="DV8" s="37">
        <v>0</v>
      </c>
      <c r="DW8" s="37">
        <v>700000</v>
      </c>
      <c r="DX8" s="37">
        <v>0</v>
      </c>
      <c r="DY8" s="37">
        <v>125000</v>
      </c>
      <c r="DZ8" s="37">
        <v>0</v>
      </c>
      <c r="EA8" s="37">
        <v>0</v>
      </c>
      <c r="EB8" s="38">
        <v>0</v>
      </c>
    </row>
    <row r="9" spans="1:132" s="5" customFormat="1" ht="15" customHeight="1" x14ac:dyDescent="0.25">
      <c r="A9" s="26"/>
      <c r="B9" s="255" t="s">
        <v>264</v>
      </c>
      <c r="C9" s="282"/>
      <c r="D9" s="287">
        <v>2018</v>
      </c>
      <c r="E9" s="36">
        <v>80</v>
      </c>
      <c r="F9" s="37">
        <v>27075000</v>
      </c>
      <c r="G9" s="7" t="s">
        <v>343</v>
      </c>
      <c r="H9" s="6" t="s">
        <v>351</v>
      </c>
      <c r="I9" s="6" t="s">
        <v>334</v>
      </c>
      <c r="J9" s="6" t="s">
        <v>331</v>
      </c>
      <c r="K9" s="6" t="s">
        <v>22</v>
      </c>
      <c r="L9" s="6" t="s">
        <v>712</v>
      </c>
      <c r="M9" s="6" t="s">
        <v>39</v>
      </c>
      <c r="N9" s="6" t="s">
        <v>40</v>
      </c>
      <c r="O9" s="6" t="s">
        <v>713</v>
      </c>
      <c r="P9" s="6" t="s">
        <v>346</v>
      </c>
      <c r="Q9" s="6" t="s">
        <v>52</v>
      </c>
      <c r="R9" s="6" t="s">
        <v>347</v>
      </c>
      <c r="S9" s="6" t="s">
        <v>63</v>
      </c>
      <c r="T9" s="6" t="s">
        <v>335</v>
      </c>
      <c r="U9" s="6" t="s">
        <v>331</v>
      </c>
      <c r="V9" s="6" t="s">
        <v>348</v>
      </c>
      <c r="W9" s="6" t="s">
        <v>73</v>
      </c>
      <c r="X9" s="6" t="s">
        <v>74</v>
      </c>
      <c r="Y9" s="6" t="s">
        <v>75</v>
      </c>
      <c r="Z9" s="6" t="s">
        <v>331</v>
      </c>
      <c r="AA9" s="6" t="s">
        <v>331</v>
      </c>
      <c r="AB9" s="6" t="s">
        <v>337</v>
      </c>
      <c r="AC9" s="6" t="s">
        <v>87</v>
      </c>
      <c r="AD9" s="6" t="s">
        <v>338</v>
      </c>
      <c r="AE9" s="6" t="s">
        <v>349</v>
      </c>
      <c r="AF9" s="6" t="s">
        <v>97</v>
      </c>
      <c r="AG9" s="6" t="s">
        <v>98</v>
      </c>
      <c r="AH9" s="39" t="s">
        <v>350</v>
      </c>
      <c r="AI9" s="36">
        <v>250000</v>
      </c>
      <c r="AJ9" s="37">
        <v>100000</v>
      </c>
      <c r="AK9" s="37">
        <v>100000</v>
      </c>
      <c r="AL9" s="37">
        <v>125000</v>
      </c>
      <c r="AM9" s="37">
        <v>25000</v>
      </c>
      <c r="AN9" s="37">
        <v>50000</v>
      </c>
      <c r="AO9" s="37">
        <v>850000</v>
      </c>
      <c r="AP9" s="37">
        <v>75000</v>
      </c>
      <c r="AQ9" s="37">
        <v>0</v>
      </c>
      <c r="AR9" s="37">
        <v>900000</v>
      </c>
      <c r="AS9" s="37">
        <v>350000</v>
      </c>
      <c r="AT9" s="37">
        <v>700000</v>
      </c>
      <c r="AU9" s="37">
        <v>200000</v>
      </c>
      <c r="AV9" s="37">
        <v>50000</v>
      </c>
      <c r="AW9" s="37">
        <v>225000</v>
      </c>
      <c r="AX9" s="37">
        <v>25000</v>
      </c>
      <c r="AY9" s="37">
        <v>200000</v>
      </c>
      <c r="AZ9" s="37">
        <v>500000</v>
      </c>
      <c r="BA9" s="37">
        <v>200000</v>
      </c>
      <c r="BB9" s="37">
        <v>400000</v>
      </c>
      <c r="BC9" s="37">
        <v>125000</v>
      </c>
      <c r="BD9" s="37">
        <v>25000</v>
      </c>
      <c r="BE9" s="37">
        <v>300000</v>
      </c>
      <c r="BF9" s="37">
        <v>450000</v>
      </c>
      <c r="BG9" s="37">
        <v>50000</v>
      </c>
      <c r="BH9" s="37">
        <v>300000</v>
      </c>
      <c r="BI9" s="37">
        <v>500000</v>
      </c>
      <c r="BJ9" s="37">
        <v>150000</v>
      </c>
      <c r="BK9" s="37">
        <v>175000</v>
      </c>
      <c r="BL9" s="37">
        <v>100000</v>
      </c>
      <c r="BM9" s="37">
        <v>50000</v>
      </c>
      <c r="BN9" s="37">
        <v>0</v>
      </c>
      <c r="BO9" s="37">
        <v>0</v>
      </c>
      <c r="BP9" s="37">
        <v>350000</v>
      </c>
      <c r="BQ9" s="37">
        <v>650000</v>
      </c>
      <c r="BR9" s="37">
        <v>200000</v>
      </c>
      <c r="BS9" s="37">
        <v>75000</v>
      </c>
      <c r="BT9" s="37">
        <v>100000</v>
      </c>
      <c r="BU9" s="37">
        <v>0</v>
      </c>
      <c r="BV9" s="37">
        <v>200000</v>
      </c>
      <c r="BW9" s="37">
        <v>0</v>
      </c>
      <c r="BX9" s="37">
        <v>2250000</v>
      </c>
      <c r="BY9" s="37">
        <v>1200000</v>
      </c>
      <c r="BZ9" s="37">
        <v>300000</v>
      </c>
      <c r="CA9" s="37">
        <v>600000</v>
      </c>
      <c r="CB9" s="37">
        <v>1300000</v>
      </c>
      <c r="CC9" s="37">
        <v>800000</v>
      </c>
      <c r="CD9" s="37">
        <v>300000</v>
      </c>
      <c r="CE9" s="37">
        <v>50000</v>
      </c>
      <c r="CF9" s="37">
        <v>0</v>
      </c>
      <c r="CG9" s="37">
        <v>300000</v>
      </c>
      <c r="CH9" s="37">
        <v>600000</v>
      </c>
      <c r="CI9" s="37">
        <v>400000</v>
      </c>
      <c r="CJ9" s="37">
        <v>500000</v>
      </c>
      <c r="CK9" s="37">
        <v>0</v>
      </c>
      <c r="CL9" s="37">
        <v>400000</v>
      </c>
      <c r="CM9" s="37">
        <v>175000</v>
      </c>
      <c r="CN9" s="37">
        <v>25000</v>
      </c>
      <c r="CO9" s="37">
        <v>500000</v>
      </c>
      <c r="CP9" s="37">
        <v>125000</v>
      </c>
      <c r="CQ9" s="37">
        <v>600000</v>
      </c>
      <c r="CR9" s="37">
        <v>25000</v>
      </c>
      <c r="CS9" s="37">
        <v>350000</v>
      </c>
      <c r="CT9" s="37">
        <v>0</v>
      </c>
      <c r="CU9" s="37">
        <v>0</v>
      </c>
      <c r="CV9" s="37">
        <v>0</v>
      </c>
      <c r="CW9" s="37">
        <v>0</v>
      </c>
      <c r="CX9" s="37">
        <v>0</v>
      </c>
      <c r="CY9" s="37">
        <v>150000</v>
      </c>
      <c r="CZ9" s="37">
        <v>125000</v>
      </c>
      <c r="DA9" s="37">
        <v>250000</v>
      </c>
      <c r="DB9" s="37">
        <v>500000</v>
      </c>
      <c r="DC9" s="37">
        <v>500000</v>
      </c>
      <c r="DD9" s="37">
        <v>450000</v>
      </c>
      <c r="DE9" s="37">
        <v>50000</v>
      </c>
      <c r="DF9" s="37">
        <v>0</v>
      </c>
      <c r="DG9" s="37">
        <v>0</v>
      </c>
      <c r="DH9" s="37">
        <v>275000</v>
      </c>
      <c r="DI9" s="37">
        <v>750000</v>
      </c>
      <c r="DJ9" s="37">
        <v>700000</v>
      </c>
      <c r="DK9" s="37">
        <v>600000</v>
      </c>
      <c r="DL9" s="37">
        <v>125000</v>
      </c>
      <c r="DM9" s="37">
        <v>250000</v>
      </c>
      <c r="DN9" s="37">
        <v>0</v>
      </c>
      <c r="DO9" s="37">
        <v>50000</v>
      </c>
      <c r="DP9" s="37">
        <v>450000</v>
      </c>
      <c r="DQ9" s="37">
        <v>75000</v>
      </c>
      <c r="DR9" s="37">
        <v>0</v>
      </c>
      <c r="DS9" s="37">
        <v>275000</v>
      </c>
      <c r="DT9" s="37">
        <v>400000</v>
      </c>
      <c r="DU9" s="37">
        <v>125000</v>
      </c>
      <c r="DV9" s="37">
        <v>225000</v>
      </c>
      <c r="DW9" s="37">
        <v>400000</v>
      </c>
      <c r="DX9" s="37">
        <v>100000</v>
      </c>
      <c r="DY9" s="37">
        <v>150000</v>
      </c>
      <c r="DZ9" s="37">
        <v>0</v>
      </c>
      <c r="EA9" s="37">
        <v>175000</v>
      </c>
      <c r="EB9" s="38">
        <v>0</v>
      </c>
    </row>
    <row r="10" spans="1:132" s="5" customFormat="1" ht="15" customHeight="1" x14ac:dyDescent="0.25">
      <c r="A10" s="19"/>
      <c r="B10" s="255" t="s">
        <v>265</v>
      </c>
      <c r="C10" s="282"/>
      <c r="D10" s="287">
        <v>2018</v>
      </c>
      <c r="E10" s="36">
        <v>80</v>
      </c>
      <c r="F10" s="37">
        <v>27075000</v>
      </c>
      <c r="G10" s="7" t="s">
        <v>343</v>
      </c>
      <c r="H10" s="6" t="s">
        <v>351</v>
      </c>
      <c r="I10" s="6" t="s">
        <v>334</v>
      </c>
      <c r="J10" s="6" t="s">
        <v>331</v>
      </c>
      <c r="K10" s="6" t="s">
        <v>22</v>
      </c>
      <c r="L10" s="6" t="s">
        <v>712</v>
      </c>
      <c r="M10" s="6" t="s">
        <v>39</v>
      </c>
      <c r="N10" s="6" t="s">
        <v>40</v>
      </c>
      <c r="O10" s="6" t="s">
        <v>713</v>
      </c>
      <c r="P10" s="6" t="s">
        <v>346</v>
      </c>
      <c r="Q10" s="6" t="s">
        <v>52</v>
      </c>
      <c r="R10" s="6" t="s">
        <v>347</v>
      </c>
      <c r="S10" s="6" t="s">
        <v>63</v>
      </c>
      <c r="T10" s="6" t="s">
        <v>335</v>
      </c>
      <c r="U10" s="6" t="s">
        <v>331</v>
      </c>
      <c r="V10" s="6" t="s">
        <v>348</v>
      </c>
      <c r="W10" s="6" t="s">
        <v>73</v>
      </c>
      <c r="X10" s="6" t="s">
        <v>74</v>
      </c>
      <c r="Y10" s="6" t="s">
        <v>75</v>
      </c>
      <c r="Z10" s="6" t="s">
        <v>331</v>
      </c>
      <c r="AA10" s="6" t="s">
        <v>331</v>
      </c>
      <c r="AB10" s="6" t="s">
        <v>337</v>
      </c>
      <c r="AC10" s="6" t="s">
        <v>87</v>
      </c>
      <c r="AD10" s="6" t="s">
        <v>338</v>
      </c>
      <c r="AE10" s="6" t="s">
        <v>349</v>
      </c>
      <c r="AF10" s="6" t="s">
        <v>97</v>
      </c>
      <c r="AG10" s="6" t="s">
        <v>98</v>
      </c>
      <c r="AH10" s="39" t="s">
        <v>350</v>
      </c>
      <c r="AI10" s="36">
        <v>250000</v>
      </c>
      <c r="AJ10" s="37">
        <v>100000</v>
      </c>
      <c r="AK10" s="37">
        <v>100000</v>
      </c>
      <c r="AL10" s="37">
        <v>125000</v>
      </c>
      <c r="AM10" s="37">
        <v>25000</v>
      </c>
      <c r="AN10" s="37">
        <v>50000</v>
      </c>
      <c r="AO10" s="37">
        <v>850000</v>
      </c>
      <c r="AP10" s="37">
        <v>75000</v>
      </c>
      <c r="AQ10" s="37">
        <v>0</v>
      </c>
      <c r="AR10" s="37">
        <v>900000</v>
      </c>
      <c r="AS10" s="37">
        <v>350000</v>
      </c>
      <c r="AT10" s="37">
        <v>700000</v>
      </c>
      <c r="AU10" s="37">
        <v>200000</v>
      </c>
      <c r="AV10" s="37">
        <v>50000</v>
      </c>
      <c r="AW10" s="37">
        <v>225000</v>
      </c>
      <c r="AX10" s="37">
        <v>25000</v>
      </c>
      <c r="AY10" s="37">
        <v>200000</v>
      </c>
      <c r="AZ10" s="37">
        <v>500000</v>
      </c>
      <c r="BA10" s="37">
        <v>200000</v>
      </c>
      <c r="BB10" s="37">
        <v>400000</v>
      </c>
      <c r="BC10" s="37">
        <v>125000</v>
      </c>
      <c r="BD10" s="37">
        <v>25000</v>
      </c>
      <c r="BE10" s="37">
        <v>300000</v>
      </c>
      <c r="BF10" s="37">
        <v>450000</v>
      </c>
      <c r="BG10" s="37">
        <v>50000</v>
      </c>
      <c r="BH10" s="37">
        <v>300000</v>
      </c>
      <c r="BI10" s="37">
        <v>500000</v>
      </c>
      <c r="BJ10" s="37">
        <v>150000</v>
      </c>
      <c r="BK10" s="37">
        <v>175000</v>
      </c>
      <c r="BL10" s="37">
        <v>100000</v>
      </c>
      <c r="BM10" s="37">
        <v>50000</v>
      </c>
      <c r="BN10" s="37">
        <v>0</v>
      </c>
      <c r="BO10" s="37">
        <v>0</v>
      </c>
      <c r="BP10" s="37">
        <v>350000</v>
      </c>
      <c r="BQ10" s="37">
        <v>650000</v>
      </c>
      <c r="BR10" s="37">
        <v>200000</v>
      </c>
      <c r="BS10" s="37">
        <v>75000</v>
      </c>
      <c r="BT10" s="37">
        <v>100000</v>
      </c>
      <c r="BU10" s="37">
        <v>0</v>
      </c>
      <c r="BV10" s="37">
        <v>200000</v>
      </c>
      <c r="BW10" s="37">
        <v>0</v>
      </c>
      <c r="BX10" s="37">
        <v>2250000</v>
      </c>
      <c r="BY10" s="37">
        <v>1200000</v>
      </c>
      <c r="BZ10" s="37">
        <v>300000</v>
      </c>
      <c r="CA10" s="37">
        <v>600000</v>
      </c>
      <c r="CB10" s="37">
        <v>1300000</v>
      </c>
      <c r="CC10" s="37">
        <v>800000</v>
      </c>
      <c r="CD10" s="37">
        <v>300000</v>
      </c>
      <c r="CE10" s="37">
        <v>50000</v>
      </c>
      <c r="CF10" s="37">
        <v>0</v>
      </c>
      <c r="CG10" s="37">
        <v>300000</v>
      </c>
      <c r="CH10" s="37">
        <v>600000</v>
      </c>
      <c r="CI10" s="37">
        <v>400000</v>
      </c>
      <c r="CJ10" s="37">
        <v>500000</v>
      </c>
      <c r="CK10" s="37">
        <v>0</v>
      </c>
      <c r="CL10" s="37">
        <v>400000</v>
      </c>
      <c r="CM10" s="37">
        <v>175000</v>
      </c>
      <c r="CN10" s="37">
        <v>25000</v>
      </c>
      <c r="CO10" s="37">
        <v>500000</v>
      </c>
      <c r="CP10" s="37">
        <v>125000</v>
      </c>
      <c r="CQ10" s="37">
        <v>600000</v>
      </c>
      <c r="CR10" s="37">
        <v>25000</v>
      </c>
      <c r="CS10" s="37">
        <v>350000</v>
      </c>
      <c r="CT10" s="37">
        <v>0</v>
      </c>
      <c r="CU10" s="37">
        <v>0</v>
      </c>
      <c r="CV10" s="37">
        <v>0</v>
      </c>
      <c r="CW10" s="37">
        <v>0</v>
      </c>
      <c r="CX10" s="37">
        <v>0</v>
      </c>
      <c r="CY10" s="37">
        <v>150000</v>
      </c>
      <c r="CZ10" s="37">
        <v>125000</v>
      </c>
      <c r="DA10" s="37">
        <v>250000</v>
      </c>
      <c r="DB10" s="37">
        <v>500000</v>
      </c>
      <c r="DC10" s="37">
        <v>500000</v>
      </c>
      <c r="DD10" s="37">
        <v>450000</v>
      </c>
      <c r="DE10" s="37">
        <v>50000</v>
      </c>
      <c r="DF10" s="37">
        <v>0</v>
      </c>
      <c r="DG10" s="37">
        <v>0</v>
      </c>
      <c r="DH10" s="37">
        <v>275000</v>
      </c>
      <c r="DI10" s="37">
        <v>750000</v>
      </c>
      <c r="DJ10" s="37">
        <v>700000</v>
      </c>
      <c r="DK10" s="37">
        <v>600000</v>
      </c>
      <c r="DL10" s="37">
        <v>125000</v>
      </c>
      <c r="DM10" s="37">
        <v>250000</v>
      </c>
      <c r="DN10" s="37">
        <v>0</v>
      </c>
      <c r="DO10" s="37">
        <v>50000</v>
      </c>
      <c r="DP10" s="37">
        <v>450000</v>
      </c>
      <c r="DQ10" s="37">
        <v>75000</v>
      </c>
      <c r="DR10" s="37">
        <v>0</v>
      </c>
      <c r="DS10" s="37">
        <v>275000</v>
      </c>
      <c r="DT10" s="37">
        <v>400000</v>
      </c>
      <c r="DU10" s="37">
        <v>125000</v>
      </c>
      <c r="DV10" s="37">
        <v>225000</v>
      </c>
      <c r="DW10" s="37">
        <v>400000</v>
      </c>
      <c r="DX10" s="37">
        <v>100000</v>
      </c>
      <c r="DY10" s="37">
        <v>150000</v>
      </c>
      <c r="DZ10" s="37">
        <v>0</v>
      </c>
      <c r="EA10" s="37">
        <v>175000</v>
      </c>
      <c r="EB10" s="38">
        <v>0</v>
      </c>
    </row>
    <row r="11" spans="1:132" s="5" customFormat="1" ht="15" customHeight="1" x14ac:dyDescent="0.25">
      <c r="A11" s="19"/>
      <c r="B11" s="255" t="s">
        <v>266</v>
      </c>
      <c r="C11" s="282"/>
      <c r="D11" s="287">
        <v>2018</v>
      </c>
      <c r="E11" s="36">
        <v>80</v>
      </c>
      <c r="F11" s="37">
        <v>27225000</v>
      </c>
      <c r="G11" s="7" t="s">
        <v>343</v>
      </c>
      <c r="H11" s="6" t="s">
        <v>351</v>
      </c>
      <c r="I11" s="6" t="s">
        <v>334</v>
      </c>
      <c r="J11" s="6" t="s">
        <v>331</v>
      </c>
      <c r="K11" s="6" t="s">
        <v>22</v>
      </c>
      <c r="L11" s="6" t="s">
        <v>712</v>
      </c>
      <c r="M11" s="6" t="s">
        <v>39</v>
      </c>
      <c r="N11" s="6" t="s">
        <v>40</v>
      </c>
      <c r="O11" s="6" t="s">
        <v>713</v>
      </c>
      <c r="P11" s="6" t="s">
        <v>346</v>
      </c>
      <c r="Q11" s="6" t="s">
        <v>52</v>
      </c>
      <c r="R11" s="6" t="s">
        <v>347</v>
      </c>
      <c r="S11" s="6" t="s">
        <v>63</v>
      </c>
      <c r="T11" s="6" t="s">
        <v>335</v>
      </c>
      <c r="U11" s="6" t="s">
        <v>331</v>
      </c>
      <c r="V11" s="6" t="s">
        <v>348</v>
      </c>
      <c r="W11" s="6" t="s">
        <v>73</v>
      </c>
      <c r="X11" s="6" t="s">
        <v>74</v>
      </c>
      <c r="Y11" s="6" t="s">
        <v>75</v>
      </c>
      <c r="Z11" s="6" t="s">
        <v>331</v>
      </c>
      <c r="AA11" s="6" t="s">
        <v>331</v>
      </c>
      <c r="AB11" s="6" t="s">
        <v>337</v>
      </c>
      <c r="AC11" s="6" t="s">
        <v>87</v>
      </c>
      <c r="AD11" s="6" t="s">
        <v>338</v>
      </c>
      <c r="AE11" s="6" t="s">
        <v>349</v>
      </c>
      <c r="AF11" s="6" t="s">
        <v>97</v>
      </c>
      <c r="AG11" s="6" t="s">
        <v>98</v>
      </c>
      <c r="AH11" s="39" t="s">
        <v>350</v>
      </c>
      <c r="AI11" s="36">
        <v>250000</v>
      </c>
      <c r="AJ11" s="37">
        <v>100000</v>
      </c>
      <c r="AK11" s="37">
        <v>100000</v>
      </c>
      <c r="AL11" s="37">
        <v>125000</v>
      </c>
      <c r="AM11" s="37">
        <v>25000</v>
      </c>
      <c r="AN11" s="37">
        <v>50000</v>
      </c>
      <c r="AO11" s="37">
        <v>850000</v>
      </c>
      <c r="AP11" s="37">
        <v>100000</v>
      </c>
      <c r="AQ11" s="37">
        <v>0</v>
      </c>
      <c r="AR11" s="37">
        <v>900000</v>
      </c>
      <c r="AS11" s="37">
        <v>350000</v>
      </c>
      <c r="AT11" s="37">
        <v>700000</v>
      </c>
      <c r="AU11" s="37">
        <v>200000</v>
      </c>
      <c r="AV11" s="37">
        <v>50000</v>
      </c>
      <c r="AW11" s="37">
        <v>225000</v>
      </c>
      <c r="AX11" s="37">
        <v>50000</v>
      </c>
      <c r="AY11" s="37">
        <v>200000</v>
      </c>
      <c r="AZ11" s="37">
        <v>500000</v>
      </c>
      <c r="BA11" s="37">
        <v>200000</v>
      </c>
      <c r="BB11" s="37">
        <v>400000</v>
      </c>
      <c r="BC11" s="37">
        <v>100000</v>
      </c>
      <c r="BD11" s="37">
        <v>50000</v>
      </c>
      <c r="BE11" s="37">
        <v>350000</v>
      </c>
      <c r="BF11" s="37">
        <v>450000</v>
      </c>
      <c r="BG11" s="37">
        <v>25000</v>
      </c>
      <c r="BH11" s="37">
        <v>300000</v>
      </c>
      <c r="BI11" s="37">
        <v>550000</v>
      </c>
      <c r="BJ11" s="37">
        <v>150000</v>
      </c>
      <c r="BK11" s="37">
        <v>175000</v>
      </c>
      <c r="BL11" s="37">
        <v>100000</v>
      </c>
      <c r="BM11" s="37">
        <v>50000</v>
      </c>
      <c r="BN11" s="37">
        <v>0</v>
      </c>
      <c r="BO11" s="37">
        <v>0</v>
      </c>
      <c r="BP11" s="37">
        <v>350000</v>
      </c>
      <c r="BQ11" s="37">
        <v>650000</v>
      </c>
      <c r="BR11" s="37">
        <v>200000</v>
      </c>
      <c r="BS11" s="37">
        <v>75000</v>
      </c>
      <c r="BT11" s="37">
        <v>100000</v>
      </c>
      <c r="BU11" s="37">
        <v>0</v>
      </c>
      <c r="BV11" s="37">
        <v>200000</v>
      </c>
      <c r="BW11" s="37">
        <v>0</v>
      </c>
      <c r="BX11" s="37">
        <v>2250000</v>
      </c>
      <c r="BY11" s="37">
        <v>1200000</v>
      </c>
      <c r="BZ11" s="37">
        <v>300000</v>
      </c>
      <c r="CA11" s="37">
        <v>600000</v>
      </c>
      <c r="CB11" s="37">
        <v>1300000</v>
      </c>
      <c r="CC11" s="37">
        <v>800000</v>
      </c>
      <c r="CD11" s="37">
        <v>300000</v>
      </c>
      <c r="CE11" s="37">
        <v>50000</v>
      </c>
      <c r="CF11" s="37">
        <v>0</v>
      </c>
      <c r="CG11" s="37">
        <v>300000</v>
      </c>
      <c r="CH11" s="37">
        <v>600000</v>
      </c>
      <c r="CI11" s="37">
        <v>400000</v>
      </c>
      <c r="CJ11" s="37">
        <v>500000</v>
      </c>
      <c r="CK11" s="37">
        <v>0</v>
      </c>
      <c r="CL11" s="37">
        <v>400000</v>
      </c>
      <c r="CM11" s="37">
        <v>175000</v>
      </c>
      <c r="CN11" s="37">
        <v>25000</v>
      </c>
      <c r="CO11" s="37">
        <v>500000</v>
      </c>
      <c r="CP11" s="37">
        <v>125000</v>
      </c>
      <c r="CQ11" s="37">
        <v>600000</v>
      </c>
      <c r="CR11" s="37">
        <v>25000</v>
      </c>
      <c r="CS11" s="37">
        <v>350000</v>
      </c>
      <c r="CT11" s="37">
        <v>0</v>
      </c>
      <c r="CU11" s="37">
        <v>0</v>
      </c>
      <c r="CV11" s="37">
        <v>0</v>
      </c>
      <c r="CW11" s="37">
        <v>0</v>
      </c>
      <c r="CX11" s="37">
        <v>0</v>
      </c>
      <c r="CY11" s="37">
        <v>150000</v>
      </c>
      <c r="CZ11" s="37">
        <v>125000</v>
      </c>
      <c r="DA11" s="37">
        <v>275000</v>
      </c>
      <c r="DB11" s="37">
        <v>500000</v>
      </c>
      <c r="DC11" s="37">
        <v>500000</v>
      </c>
      <c r="DD11" s="37">
        <v>450000</v>
      </c>
      <c r="DE11" s="37">
        <v>50000</v>
      </c>
      <c r="DF11" s="37">
        <v>0</v>
      </c>
      <c r="DG11" s="37">
        <v>0</v>
      </c>
      <c r="DH11" s="37">
        <v>275000</v>
      </c>
      <c r="DI11" s="37">
        <v>750000</v>
      </c>
      <c r="DJ11" s="37">
        <v>700000</v>
      </c>
      <c r="DK11" s="37">
        <v>600000</v>
      </c>
      <c r="DL11" s="37">
        <v>125000</v>
      </c>
      <c r="DM11" s="37">
        <v>250000</v>
      </c>
      <c r="DN11" s="37">
        <v>0</v>
      </c>
      <c r="DO11" s="37">
        <v>50000</v>
      </c>
      <c r="DP11" s="37">
        <v>450000</v>
      </c>
      <c r="DQ11" s="37">
        <v>75000</v>
      </c>
      <c r="DR11" s="37">
        <v>0</v>
      </c>
      <c r="DS11" s="37">
        <v>275000</v>
      </c>
      <c r="DT11" s="37">
        <v>400000</v>
      </c>
      <c r="DU11" s="37">
        <v>125000</v>
      </c>
      <c r="DV11" s="37">
        <v>225000</v>
      </c>
      <c r="DW11" s="37">
        <v>400000</v>
      </c>
      <c r="DX11" s="37">
        <v>100000</v>
      </c>
      <c r="DY11" s="37">
        <v>150000</v>
      </c>
      <c r="DZ11" s="37">
        <v>0</v>
      </c>
      <c r="EA11" s="37">
        <v>175000</v>
      </c>
      <c r="EB11" s="38">
        <v>0</v>
      </c>
    </row>
    <row r="12" spans="1:132" s="5" customFormat="1" ht="15" customHeight="1" x14ac:dyDescent="0.25">
      <c r="A12" s="26"/>
      <c r="B12" s="255" t="s">
        <v>1</v>
      </c>
      <c r="C12" s="282"/>
      <c r="D12" s="287">
        <v>2018</v>
      </c>
      <c r="E12" s="36">
        <v>80</v>
      </c>
      <c r="F12" s="37">
        <v>27125000</v>
      </c>
      <c r="G12" s="7" t="s">
        <v>343</v>
      </c>
      <c r="H12" s="6" t="s">
        <v>351</v>
      </c>
      <c r="I12" s="6" t="s">
        <v>334</v>
      </c>
      <c r="J12" s="6" t="s">
        <v>331</v>
      </c>
      <c r="K12" s="6" t="s">
        <v>22</v>
      </c>
      <c r="L12" s="6" t="s">
        <v>712</v>
      </c>
      <c r="M12" s="6" t="s">
        <v>39</v>
      </c>
      <c r="N12" s="6" t="s">
        <v>40</v>
      </c>
      <c r="O12" s="6" t="s">
        <v>713</v>
      </c>
      <c r="P12" s="6" t="s">
        <v>346</v>
      </c>
      <c r="Q12" s="6" t="s">
        <v>52</v>
      </c>
      <c r="R12" s="6" t="s">
        <v>347</v>
      </c>
      <c r="S12" s="6" t="s">
        <v>63</v>
      </c>
      <c r="T12" s="6" t="s">
        <v>335</v>
      </c>
      <c r="U12" s="6" t="s">
        <v>331</v>
      </c>
      <c r="V12" s="6" t="s">
        <v>348</v>
      </c>
      <c r="W12" s="6" t="s">
        <v>73</v>
      </c>
      <c r="X12" s="6" t="s">
        <v>74</v>
      </c>
      <c r="Y12" s="6" t="s">
        <v>75</v>
      </c>
      <c r="Z12" s="6" t="s">
        <v>331</v>
      </c>
      <c r="AA12" s="6" t="s">
        <v>331</v>
      </c>
      <c r="AB12" s="6" t="s">
        <v>337</v>
      </c>
      <c r="AC12" s="6" t="s">
        <v>87</v>
      </c>
      <c r="AD12" s="6" t="s">
        <v>338</v>
      </c>
      <c r="AE12" s="6" t="s">
        <v>349</v>
      </c>
      <c r="AF12" s="6" t="s">
        <v>97</v>
      </c>
      <c r="AG12" s="6" t="s">
        <v>98</v>
      </c>
      <c r="AH12" s="39" t="s">
        <v>350</v>
      </c>
      <c r="AI12" s="36">
        <v>250000</v>
      </c>
      <c r="AJ12" s="37">
        <v>100000</v>
      </c>
      <c r="AK12" s="37">
        <v>100000</v>
      </c>
      <c r="AL12" s="37">
        <v>125000</v>
      </c>
      <c r="AM12" s="37">
        <v>25000</v>
      </c>
      <c r="AN12" s="37">
        <v>50000</v>
      </c>
      <c r="AO12" s="37">
        <v>850000</v>
      </c>
      <c r="AP12" s="37">
        <v>100000</v>
      </c>
      <c r="AQ12" s="37">
        <v>0</v>
      </c>
      <c r="AR12" s="37">
        <v>900000</v>
      </c>
      <c r="AS12" s="37">
        <v>350000</v>
      </c>
      <c r="AT12" s="37">
        <v>700000</v>
      </c>
      <c r="AU12" s="37">
        <v>200000</v>
      </c>
      <c r="AV12" s="37">
        <v>50000</v>
      </c>
      <c r="AW12" s="37">
        <v>225000</v>
      </c>
      <c r="AX12" s="37">
        <v>25000</v>
      </c>
      <c r="AY12" s="37">
        <v>200000</v>
      </c>
      <c r="AZ12" s="37">
        <v>500000</v>
      </c>
      <c r="BA12" s="37">
        <v>200000</v>
      </c>
      <c r="BB12" s="37">
        <v>400000</v>
      </c>
      <c r="BC12" s="37">
        <v>125000</v>
      </c>
      <c r="BD12" s="37">
        <v>25000</v>
      </c>
      <c r="BE12" s="37">
        <v>300000</v>
      </c>
      <c r="BF12" s="37">
        <v>450000</v>
      </c>
      <c r="BG12" s="37">
        <v>50000</v>
      </c>
      <c r="BH12" s="37">
        <v>300000</v>
      </c>
      <c r="BI12" s="37">
        <v>500000</v>
      </c>
      <c r="BJ12" s="37">
        <v>150000</v>
      </c>
      <c r="BK12" s="37">
        <v>175000</v>
      </c>
      <c r="BL12" s="37">
        <v>100000</v>
      </c>
      <c r="BM12" s="37">
        <v>50000</v>
      </c>
      <c r="BN12" s="37">
        <v>0</v>
      </c>
      <c r="BO12" s="37">
        <v>0</v>
      </c>
      <c r="BP12" s="37">
        <v>350000</v>
      </c>
      <c r="BQ12" s="37">
        <v>650000</v>
      </c>
      <c r="BR12" s="37">
        <v>200000</v>
      </c>
      <c r="BS12" s="37">
        <v>75000</v>
      </c>
      <c r="BT12" s="37">
        <v>100000</v>
      </c>
      <c r="BU12" s="37">
        <v>0</v>
      </c>
      <c r="BV12" s="37">
        <v>200000</v>
      </c>
      <c r="BW12" s="37">
        <v>0</v>
      </c>
      <c r="BX12" s="37">
        <v>2250000</v>
      </c>
      <c r="BY12" s="37">
        <v>1200000</v>
      </c>
      <c r="BZ12" s="37">
        <v>300000</v>
      </c>
      <c r="CA12" s="37">
        <v>600000</v>
      </c>
      <c r="CB12" s="37">
        <v>1300000</v>
      </c>
      <c r="CC12" s="37">
        <v>800000</v>
      </c>
      <c r="CD12" s="37">
        <v>300000</v>
      </c>
      <c r="CE12" s="37">
        <v>50000</v>
      </c>
      <c r="CF12" s="37">
        <v>0</v>
      </c>
      <c r="CG12" s="37">
        <v>300000</v>
      </c>
      <c r="CH12" s="37">
        <v>600000</v>
      </c>
      <c r="CI12" s="37">
        <v>400000</v>
      </c>
      <c r="CJ12" s="37">
        <v>500000</v>
      </c>
      <c r="CK12" s="37">
        <v>0</v>
      </c>
      <c r="CL12" s="37">
        <v>400000</v>
      </c>
      <c r="CM12" s="37">
        <v>175000</v>
      </c>
      <c r="CN12" s="37">
        <v>25000</v>
      </c>
      <c r="CO12" s="37">
        <v>500000</v>
      </c>
      <c r="CP12" s="37">
        <v>125000</v>
      </c>
      <c r="CQ12" s="37">
        <v>600000</v>
      </c>
      <c r="CR12" s="37">
        <v>25000</v>
      </c>
      <c r="CS12" s="37">
        <v>350000</v>
      </c>
      <c r="CT12" s="37">
        <v>0</v>
      </c>
      <c r="CU12" s="37">
        <v>0</v>
      </c>
      <c r="CV12" s="37">
        <v>0</v>
      </c>
      <c r="CW12" s="37">
        <v>0</v>
      </c>
      <c r="CX12" s="37">
        <v>0</v>
      </c>
      <c r="CY12" s="37">
        <v>150000</v>
      </c>
      <c r="CZ12" s="37">
        <v>125000</v>
      </c>
      <c r="DA12" s="37">
        <v>275000</v>
      </c>
      <c r="DB12" s="37">
        <v>500000</v>
      </c>
      <c r="DC12" s="37">
        <v>500000</v>
      </c>
      <c r="DD12" s="37">
        <v>450000</v>
      </c>
      <c r="DE12" s="37">
        <v>50000</v>
      </c>
      <c r="DF12" s="37">
        <v>0</v>
      </c>
      <c r="DG12" s="37">
        <v>0</v>
      </c>
      <c r="DH12" s="37">
        <v>275000</v>
      </c>
      <c r="DI12" s="37">
        <v>750000</v>
      </c>
      <c r="DJ12" s="37">
        <v>700000</v>
      </c>
      <c r="DK12" s="37">
        <v>600000</v>
      </c>
      <c r="DL12" s="37">
        <v>125000</v>
      </c>
      <c r="DM12" s="37">
        <v>250000</v>
      </c>
      <c r="DN12" s="37">
        <v>0</v>
      </c>
      <c r="DO12" s="37">
        <v>50000</v>
      </c>
      <c r="DP12" s="37">
        <v>450000</v>
      </c>
      <c r="DQ12" s="37">
        <v>75000</v>
      </c>
      <c r="DR12" s="37">
        <v>0</v>
      </c>
      <c r="DS12" s="37">
        <v>275000</v>
      </c>
      <c r="DT12" s="37">
        <v>400000</v>
      </c>
      <c r="DU12" s="37">
        <v>125000</v>
      </c>
      <c r="DV12" s="37">
        <v>225000</v>
      </c>
      <c r="DW12" s="37">
        <v>400000</v>
      </c>
      <c r="DX12" s="37">
        <v>100000</v>
      </c>
      <c r="DY12" s="37">
        <v>150000</v>
      </c>
      <c r="DZ12" s="37">
        <v>0</v>
      </c>
      <c r="EA12" s="37">
        <v>175000</v>
      </c>
      <c r="EB12" s="38">
        <v>0</v>
      </c>
    </row>
    <row r="13" spans="1:132" s="5" customFormat="1" ht="15" customHeight="1" x14ac:dyDescent="0.25">
      <c r="A13" s="19"/>
      <c r="B13" s="255" t="s">
        <v>2</v>
      </c>
      <c r="C13" s="282"/>
      <c r="D13" s="287">
        <v>2018</v>
      </c>
      <c r="E13" s="36">
        <v>71</v>
      </c>
      <c r="F13" s="37">
        <v>5200000</v>
      </c>
      <c r="G13" s="7" t="s">
        <v>343</v>
      </c>
      <c r="H13" s="6" t="s">
        <v>351</v>
      </c>
      <c r="I13" s="6" t="s">
        <v>334</v>
      </c>
      <c r="J13" s="6" t="s">
        <v>331</v>
      </c>
      <c r="K13" s="6" t="s">
        <v>22</v>
      </c>
      <c r="L13" s="6" t="s">
        <v>345</v>
      </c>
      <c r="M13" s="6" t="s">
        <v>39</v>
      </c>
      <c r="N13" s="6" t="s">
        <v>40</v>
      </c>
      <c r="O13" s="6" t="s">
        <v>331</v>
      </c>
      <c r="P13" s="6" t="s">
        <v>346</v>
      </c>
      <c r="Q13" s="6" t="s">
        <v>52</v>
      </c>
      <c r="R13" s="6" t="s">
        <v>347</v>
      </c>
      <c r="S13" s="6" t="s">
        <v>331</v>
      </c>
      <c r="T13" s="6" t="s">
        <v>335</v>
      </c>
      <c r="U13" s="6" t="s">
        <v>331</v>
      </c>
      <c r="V13" s="6" t="s">
        <v>348</v>
      </c>
      <c r="W13" s="6" t="s">
        <v>73</v>
      </c>
      <c r="X13" s="6" t="s">
        <v>74</v>
      </c>
      <c r="Y13" s="6" t="s">
        <v>75</v>
      </c>
      <c r="Z13" s="6" t="s">
        <v>331</v>
      </c>
      <c r="AA13" s="6" t="s">
        <v>331</v>
      </c>
      <c r="AB13" s="6" t="s">
        <v>337</v>
      </c>
      <c r="AC13" s="6" t="s">
        <v>331</v>
      </c>
      <c r="AD13" s="6" t="s">
        <v>338</v>
      </c>
      <c r="AE13" s="6" t="s">
        <v>349</v>
      </c>
      <c r="AF13" s="6" t="s">
        <v>331</v>
      </c>
      <c r="AG13" s="6" t="s">
        <v>98</v>
      </c>
      <c r="AH13" s="39" t="s">
        <v>353</v>
      </c>
      <c r="AI13" s="36">
        <v>75000</v>
      </c>
      <c r="AJ13" s="37">
        <v>25000</v>
      </c>
      <c r="AK13" s="37">
        <v>25000</v>
      </c>
      <c r="AL13" s="37">
        <v>75000</v>
      </c>
      <c r="AM13" s="37">
        <v>25000</v>
      </c>
      <c r="AN13" s="37">
        <v>50000</v>
      </c>
      <c r="AO13" s="37">
        <v>50000</v>
      </c>
      <c r="AP13" s="37">
        <v>25000</v>
      </c>
      <c r="AQ13" s="37">
        <v>0</v>
      </c>
      <c r="AR13" s="37">
        <v>100000</v>
      </c>
      <c r="AS13" s="37">
        <v>150000</v>
      </c>
      <c r="AT13" s="37">
        <v>125000</v>
      </c>
      <c r="AU13" s="37">
        <v>75000</v>
      </c>
      <c r="AV13" s="37">
        <v>25000</v>
      </c>
      <c r="AW13" s="37">
        <v>0</v>
      </c>
      <c r="AX13" s="37">
        <v>0</v>
      </c>
      <c r="AY13" s="37">
        <v>125000</v>
      </c>
      <c r="AZ13" s="37">
        <v>100000</v>
      </c>
      <c r="BA13" s="37">
        <v>100000</v>
      </c>
      <c r="BB13" s="37">
        <v>250000</v>
      </c>
      <c r="BC13" s="37">
        <v>75000</v>
      </c>
      <c r="BD13" s="37">
        <v>25000</v>
      </c>
      <c r="BE13" s="37">
        <v>75000</v>
      </c>
      <c r="BF13" s="37">
        <v>125000</v>
      </c>
      <c r="BG13" s="37">
        <v>25000</v>
      </c>
      <c r="BH13" s="37">
        <v>100000</v>
      </c>
      <c r="BI13" s="37">
        <v>75000</v>
      </c>
      <c r="BJ13" s="37">
        <v>75000</v>
      </c>
      <c r="BK13" s="37">
        <v>0</v>
      </c>
      <c r="BL13" s="37">
        <v>0</v>
      </c>
      <c r="BM13" s="37">
        <v>0</v>
      </c>
      <c r="BN13" s="37">
        <v>0</v>
      </c>
      <c r="BO13" s="37">
        <v>0</v>
      </c>
      <c r="BP13" s="37">
        <v>75000</v>
      </c>
      <c r="BQ13" s="37">
        <v>25000</v>
      </c>
      <c r="BR13" s="37">
        <v>100000</v>
      </c>
      <c r="BS13" s="37">
        <v>25000</v>
      </c>
      <c r="BT13" s="37">
        <v>25000</v>
      </c>
      <c r="BU13" s="37">
        <v>0</v>
      </c>
      <c r="BV13" s="37">
        <v>50000</v>
      </c>
      <c r="BW13" s="37">
        <v>0</v>
      </c>
      <c r="BX13" s="37">
        <v>225000</v>
      </c>
      <c r="BY13" s="37">
        <v>175000</v>
      </c>
      <c r="BZ13" s="37">
        <v>275000</v>
      </c>
      <c r="CA13" s="37">
        <v>100000</v>
      </c>
      <c r="CB13" s="37">
        <v>125000</v>
      </c>
      <c r="CC13" s="37">
        <v>100000</v>
      </c>
      <c r="CD13" s="37">
        <v>75000</v>
      </c>
      <c r="CE13" s="37">
        <v>25000</v>
      </c>
      <c r="CF13" s="37">
        <v>0</v>
      </c>
      <c r="CG13" s="37">
        <v>0</v>
      </c>
      <c r="CH13" s="37">
        <v>25000</v>
      </c>
      <c r="CI13" s="37">
        <v>50000</v>
      </c>
      <c r="CJ13" s="37">
        <v>50000</v>
      </c>
      <c r="CK13" s="37">
        <v>0</v>
      </c>
      <c r="CL13" s="37">
        <v>50000</v>
      </c>
      <c r="CM13" s="37">
        <v>25000</v>
      </c>
      <c r="CN13" s="37">
        <v>25000</v>
      </c>
      <c r="CO13" s="37">
        <v>25000</v>
      </c>
      <c r="CP13" s="37">
        <v>25000</v>
      </c>
      <c r="CQ13" s="37">
        <v>25000</v>
      </c>
      <c r="CR13" s="37">
        <v>25000</v>
      </c>
      <c r="CS13" s="37">
        <v>50000</v>
      </c>
      <c r="CT13" s="37">
        <v>0</v>
      </c>
      <c r="CU13" s="37">
        <v>0</v>
      </c>
      <c r="CV13" s="37">
        <v>0</v>
      </c>
      <c r="CW13" s="37">
        <v>0</v>
      </c>
      <c r="CX13" s="37">
        <v>0</v>
      </c>
      <c r="CY13" s="37">
        <v>50000</v>
      </c>
      <c r="CZ13" s="37">
        <v>50000</v>
      </c>
      <c r="DA13" s="37">
        <v>50000</v>
      </c>
      <c r="DB13" s="37">
        <v>50000</v>
      </c>
      <c r="DC13" s="37">
        <v>75000</v>
      </c>
      <c r="DD13" s="37">
        <v>50000</v>
      </c>
      <c r="DE13" s="37">
        <v>0</v>
      </c>
      <c r="DF13" s="37">
        <v>0</v>
      </c>
      <c r="DG13" s="37">
        <v>0</v>
      </c>
      <c r="DH13" s="37">
        <v>25000</v>
      </c>
      <c r="DI13" s="37">
        <v>50000</v>
      </c>
      <c r="DJ13" s="37">
        <v>50000</v>
      </c>
      <c r="DK13" s="37">
        <v>25000</v>
      </c>
      <c r="DL13" s="37">
        <v>125000</v>
      </c>
      <c r="DM13" s="37">
        <v>50000</v>
      </c>
      <c r="DN13" s="37">
        <v>0</v>
      </c>
      <c r="DO13" s="37">
        <v>0</v>
      </c>
      <c r="DP13" s="37">
        <v>50000</v>
      </c>
      <c r="DQ13" s="37">
        <v>50000</v>
      </c>
      <c r="DR13" s="37">
        <v>0</v>
      </c>
      <c r="DS13" s="37">
        <v>125000</v>
      </c>
      <c r="DT13" s="37">
        <v>150000</v>
      </c>
      <c r="DU13" s="37">
        <v>100000</v>
      </c>
      <c r="DV13" s="37">
        <v>150000</v>
      </c>
      <c r="DW13" s="37">
        <v>0</v>
      </c>
      <c r="DX13" s="37">
        <v>100000</v>
      </c>
      <c r="DY13" s="37">
        <v>50000</v>
      </c>
      <c r="DZ13" s="37">
        <v>0</v>
      </c>
      <c r="EA13" s="37">
        <v>25000</v>
      </c>
      <c r="EB13" s="38">
        <v>0</v>
      </c>
    </row>
    <row r="14" spans="1:132" s="5" customFormat="1" ht="15" customHeight="1" x14ac:dyDescent="0.25">
      <c r="A14" s="26"/>
      <c r="B14" s="255" t="s">
        <v>3</v>
      </c>
      <c r="C14" s="282"/>
      <c r="D14" s="287">
        <v>2018</v>
      </c>
      <c r="E14" s="36">
        <v>78</v>
      </c>
      <c r="F14" s="37">
        <v>26950000</v>
      </c>
      <c r="G14" s="7" t="s">
        <v>343</v>
      </c>
      <c r="H14" s="6" t="s">
        <v>351</v>
      </c>
      <c r="I14" s="6" t="s">
        <v>334</v>
      </c>
      <c r="J14" s="6" t="s">
        <v>331</v>
      </c>
      <c r="K14" s="6" t="s">
        <v>22</v>
      </c>
      <c r="L14" s="6" t="s">
        <v>712</v>
      </c>
      <c r="M14" s="6" t="s">
        <v>39</v>
      </c>
      <c r="N14" s="6" t="s">
        <v>40</v>
      </c>
      <c r="O14" s="6" t="s">
        <v>341</v>
      </c>
      <c r="P14" s="6" t="s">
        <v>346</v>
      </c>
      <c r="Q14" s="6" t="s">
        <v>52</v>
      </c>
      <c r="R14" s="6" t="s">
        <v>347</v>
      </c>
      <c r="S14" s="6" t="s">
        <v>63</v>
      </c>
      <c r="T14" s="6" t="s">
        <v>335</v>
      </c>
      <c r="U14" s="6" t="s">
        <v>331</v>
      </c>
      <c r="V14" s="6" t="s">
        <v>348</v>
      </c>
      <c r="W14" s="6" t="s">
        <v>73</v>
      </c>
      <c r="X14" s="6" t="s">
        <v>331</v>
      </c>
      <c r="Y14" s="6" t="s">
        <v>75</v>
      </c>
      <c r="Z14" s="6" t="s">
        <v>331</v>
      </c>
      <c r="AA14" s="6" t="s">
        <v>331</v>
      </c>
      <c r="AB14" s="6" t="s">
        <v>337</v>
      </c>
      <c r="AC14" s="6" t="s">
        <v>87</v>
      </c>
      <c r="AD14" s="6" t="s">
        <v>338</v>
      </c>
      <c r="AE14" s="6" t="s">
        <v>349</v>
      </c>
      <c r="AF14" s="6" t="s">
        <v>97</v>
      </c>
      <c r="AG14" s="6" t="s">
        <v>98</v>
      </c>
      <c r="AH14" s="39" t="s">
        <v>350</v>
      </c>
      <c r="AI14" s="36">
        <v>250000</v>
      </c>
      <c r="AJ14" s="37">
        <v>100000</v>
      </c>
      <c r="AK14" s="37">
        <v>100000</v>
      </c>
      <c r="AL14" s="37">
        <v>125000</v>
      </c>
      <c r="AM14" s="37">
        <v>25000</v>
      </c>
      <c r="AN14" s="37">
        <v>50000</v>
      </c>
      <c r="AO14" s="37">
        <v>850000</v>
      </c>
      <c r="AP14" s="37">
        <v>75000</v>
      </c>
      <c r="AQ14" s="37">
        <v>0</v>
      </c>
      <c r="AR14" s="37">
        <v>900000</v>
      </c>
      <c r="AS14" s="37">
        <v>350000</v>
      </c>
      <c r="AT14" s="37">
        <v>700000</v>
      </c>
      <c r="AU14" s="37">
        <v>200000</v>
      </c>
      <c r="AV14" s="37">
        <v>50000</v>
      </c>
      <c r="AW14" s="37">
        <v>225000</v>
      </c>
      <c r="AX14" s="37">
        <v>25000</v>
      </c>
      <c r="AY14" s="37">
        <v>200000</v>
      </c>
      <c r="AZ14" s="37">
        <v>500000</v>
      </c>
      <c r="BA14" s="37">
        <v>200000</v>
      </c>
      <c r="BB14" s="37">
        <v>400000</v>
      </c>
      <c r="BC14" s="37">
        <v>125000</v>
      </c>
      <c r="BD14" s="37">
        <v>25000</v>
      </c>
      <c r="BE14" s="37">
        <v>300000</v>
      </c>
      <c r="BF14" s="37">
        <v>450000</v>
      </c>
      <c r="BG14" s="37">
        <v>50000</v>
      </c>
      <c r="BH14" s="37">
        <v>300000</v>
      </c>
      <c r="BI14" s="37">
        <v>500000</v>
      </c>
      <c r="BJ14" s="37">
        <v>150000</v>
      </c>
      <c r="BK14" s="37">
        <v>225000</v>
      </c>
      <c r="BL14" s="37">
        <v>75000</v>
      </c>
      <c r="BM14" s="37">
        <v>0</v>
      </c>
      <c r="BN14" s="37">
        <v>0</v>
      </c>
      <c r="BO14" s="37">
        <v>0</v>
      </c>
      <c r="BP14" s="37">
        <v>350000</v>
      </c>
      <c r="BQ14" s="37">
        <v>600000</v>
      </c>
      <c r="BR14" s="37">
        <v>250000</v>
      </c>
      <c r="BS14" s="37">
        <v>75000</v>
      </c>
      <c r="BT14" s="37">
        <v>100000</v>
      </c>
      <c r="BU14" s="37">
        <v>0</v>
      </c>
      <c r="BV14" s="37">
        <v>200000</v>
      </c>
      <c r="BW14" s="37">
        <v>0</v>
      </c>
      <c r="BX14" s="37">
        <v>2250000</v>
      </c>
      <c r="BY14" s="37">
        <v>1200000</v>
      </c>
      <c r="BZ14" s="37">
        <v>300000</v>
      </c>
      <c r="CA14" s="37">
        <v>650000</v>
      </c>
      <c r="CB14" s="37">
        <v>1300000</v>
      </c>
      <c r="CC14" s="37">
        <v>800000</v>
      </c>
      <c r="CD14" s="37">
        <v>300000</v>
      </c>
      <c r="CE14" s="37">
        <v>50000</v>
      </c>
      <c r="CF14" s="37">
        <v>0</v>
      </c>
      <c r="CG14" s="37">
        <v>300000</v>
      </c>
      <c r="CH14" s="37">
        <v>600000</v>
      </c>
      <c r="CI14" s="37">
        <v>400000</v>
      </c>
      <c r="CJ14" s="37">
        <v>500000</v>
      </c>
      <c r="CK14" s="37">
        <v>0</v>
      </c>
      <c r="CL14" s="37">
        <v>400000</v>
      </c>
      <c r="CM14" s="37">
        <v>175000</v>
      </c>
      <c r="CN14" s="37">
        <v>25000</v>
      </c>
      <c r="CO14" s="37">
        <v>450000</v>
      </c>
      <c r="CP14" s="37">
        <v>125000</v>
      </c>
      <c r="CQ14" s="37">
        <v>600000</v>
      </c>
      <c r="CR14" s="37">
        <v>0</v>
      </c>
      <c r="CS14" s="37">
        <v>350000</v>
      </c>
      <c r="CT14" s="37">
        <v>0</v>
      </c>
      <c r="CU14" s="37">
        <v>0</v>
      </c>
      <c r="CV14" s="37">
        <v>0</v>
      </c>
      <c r="CW14" s="37">
        <v>0</v>
      </c>
      <c r="CX14" s="37">
        <v>0</v>
      </c>
      <c r="CY14" s="37">
        <v>125000</v>
      </c>
      <c r="CZ14" s="37">
        <v>100000</v>
      </c>
      <c r="DA14" s="37">
        <v>275000</v>
      </c>
      <c r="DB14" s="37">
        <v>500000</v>
      </c>
      <c r="DC14" s="37">
        <v>500000</v>
      </c>
      <c r="DD14" s="37">
        <v>450000</v>
      </c>
      <c r="DE14" s="37">
        <v>50000</v>
      </c>
      <c r="DF14" s="37">
        <v>0</v>
      </c>
      <c r="DG14" s="37">
        <v>0</v>
      </c>
      <c r="DH14" s="37">
        <v>275000</v>
      </c>
      <c r="DI14" s="37">
        <v>750000</v>
      </c>
      <c r="DJ14" s="37">
        <v>700000</v>
      </c>
      <c r="DK14" s="37">
        <v>600000</v>
      </c>
      <c r="DL14" s="37">
        <v>125000</v>
      </c>
      <c r="DM14" s="37">
        <v>250000</v>
      </c>
      <c r="DN14" s="37">
        <v>0</v>
      </c>
      <c r="DO14" s="37">
        <v>50000</v>
      </c>
      <c r="DP14" s="37">
        <v>450000</v>
      </c>
      <c r="DQ14" s="37">
        <v>75000</v>
      </c>
      <c r="DR14" s="37">
        <v>0</v>
      </c>
      <c r="DS14" s="37">
        <v>250000</v>
      </c>
      <c r="DT14" s="37">
        <v>400000</v>
      </c>
      <c r="DU14" s="37">
        <v>125000</v>
      </c>
      <c r="DV14" s="37">
        <v>225000</v>
      </c>
      <c r="DW14" s="37">
        <v>400000</v>
      </c>
      <c r="DX14" s="37">
        <v>100000</v>
      </c>
      <c r="DY14" s="37">
        <v>150000</v>
      </c>
      <c r="DZ14" s="37">
        <v>0</v>
      </c>
      <c r="EA14" s="37">
        <v>150000</v>
      </c>
      <c r="EB14" s="38">
        <v>0</v>
      </c>
    </row>
    <row r="15" spans="1:132" s="5" customFormat="1" ht="15" customHeight="1" x14ac:dyDescent="0.25">
      <c r="A15" s="19"/>
      <c r="B15" s="255" t="s">
        <v>4</v>
      </c>
      <c r="C15" s="282"/>
      <c r="D15" s="287">
        <v>2018</v>
      </c>
      <c r="E15" s="36">
        <v>72</v>
      </c>
      <c r="F15" s="37">
        <v>5150000</v>
      </c>
      <c r="G15" s="7" t="s">
        <v>343</v>
      </c>
      <c r="H15" s="6" t="s">
        <v>351</v>
      </c>
      <c r="I15" s="6" t="s">
        <v>334</v>
      </c>
      <c r="J15" s="6" t="s">
        <v>331</v>
      </c>
      <c r="K15" s="6" t="s">
        <v>22</v>
      </c>
      <c r="L15" s="6" t="s">
        <v>345</v>
      </c>
      <c r="M15" s="6" t="s">
        <v>39</v>
      </c>
      <c r="N15" s="6" t="s">
        <v>40</v>
      </c>
      <c r="O15" s="6" t="s">
        <v>331</v>
      </c>
      <c r="P15" s="6" t="s">
        <v>346</v>
      </c>
      <c r="Q15" s="6" t="s">
        <v>52</v>
      </c>
      <c r="R15" s="6" t="s">
        <v>347</v>
      </c>
      <c r="S15" s="6" t="s">
        <v>331</v>
      </c>
      <c r="T15" s="6" t="s">
        <v>335</v>
      </c>
      <c r="U15" s="6" t="s">
        <v>331</v>
      </c>
      <c r="V15" s="6" t="s">
        <v>348</v>
      </c>
      <c r="W15" s="6" t="s">
        <v>73</v>
      </c>
      <c r="X15" s="6" t="s">
        <v>74</v>
      </c>
      <c r="Y15" s="6" t="s">
        <v>75</v>
      </c>
      <c r="Z15" s="6" t="s">
        <v>331</v>
      </c>
      <c r="AA15" s="6" t="s">
        <v>331</v>
      </c>
      <c r="AB15" s="6" t="s">
        <v>337</v>
      </c>
      <c r="AC15" s="6" t="s">
        <v>87</v>
      </c>
      <c r="AD15" s="6" t="s">
        <v>338</v>
      </c>
      <c r="AE15" s="6" t="s">
        <v>349</v>
      </c>
      <c r="AF15" s="6" t="s">
        <v>331</v>
      </c>
      <c r="AG15" s="6" t="s">
        <v>98</v>
      </c>
      <c r="AH15" s="39" t="s">
        <v>353</v>
      </c>
      <c r="AI15" s="36">
        <v>50000</v>
      </c>
      <c r="AJ15" s="37">
        <v>25000</v>
      </c>
      <c r="AK15" s="37">
        <v>25000</v>
      </c>
      <c r="AL15" s="37">
        <v>75000</v>
      </c>
      <c r="AM15" s="37">
        <v>25000</v>
      </c>
      <c r="AN15" s="37">
        <v>50000</v>
      </c>
      <c r="AO15" s="37">
        <v>50000</v>
      </c>
      <c r="AP15" s="37">
        <v>25000</v>
      </c>
      <c r="AQ15" s="37">
        <v>0</v>
      </c>
      <c r="AR15" s="37">
        <v>100000</v>
      </c>
      <c r="AS15" s="37">
        <v>150000</v>
      </c>
      <c r="AT15" s="37">
        <v>125000</v>
      </c>
      <c r="AU15" s="37">
        <v>50000</v>
      </c>
      <c r="AV15" s="37">
        <v>50000</v>
      </c>
      <c r="AW15" s="37">
        <v>0</v>
      </c>
      <c r="AX15" s="37">
        <v>0</v>
      </c>
      <c r="AY15" s="37">
        <v>100000</v>
      </c>
      <c r="AZ15" s="37">
        <v>125000</v>
      </c>
      <c r="BA15" s="37">
        <v>75000</v>
      </c>
      <c r="BB15" s="37">
        <v>275000</v>
      </c>
      <c r="BC15" s="37">
        <v>75000</v>
      </c>
      <c r="BD15" s="37">
        <v>25000</v>
      </c>
      <c r="BE15" s="37">
        <v>75000</v>
      </c>
      <c r="BF15" s="37">
        <v>125000</v>
      </c>
      <c r="BG15" s="37">
        <v>25000</v>
      </c>
      <c r="BH15" s="37">
        <v>100000</v>
      </c>
      <c r="BI15" s="37">
        <v>75000</v>
      </c>
      <c r="BJ15" s="37">
        <v>50000</v>
      </c>
      <c r="BK15" s="37">
        <v>0</v>
      </c>
      <c r="BL15" s="37">
        <v>0</v>
      </c>
      <c r="BM15" s="37">
        <v>0</v>
      </c>
      <c r="BN15" s="37">
        <v>0</v>
      </c>
      <c r="BO15" s="37">
        <v>0</v>
      </c>
      <c r="BP15" s="37">
        <v>75000</v>
      </c>
      <c r="BQ15" s="37">
        <v>25000</v>
      </c>
      <c r="BR15" s="37">
        <v>75000</v>
      </c>
      <c r="BS15" s="37">
        <v>25000</v>
      </c>
      <c r="BT15" s="37">
        <v>25000</v>
      </c>
      <c r="BU15" s="37">
        <v>0</v>
      </c>
      <c r="BV15" s="37">
        <v>25000</v>
      </c>
      <c r="BW15" s="37">
        <v>0</v>
      </c>
      <c r="BX15" s="37">
        <v>250000</v>
      </c>
      <c r="BY15" s="37">
        <v>125000</v>
      </c>
      <c r="BZ15" s="37">
        <v>275000</v>
      </c>
      <c r="CA15" s="37">
        <v>100000</v>
      </c>
      <c r="CB15" s="37">
        <v>125000</v>
      </c>
      <c r="CC15" s="37">
        <v>100000</v>
      </c>
      <c r="CD15" s="37">
        <v>75000</v>
      </c>
      <c r="CE15" s="37">
        <v>25000</v>
      </c>
      <c r="CF15" s="37">
        <v>0</v>
      </c>
      <c r="CG15" s="37">
        <v>0</v>
      </c>
      <c r="CH15" s="37">
        <v>50000</v>
      </c>
      <c r="CI15" s="37">
        <v>50000</v>
      </c>
      <c r="CJ15" s="37">
        <v>50000</v>
      </c>
      <c r="CK15" s="37">
        <v>0</v>
      </c>
      <c r="CL15" s="37">
        <v>75000</v>
      </c>
      <c r="CM15" s="37">
        <v>25000</v>
      </c>
      <c r="CN15" s="37">
        <v>25000</v>
      </c>
      <c r="CO15" s="37">
        <v>50000</v>
      </c>
      <c r="CP15" s="37">
        <v>25000</v>
      </c>
      <c r="CQ15" s="37">
        <v>50000</v>
      </c>
      <c r="CR15" s="37">
        <v>25000</v>
      </c>
      <c r="CS15" s="37">
        <v>50000</v>
      </c>
      <c r="CT15" s="37">
        <v>0</v>
      </c>
      <c r="CU15" s="37">
        <v>0</v>
      </c>
      <c r="CV15" s="37">
        <v>0</v>
      </c>
      <c r="CW15" s="37">
        <v>0</v>
      </c>
      <c r="CX15" s="37">
        <v>0</v>
      </c>
      <c r="CY15" s="37">
        <v>50000</v>
      </c>
      <c r="CZ15" s="37">
        <v>50000</v>
      </c>
      <c r="DA15" s="37">
        <v>50000</v>
      </c>
      <c r="DB15" s="37">
        <v>50000</v>
      </c>
      <c r="DC15" s="37">
        <v>100000</v>
      </c>
      <c r="DD15" s="37">
        <v>50000</v>
      </c>
      <c r="DE15" s="37">
        <v>25000</v>
      </c>
      <c r="DF15" s="37">
        <v>0</v>
      </c>
      <c r="DG15" s="37">
        <v>0</v>
      </c>
      <c r="DH15" s="37">
        <v>25000</v>
      </c>
      <c r="DI15" s="37">
        <v>50000</v>
      </c>
      <c r="DJ15" s="37">
        <v>50000</v>
      </c>
      <c r="DK15" s="37">
        <v>25000</v>
      </c>
      <c r="DL15" s="37">
        <v>75000</v>
      </c>
      <c r="DM15" s="37">
        <v>25000</v>
      </c>
      <c r="DN15" s="37">
        <v>0</v>
      </c>
      <c r="DO15" s="37">
        <v>0</v>
      </c>
      <c r="DP15" s="37">
        <v>50000</v>
      </c>
      <c r="DQ15" s="37">
        <v>50000</v>
      </c>
      <c r="DR15" s="37">
        <v>0</v>
      </c>
      <c r="DS15" s="37">
        <v>125000</v>
      </c>
      <c r="DT15" s="37">
        <v>175000</v>
      </c>
      <c r="DU15" s="37">
        <v>75000</v>
      </c>
      <c r="DV15" s="37">
        <v>150000</v>
      </c>
      <c r="DW15" s="37">
        <v>0</v>
      </c>
      <c r="DX15" s="37">
        <v>100000</v>
      </c>
      <c r="DY15" s="37">
        <v>50000</v>
      </c>
      <c r="DZ15" s="37">
        <v>0</v>
      </c>
      <c r="EA15" s="37">
        <v>25000</v>
      </c>
      <c r="EB15" s="38">
        <v>0</v>
      </c>
    </row>
    <row r="16" spans="1:132" s="5" customFormat="1" ht="15" customHeight="1" x14ac:dyDescent="0.25">
      <c r="A16" s="26"/>
      <c r="B16" s="255" t="s">
        <v>5</v>
      </c>
      <c r="C16" s="282"/>
      <c r="D16" s="287">
        <v>2018</v>
      </c>
      <c r="E16" s="36">
        <v>80</v>
      </c>
      <c r="F16" s="37">
        <v>26975000</v>
      </c>
      <c r="G16" s="7" t="s">
        <v>343</v>
      </c>
      <c r="H16" s="6" t="s">
        <v>351</v>
      </c>
      <c r="I16" s="6" t="s">
        <v>334</v>
      </c>
      <c r="J16" s="6" t="s">
        <v>331</v>
      </c>
      <c r="K16" s="6" t="s">
        <v>22</v>
      </c>
      <c r="L16" s="6" t="s">
        <v>712</v>
      </c>
      <c r="M16" s="6" t="s">
        <v>39</v>
      </c>
      <c r="N16" s="6" t="s">
        <v>40</v>
      </c>
      <c r="O16" s="6" t="s">
        <v>713</v>
      </c>
      <c r="P16" s="6" t="s">
        <v>346</v>
      </c>
      <c r="Q16" s="6" t="s">
        <v>52</v>
      </c>
      <c r="R16" s="6" t="s">
        <v>347</v>
      </c>
      <c r="S16" s="6" t="s">
        <v>63</v>
      </c>
      <c r="T16" s="6" t="s">
        <v>335</v>
      </c>
      <c r="U16" s="6" t="s">
        <v>331</v>
      </c>
      <c r="V16" s="6" t="s">
        <v>348</v>
      </c>
      <c r="W16" s="6" t="s">
        <v>73</v>
      </c>
      <c r="X16" s="6" t="s">
        <v>74</v>
      </c>
      <c r="Y16" s="6" t="s">
        <v>75</v>
      </c>
      <c r="Z16" s="6" t="s">
        <v>331</v>
      </c>
      <c r="AA16" s="6" t="s">
        <v>331</v>
      </c>
      <c r="AB16" s="6" t="s">
        <v>337</v>
      </c>
      <c r="AC16" s="6" t="s">
        <v>87</v>
      </c>
      <c r="AD16" s="6" t="s">
        <v>338</v>
      </c>
      <c r="AE16" s="6" t="s">
        <v>349</v>
      </c>
      <c r="AF16" s="6" t="s">
        <v>97</v>
      </c>
      <c r="AG16" s="6" t="s">
        <v>98</v>
      </c>
      <c r="AH16" s="39" t="s">
        <v>350</v>
      </c>
      <c r="AI16" s="36">
        <v>250000</v>
      </c>
      <c r="AJ16" s="37">
        <v>100000</v>
      </c>
      <c r="AK16" s="37">
        <v>100000</v>
      </c>
      <c r="AL16" s="37">
        <v>125000</v>
      </c>
      <c r="AM16" s="37">
        <v>25000</v>
      </c>
      <c r="AN16" s="37">
        <v>50000</v>
      </c>
      <c r="AO16" s="37">
        <v>800000</v>
      </c>
      <c r="AP16" s="37">
        <v>75000</v>
      </c>
      <c r="AQ16" s="37">
        <v>0</v>
      </c>
      <c r="AR16" s="37">
        <v>900000</v>
      </c>
      <c r="AS16" s="37">
        <v>350000</v>
      </c>
      <c r="AT16" s="37">
        <v>700000</v>
      </c>
      <c r="AU16" s="37">
        <v>200000</v>
      </c>
      <c r="AV16" s="37">
        <v>50000</v>
      </c>
      <c r="AW16" s="37">
        <v>225000</v>
      </c>
      <c r="AX16" s="37">
        <v>25000</v>
      </c>
      <c r="AY16" s="37">
        <v>200000</v>
      </c>
      <c r="AZ16" s="37">
        <v>500000</v>
      </c>
      <c r="BA16" s="37">
        <v>200000</v>
      </c>
      <c r="BB16" s="37">
        <v>400000</v>
      </c>
      <c r="BC16" s="37">
        <v>125000</v>
      </c>
      <c r="BD16" s="37">
        <v>25000</v>
      </c>
      <c r="BE16" s="37">
        <v>350000</v>
      </c>
      <c r="BF16" s="37">
        <v>450000</v>
      </c>
      <c r="BG16" s="37">
        <v>50000</v>
      </c>
      <c r="BH16" s="37">
        <v>300000</v>
      </c>
      <c r="BI16" s="37">
        <v>500000</v>
      </c>
      <c r="BJ16" s="37">
        <v>150000</v>
      </c>
      <c r="BK16" s="37">
        <v>175000</v>
      </c>
      <c r="BL16" s="37">
        <v>100000</v>
      </c>
      <c r="BM16" s="37">
        <v>50000</v>
      </c>
      <c r="BN16" s="37">
        <v>0</v>
      </c>
      <c r="BO16" s="37">
        <v>0</v>
      </c>
      <c r="BP16" s="37">
        <v>350000</v>
      </c>
      <c r="BQ16" s="37">
        <v>650000</v>
      </c>
      <c r="BR16" s="37">
        <v>200000</v>
      </c>
      <c r="BS16" s="37">
        <v>75000</v>
      </c>
      <c r="BT16" s="37">
        <v>100000</v>
      </c>
      <c r="BU16" s="37">
        <v>0</v>
      </c>
      <c r="BV16" s="37">
        <v>175000</v>
      </c>
      <c r="BW16" s="37">
        <v>0</v>
      </c>
      <c r="BX16" s="37">
        <v>2250000</v>
      </c>
      <c r="BY16" s="37">
        <v>1200000</v>
      </c>
      <c r="BZ16" s="37">
        <v>300000</v>
      </c>
      <c r="CA16" s="37">
        <v>600000</v>
      </c>
      <c r="CB16" s="37">
        <v>1300000</v>
      </c>
      <c r="CC16" s="37">
        <v>800000</v>
      </c>
      <c r="CD16" s="37">
        <v>300000</v>
      </c>
      <c r="CE16" s="37">
        <v>50000</v>
      </c>
      <c r="CF16" s="37">
        <v>0</v>
      </c>
      <c r="CG16" s="37">
        <v>300000</v>
      </c>
      <c r="CH16" s="37">
        <v>600000</v>
      </c>
      <c r="CI16" s="37">
        <v>400000</v>
      </c>
      <c r="CJ16" s="37">
        <v>500000</v>
      </c>
      <c r="CK16" s="37">
        <v>0</v>
      </c>
      <c r="CL16" s="37">
        <v>400000</v>
      </c>
      <c r="CM16" s="37">
        <v>175000</v>
      </c>
      <c r="CN16" s="37">
        <v>25000</v>
      </c>
      <c r="CO16" s="37">
        <v>500000</v>
      </c>
      <c r="CP16" s="37">
        <v>125000</v>
      </c>
      <c r="CQ16" s="37">
        <v>600000</v>
      </c>
      <c r="CR16" s="37">
        <v>25000</v>
      </c>
      <c r="CS16" s="37">
        <v>300000</v>
      </c>
      <c r="CT16" s="37">
        <v>0</v>
      </c>
      <c r="CU16" s="37">
        <v>0</v>
      </c>
      <c r="CV16" s="37">
        <v>0</v>
      </c>
      <c r="CW16" s="37">
        <v>0</v>
      </c>
      <c r="CX16" s="37">
        <v>0</v>
      </c>
      <c r="CY16" s="37">
        <v>150000</v>
      </c>
      <c r="CZ16" s="37">
        <v>125000</v>
      </c>
      <c r="DA16" s="37">
        <v>250000</v>
      </c>
      <c r="DB16" s="37">
        <v>500000</v>
      </c>
      <c r="DC16" s="37">
        <v>500000</v>
      </c>
      <c r="DD16" s="37">
        <v>450000</v>
      </c>
      <c r="DE16" s="37">
        <v>50000</v>
      </c>
      <c r="DF16" s="37">
        <v>0</v>
      </c>
      <c r="DG16" s="37">
        <v>0</v>
      </c>
      <c r="DH16" s="37">
        <v>275000</v>
      </c>
      <c r="DI16" s="37">
        <v>700000</v>
      </c>
      <c r="DJ16" s="37">
        <v>750000</v>
      </c>
      <c r="DK16" s="37">
        <v>600000</v>
      </c>
      <c r="DL16" s="37">
        <v>125000</v>
      </c>
      <c r="DM16" s="37">
        <v>225000</v>
      </c>
      <c r="DN16" s="37">
        <v>0</v>
      </c>
      <c r="DO16" s="37">
        <v>50000</v>
      </c>
      <c r="DP16" s="37">
        <v>450000</v>
      </c>
      <c r="DQ16" s="37">
        <v>75000</v>
      </c>
      <c r="DR16" s="37">
        <v>0</v>
      </c>
      <c r="DS16" s="37">
        <v>275000</v>
      </c>
      <c r="DT16" s="37">
        <v>400000</v>
      </c>
      <c r="DU16" s="37">
        <v>125000</v>
      </c>
      <c r="DV16" s="37">
        <v>225000</v>
      </c>
      <c r="DW16" s="37">
        <v>400000</v>
      </c>
      <c r="DX16" s="37">
        <v>100000</v>
      </c>
      <c r="DY16" s="37">
        <v>150000</v>
      </c>
      <c r="DZ16" s="37">
        <v>0</v>
      </c>
      <c r="EA16" s="37">
        <v>175000</v>
      </c>
      <c r="EB16" s="38">
        <v>0</v>
      </c>
    </row>
    <row r="17" spans="1:132" s="5" customFormat="1" ht="15" customHeight="1" x14ac:dyDescent="0.25">
      <c r="A17" s="19"/>
      <c r="B17" s="255" t="s">
        <v>6</v>
      </c>
      <c r="C17" s="282"/>
      <c r="D17" s="287">
        <v>2018</v>
      </c>
      <c r="E17" s="36">
        <v>67</v>
      </c>
      <c r="F17" s="37">
        <v>4050000</v>
      </c>
      <c r="G17" s="7" t="s">
        <v>343</v>
      </c>
      <c r="H17" s="6" t="s">
        <v>351</v>
      </c>
      <c r="I17" s="6" t="s">
        <v>334</v>
      </c>
      <c r="J17" s="6" t="s">
        <v>331</v>
      </c>
      <c r="K17" s="6" t="s">
        <v>22</v>
      </c>
      <c r="L17" s="6" t="s">
        <v>345</v>
      </c>
      <c r="M17" s="6" t="s">
        <v>39</v>
      </c>
      <c r="N17" s="6" t="s">
        <v>40</v>
      </c>
      <c r="O17" s="6" t="s">
        <v>331</v>
      </c>
      <c r="P17" s="6" t="s">
        <v>714</v>
      </c>
      <c r="Q17" s="6" t="s">
        <v>331</v>
      </c>
      <c r="R17" s="6" t="s">
        <v>356</v>
      </c>
      <c r="S17" s="6" t="s">
        <v>331</v>
      </c>
      <c r="T17" s="6" t="s">
        <v>335</v>
      </c>
      <c r="U17" s="6" t="s">
        <v>331</v>
      </c>
      <c r="V17" s="6" t="s">
        <v>342</v>
      </c>
      <c r="W17" s="6" t="s">
        <v>73</v>
      </c>
      <c r="X17" s="6" t="s">
        <v>74</v>
      </c>
      <c r="Y17" s="6" t="s">
        <v>75</v>
      </c>
      <c r="Z17" s="6" t="s">
        <v>331</v>
      </c>
      <c r="AA17" s="6" t="s">
        <v>331</v>
      </c>
      <c r="AB17" s="6" t="s">
        <v>337</v>
      </c>
      <c r="AC17" s="6" t="s">
        <v>331</v>
      </c>
      <c r="AD17" s="6" t="s">
        <v>338</v>
      </c>
      <c r="AE17" s="6" t="s">
        <v>349</v>
      </c>
      <c r="AF17" s="6" t="s">
        <v>331</v>
      </c>
      <c r="AG17" s="6" t="s">
        <v>98</v>
      </c>
      <c r="AH17" s="39" t="s">
        <v>353</v>
      </c>
      <c r="AI17" s="36">
        <v>50000</v>
      </c>
      <c r="AJ17" s="37">
        <v>25000</v>
      </c>
      <c r="AK17" s="37">
        <v>25000</v>
      </c>
      <c r="AL17" s="37">
        <v>25000</v>
      </c>
      <c r="AM17" s="37">
        <v>25000</v>
      </c>
      <c r="AN17" s="37">
        <v>50000</v>
      </c>
      <c r="AO17" s="37">
        <v>50000</v>
      </c>
      <c r="AP17" s="37">
        <v>25000</v>
      </c>
      <c r="AQ17" s="37">
        <v>0</v>
      </c>
      <c r="AR17" s="37">
        <v>75000</v>
      </c>
      <c r="AS17" s="37">
        <v>100000</v>
      </c>
      <c r="AT17" s="37">
        <v>100000</v>
      </c>
      <c r="AU17" s="37">
        <v>50000</v>
      </c>
      <c r="AV17" s="37">
        <v>50000</v>
      </c>
      <c r="AW17" s="37">
        <v>0</v>
      </c>
      <c r="AX17" s="37">
        <v>0</v>
      </c>
      <c r="AY17" s="37">
        <v>100000</v>
      </c>
      <c r="AZ17" s="37">
        <v>75000</v>
      </c>
      <c r="BA17" s="37">
        <v>75000</v>
      </c>
      <c r="BB17" s="37">
        <v>200000</v>
      </c>
      <c r="BC17" s="37">
        <v>75000</v>
      </c>
      <c r="BD17" s="37">
        <v>25000</v>
      </c>
      <c r="BE17" s="37">
        <v>75000</v>
      </c>
      <c r="BF17" s="37">
        <v>100000</v>
      </c>
      <c r="BG17" s="37">
        <v>25000</v>
      </c>
      <c r="BH17" s="37">
        <v>75000</v>
      </c>
      <c r="BI17" s="37">
        <v>75000</v>
      </c>
      <c r="BJ17" s="37">
        <v>25000</v>
      </c>
      <c r="BK17" s="37">
        <v>0</v>
      </c>
      <c r="BL17" s="37">
        <v>0</v>
      </c>
      <c r="BM17" s="37">
        <v>0</v>
      </c>
      <c r="BN17" s="37">
        <v>0</v>
      </c>
      <c r="BO17" s="37">
        <v>0</v>
      </c>
      <c r="BP17" s="37">
        <v>25000</v>
      </c>
      <c r="BQ17" s="37">
        <v>25000</v>
      </c>
      <c r="BR17" s="37">
        <v>25000</v>
      </c>
      <c r="BS17" s="37">
        <v>25000</v>
      </c>
      <c r="BT17" s="37">
        <v>0</v>
      </c>
      <c r="BU17" s="37">
        <v>0</v>
      </c>
      <c r="BV17" s="37">
        <v>0</v>
      </c>
      <c r="BW17" s="37">
        <v>0</v>
      </c>
      <c r="BX17" s="37">
        <v>225000</v>
      </c>
      <c r="BY17" s="37">
        <v>100000</v>
      </c>
      <c r="BZ17" s="37">
        <v>250000</v>
      </c>
      <c r="CA17" s="37">
        <v>75000</v>
      </c>
      <c r="CB17" s="37">
        <v>100000</v>
      </c>
      <c r="CC17" s="37">
        <v>50000</v>
      </c>
      <c r="CD17" s="37">
        <v>25000</v>
      </c>
      <c r="CE17" s="37">
        <v>0</v>
      </c>
      <c r="CF17" s="37">
        <v>0</v>
      </c>
      <c r="CG17" s="37">
        <v>0</v>
      </c>
      <c r="CH17" s="37">
        <v>50000</v>
      </c>
      <c r="CI17" s="37">
        <v>50000</v>
      </c>
      <c r="CJ17" s="37">
        <v>50000</v>
      </c>
      <c r="CK17" s="37">
        <v>0</v>
      </c>
      <c r="CL17" s="37">
        <v>25000</v>
      </c>
      <c r="CM17" s="37">
        <v>25000</v>
      </c>
      <c r="CN17" s="37">
        <v>0</v>
      </c>
      <c r="CO17" s="37">
        <v>25000</v>
      </c>
      <c r="CP17" s="37">
        <v>25000</v>
      </c>
      <c r="CQ17" s="37">
        <v>25000</v>
      </c>
      <c r="CR17" s="37">
        <v>25000</v>
      </c>
      <c r="CS17" s="37">
        <v>25000</v>
      </c>
      <c r="CT17" s="37">
        <v>0</v>
      </c>
      <c r="CU17" s="37">
        <v>0</v>
      </c>
      <c r="CV17" s="37">
        <v>0</v>
      </c>
      <c r="CW17" s="37">
        <v>0</v>
      </c>
      <c r="CX17" s="37">
        <v>0</v>
      </c>
      <c r="CY17" s="37">
        <v>25000</v>
      </c>
      <c r="CZ17" s="37">
        <v>50000</v>
      </c>
      <c r="DA17" s="37">
        <v>25000</v>
      </c>
      <c r="DB17" s="37">
        <v>50000</v>
      </c>
      <c r="DC17" s="37">
        <v>100000</v>
      </c>
      <c r="DD17" s="37">
        <v>50000</v>
      </c>
      <c r="DE17" s="37">
        <v>0</v>
      </c>
      <c r="DF17" s="37">
        <v>0</v>
      </c>
      <c r="DG17" s="37">
        <v>0</v>
      </c>
      <c r="DH17" s="37">
        <v>25000</v>
      </c>
      <c r="DI17" s="37">
        <v>50000</v>
      </c>
      <c r="DJ17" s="37">
        <v>50000</v>
      </c>
      <c r="DK17" s="37">
        <v>25000</v>
      </c>
      <c r="DL17" s="37">
        <v>50000</v>
      </c>
      <c r="DM17" s="37">
        <v>25000</v>
      </c>
      <c r="DN17" s="37">
        <v>0</v>
      </c>
      <c r="DO17" s="37">
        <v>0</v>
      </c>
      <c r="DP17" s="37">
        <v>50000</v>
      </c>
      <c r="DQ17" s="37">
        <v>50000</v>
      </c>
      <c r="DR17" s="37">
        <v>0</v>
      </c>
      <c r="DS17" s="37">
        <v>100000</v>
      </c>
      <c r="DT17" s="37">
        <v>150000</v>
      </c>
      <c r="DU17" s="37">
        <v>75000</v>
      </c>
      <c r="DV17" s="37">
        <v>150000</v>
      </c>
      <c r="DW17" s="37">
        <v>0</v>
      </c>
      <c r="DX17" s="37">
        <v>75000</v>
      </c>
      <c r="DY17" s="37">
        <v>25000</v>
      </c>
      <c r="DZ17" s="37">
        <v>0</v>
      </c>
      <c r="EA17" s="37">
        <v>25000</v>
      </c>
      <c r="EB17" s="38">
        <v>0</v>
      </c>
    </row>
    <row r="18" spans="1:132" s="5" customFormat="1" ht="15" customHeight="1" x14ac:dyDescent="0.25">
      <c r="A18" s="26"/>
      <c r="B18" s="255" t="s">
        <v>7</v>
      </c>
      <c r="C18" s="282"/>
      <c r="D18" s="287">
        <v>2018</v>
      </c>
      <c r="E18" s="36">
        <v>80</v>
      </c>
      <c r="F18" s="37">
        <v>27050000</v>
      </c>
      <c r="G18" s="7" t="s">
        <v>343</v>
      </c>
      <c r="H18" s="6" t="s">
        <v>351</v>
      </c>
      <c r="I18" s="6" t="s">
        <v>334</v>
      </c>
      <c r="J18" s="6" t="s">
        <v>331</v>
      </c>
      <c r="K18" s="6" t="s">
        <v>22</v>
      </c>
      <c r="L18" s="6" t="s">
        <v>712</v>
      </c>
      <c r="M18" s="6" t="s">
        <v>39</v>
      </c>
      <c r="N18" s="6" t="s">
        <v>40</v>
      </c>
      <c r="O18" s="6" t="s">
        <v>713</v>
      </c>
      <c r="P18" s="6" t="s">
        <v>346</v>
      </c>
      <c r="Q18" s="6" t="s">
        <v>52</v>
      </c>
      <c r="R18" s="6" t="s">
        <v>347</v>
      </c>
      <c r="S18" s="6" t="s">
        <v>63</v>
      </c>
      <c r="T18" s="6" t="s">
        <v>335</v>
      </c>
      <c r="U18" s="6" t="s">
        <v>331</v>
      </c>
      <c r="V18" s="6" t="s">
        <v>348</v>
      </c>
      <c r="W18" s="6" t="s">
        <v>73</v>
      </c>
      <c r="X18" s="6" t="s">
        <v>74</v>
      </c>
      <c r="Y18" s="6" t="s">
        <v>75</v>
      </c>
      <c r="Z18" s="6" t="s">
        <v>331</v>
      </c>
      <c r="AA18" s="6" t="s">
        <v>331</v>
      </c>
      <c r="AB18" s="6" t="s">
        <v>337</v>
      </c>
      <c r="AC18" s="6" t="s">
        <v>87</v>
      </c>
      <c r="AD18" s="6" t="s">
        <v>338</v>
      </c>
      <c r="AE18" s="6" t="s">
        <v>349</v>
      </c>
      <c r="AF18" s="6" t="s">
        <v>97</v>
      </c>
      <c r="AG18" s="6" t="s">
        <v>98</v>
      </c>
      <c r="AH18" s="39" t="s">
        <v>350</v>
      </c>
      <c r="AI18" s="36">
        <v>250000</v>
      </c>
      <c r="AJ18" s="37">
        <v>100000</v>
      </c>
      <c r="AK18" s="37">
        <v>100000</v>
      </c>
      <c r="AL18" s="37">
        <v>125000</v>
      </c>
      <c r="AM18" s="37">
        <v>25000</v>
      </c>
      <c r="AN18" s="37">
        <v>50000</v>
      </c>
      <c r="AO18" s="37">
        <v>850000</v>
      </c>
      <c r="AP18" s="37">
        <v>75000</v>
      </c>
      <c r="AQ18" s="37">
        <v>0</v>
      </c>
      <c r="AR18" s="37">
        <v>900000</v>
      </c>
      <c r="AS18" s="37">
        <v>350000</v>
      </c>
      <c r="AT18" s="37">
        <v>700000</v>
      </c>
      <c r="AU18" s="37">
        <v>200000</v>
      </c>
      <c r="AV18" s="37">
        <v>50000</v>
      </c>
      <c r="AW18" s="37">
        <v>225000</v>
      </c>
      <c r="AX18" s="37">
        <v>25000</v>
      </c>
      <c r="AY18" s="37">
        <v>200000</v>
      </c>
      <c r="AZ18" s="37">
        <v>500000</v>
      </c>
      <c r="BA18" s="37">
        <v>200000</v>
      </c>
      <c r="BB18" s="37">
        <v>400000</v>
      </c>
      <c r="BC18" s="37">
        <v>125000</v>
      </c>
      <c r="BD18" s="37">
        <v>25000</v>
      </c>
      <c r="BE18" s="37">
        <v>300000</v>
      </c>
      <c r="BF18" s="37">
        <v>450000</v>
      </c>
      <c r="BG18" s="37">
        <v>50000</v>
      </c>
      <c r="BH18" s="37">
        <v>300000</v>
      </c>
      <c r="BI18" s="37">
        <v>500000</v>
      </c>
      <c r="BJ18" s="37">
        <v>150000</v>
      </c>
      <c r="BK18" s="37">
        <v>175000</v>
      </c>
      <c r="BL18" s="37">
        <v>100000</v>
      </c>
      <c r="BM18" s="37">
        <v>50000</v>
      </c>
      <c r="BN18" s="37">
        <v>0</v>
      </c>
      <c r="BO18" s="37">
        <v>0</v>
      </c>
      <c r="BP18" s="37">
        <v>350000</v>
      </c>
      <c r="BQ18" s="37">
        <v>650000</v>
      </c>
      <c r="BR18" s="37">
        <v>200000</v>
      </c>
      <c r="BS18" s="37">
        <v>75000</v>
      </c>
      <c r="BT18" s="37">
        <v>100000</v>
      </c>
      <c r="BU18" s="37">
        <v>0</v>
      </c>
      <c r="BV18" s="37">
        <v>175000</v>
      </c>
      <c r="BW18" s="37">
        <v>0</v>
      </c>
      <c r="BX18" s="37">
        <v>2250000</v>
      </c>
      <c r="BY18" s="37">
        <v>1200000</v>
      </c>
      <c r="BZ18" s="37">
        <v>300000</v>
      </c>
      <c r="CA18" s="37">
        <v>600000</v>
      </c>
      <c r="CB18" s="37">
        <v>1300000</v>
      </c>
      <c r="CC18" s="37">
        <v>800000</v>
      </c>
      <c r="CD18" s="37">
        <v>300000</v>
      </c>
      <c r="CE18" s="37">
        <v>50000</v>
      </c>
      <c r="CF18" s="37">
        <v>0</v>
      </c>
      <c r="CG18" s="37">
        <v>300000</v>
      </c>
      <c r="CH18" s="37">
        <v>600000</v>
      </c>
      <c r="CI18" s="37">
        <v>400000</v>
      </c>
      <c r="CJ18" s="37">
        <v>500000</v>
      </c>
      <c r="CK18" s="37">
        <v>0</v>
      </c>
      <c r="CL18" s="37">
        <v>400000</v>
      </c>
      <c r="CM18" s="37">
        <v>175000</v>
      </c>
      <c r="CN18" s="37">
        <v>25000</v>
      </c>
      <c r="CO18" s="37">
        <v>500000</v>
      </c>
      <c r="CP18" s="37">
        <v>125000</v>
      </c>
      <c r="CQ18" s="37">
        <v>600000</v>
      </c>
      <c r="CR18" s="37">
        <v>25000</v>
      </c>
      <c r="CS18" s="37">
        <v>350000</v>
      </c>
      <c r="CT18" s="37">
        <v>0</v>
      </c>
      <c r="CU18" s="37">
        <v>0</v>
      </c>
      <c r="CV18" s="37">
        <v>0</v>
      </c>
      <c r="CW18" s="37">
        <v>0</v>
      </c>
      <c r="CX18" s="37">
        <v>0</v>
      </c>
      <c r="CY18" s="37">
        <v>150000</v>
      </c>
      <c r="CZ18" s="37">
        <v>125000</v>
      </c>
      <c r="DA18" s="37">
        <v>250000</v>
      </c>
      <c r="DB18" s="37">
        <v>500000</v>
      </c>
      <c r="DC18" s="37">
        <v>500000</v>
      </c>
      <c r="DD18" s="37">
        <v>450000</v>
      </c>
      <c r="DE18" s="37">
        <v>50000</v>
      </c>
      <c r="DF18" s="37">
        <v>0</v>
      </c>
      <c r="DG18" s="37">
        <v>0</v>
      </c>
      <c r="DH18" s="37">
        <v>275000</v>
      </c>
      <c r="DI18" s="37">
        <v>750000</v>
      </c>
      <c r="DJ18" s="37">
        <v>700000</v>
      </c>
      <c r="DK18" s="37">
        <v>600000</v>
      </c>
      <c r="DL18" s="37">
        <v>125000</v>
      </c>
      <c r="DM18" s="37">
        <v>250000</v>
      </c>
      <c r="DN18" s="37">
        <v>0</v>
      </c>
      <c r="DO18" s="37">
        <v>50000</v>
      </c>
      <c r="DP18" s="37">
        <v>450000</v>
      </c>
      <c r="DQ18" s="37">
        <v>75000</v>
      </c>
      <c r="DR18" s="37">
        <v>0</v>
      </c>
      <c r="DS18" s="37">
        <v>275000</v>
      </c>
      <c r="DT18" s="37">
        <v>400000</v>
      </c>
      <c r="DU18" s="37">
        <v>125000</v>
      </c>
      <c r="DV18" s="37">
        <v>225000</v>
      </c>
      <c r="DW18" s="37">
        <v>400000</v>
      </c>
      <c r="DX18" s="37">
        <v>100000</v>
      </c>
      <c r="DY18" s="37">
        <v>150000</v>
      </c>
      <c r="DZ18" s="37">
        <v>0</v>
      </c>
      <c r="EA18" s="37">
        <v>175000</v>
      </c>
      <c r="EB18" s="38">
        <v>0</v>
      </c>
    </row>
    <row r="19" spans="1:132" s="5" customFormat="1" ht="15" customHeight="1" x14ac:dyDescent="0.25">
      <c r="A19" s="19"/>
      <c r="B19" s="255" t="s">
        <v>293</v>
      </c>
      <c r="C19" s="282"/>
      <c r="D19" s="287">
        <v>2018</v>
      </c>
      <c r="E19" s="36">
        <v>69</v>
      </c>
      <c r="F19" s="37">
        <v>5100000</v>
      </c>
      <c r="G19" s="7" t="s">
        <v>343</v>
      </c>
      <c r="H19" s="6" t="s">
        <v>351</v>
      </c>
      <c r="I19" s="6" t="s">
        <v>334</v>
      </c>
      <c r="J19" s="6" t="s">
        <v>331</v>
      </c>
      <c r="K19" s="6" t="s">
        <v>22</v>
      </c>
      <c r="L19" s="6" t="s">
        <v>345</v>
      </c>
      <c r="M19" s="6" t="s">
        <v>39</v>
      </c>
      <c r="N19" s="6" t="s">
        <v>40</v>
      </c>
      <c r="O19" s="6" t="s">
        <v>331</v>
      </c>
      <c r="P19" s="6" t="s">
        <v>346</v>
      </c>
      <c r="Q19" s="6" t="s">
        <v>52</v>
      </c>
      <c r="R19" s="6" t="s">
        <v>347</v>
      </c>
      <c r="S19" s="6" t="s">
        <v>331</v>
      </c>
      <c r="T19" s="6" t="s">
        <v>335</v>
      </c>
      <c r="U19" s="6" t="s">
        <v>331</v>
      </c>
      <c r="V19" s="6" t="s">
        <v>342</v>
      </c>
      <c r="W19" s="6" t="s">
        <v>73</v>
      </c>
      <c r="X19" s="6" t="s">
        <v>331</v>
      </c>
      <c r="Y19" s="6" t="s">
        <v>75</v>
      </c>
      <c r="Z19" s="6" t="s">
        <v>331</v>
      </c>
      <c r="AA19" s="6" t="s">
        <v>331</v>
      </c>
      <c r="AB19" s="6" t="s">
        <v>337</v>
      </c>
      <c r="AC19" s="6" t="s">
        <v>331</v>
      </c>
      <c r="AD19" s="6" t="s">
        <v>338</v>
      </c>
      <c r="AE19" s="6" t="s">
        <v>349</v>
      </c>
      <c r="AF19" s="6" t="s">
        <v>331</v>
      </c>
      <c r="AG19" s="6" t="s">
        <v>98</v>
      </c>
      <c r="AH19" s="39" t="s">
        <v>353</v>
      </c>
      <c r="AI19" s="36">
        <v>50000</v>
      </c>
      <c r="AJ19" s="37">
        <v>25000</v>
      </c>
      <c r="AK19" s="37">
        <v>25000</v>
      </c>
      <c r="AL19" s="37">
        <v>75000</v>
      </c>
      <c r="AM19" s="37">
        <v>25000</v>
      </c>
      <c r="AN19" s="37">
        <v>50000</v>
      </c>
      <c r="AO19" s="37">
        <v>50000</v>
      </c>
      <c r="AP19" s="37">
        <v>25000</v>
      </c>
      <c r="AQ19" s="37">
        <v>0</v>
      </c>
      <c r="AR19" s="37">
        <v>100000</v>
      </c>
      <c r="AS19" s="37">
        <v>175000</v>
      </c>
      <c r="AT19" s="37">
        <v>150000</v>
      </c>
      <c r="AU19" s="37">
        <v>75000</v>
      </c>
      <c r="AV19" s="37">
        <v>25000</v>
      </c>
      <c r="AW19" s="37">
        <v>0</v>
      </c>
      <c r="AX19" s="37">
        <v>0</v>
      </c>
      <c r="AY19" s="37">
        <v>100000</v>
      </c>
      <c r="AZ19" s="37">
        <v>100000</v>
      </c>
      <c r="BA19" s="37">
        <v>75000</v>
      </c>
      <c r="BB19" s="37">
        <v>275000</v>
      </c>
      <c r="BC19" s="37">
        <v>75000</v>
      </c>
      <c r="BD19" s="37">
        <v>25000</v>
      </c>
      <c r="BE19" s="37">
        <v>75000</v>
      </c>
      <c r="BF19" s="37">
        <v>100000</v>
      </c>
      <c r="BG19" s="37">
        <v>25000</v>
      </c>
      <c r="BH19" s="37">
        <v>75000</v>
      </c>
      <c r="BI19" s="37">
        <v>75000</v>
      </c>
      <c r="BJ19" s="37">
        <v>75000</v>
      </c>
      <c r="BK19" s="37">
        <v>0</v>
      </c>
      <c r="BL19" s="37">
        <v>0</v>
      </c>
      <c r="BM19" s="37">
        <v>0</v>
      </c>
      <c r="BN19" s="37">
        <v>0</v>
      </c>
      <c r="BO19" s="37">
        <v>0</v>
      </c>
      <c r="BP19" s="37">
        <v>75000</v>
      </c>
      <c r="BQ19" s="37">
        <v>25000</v>
      </c>
      <c r="BR19" s="37">
        <v>100000</v>
      </c>
      <c r="BS19" s="37">
        <v>25000</v>
      </c>
      <c r="BT19" s="37">
        <v>25000</v>
      </c>
      <c r="BU19" s="37">
        <v>0</v>
      </c>
      <c r="BV19" s="37">
        <v>50000</v>
      </c>
      <c r="BW19" s="37">
        <v>0</v>
      </c>
      <c r="BX19" s="37">
        <v>250000</v>
      </c>
      <c r="BY19" s="37">
        <v>100000</v>
      </c>
      <c r="BZ19" s="37">
        <v>275000</v>
      </c>
      <c r="CA19" s="37">
        <v>75000</v>
      </c>
      <c r="CB19" s="37">
        <v>125000</v>
      </c>
      <c r="CC19" s="37">
        <v>100000</v>
      </c>
      <c r="CD19" s="37">
        <v>100000</v>
      </c>
      <c r="CE19" s="37">
        <v>25000</v>
      </c>
      <c r="CF19" s="37">
        <v>0</v>
      </c>
      <c r="CG19" s="37">
        <v>0</v>
      </c>
      <c r="CH19" s="37">
        <v>50000</v>
      </c>
      <c r="CI19" s="37">
        <v>50000</v>
      </c>
      <c r="CJ19" s="37">
        <v>50000</v>
      </c>
      <c r="CK19" s="37">
        <v>0</v>
      </c>
      <c r="CL19" s="37">
        <v>100000</v>
      </c>
      <c r="CM19" s="37">
        <v>25000</v>
      </c>
      <c r="CN19" s="37">
        <v>0</v>
      </c>
      <c r="CO19" s="37">
        <v>25000</v>
      </c>
      <c r="CP19" s="37">
        <v>25000</v>
      </c>
      <c r="CQ19" s="37">
        <v>25000</v>
      </c>
      <c r="CR19" s="37">
        <v>0</v>
      </c>
      <c r="CS19" s="37">
        <v>50000</v>
      </c>
      <c r="CT19" s="37">
        <v>0</v>
      </c>
      <c r="CU19" s="37">
        <v>0</v>
      </c>
      <c r="CV19" s="37">
        <v>0</v>
      </c>
      <c r="CW19" s="37">
        <v>0</v>
      </c>
      <c r="CX19" s="37">
        <v>0</v>
      </c>
      <c r="CY19" s="37">
        <v>50000</v>
      </c>
      <c r="CZ19" s="37">
        <v>50000</v>
      </c>
      <c r="DA19" s="37">
        <v>50000</v>
      </c>
      <c r="DB19" s="37">
        <v>50000</v>
      </c>
      <c r="DC19" s="37">
        <v>75000</v>
      </c>
      <c r="DD19" s="37">
        <v>50000</v>
      </c>
      <c r="DE19" s="37">
        <v>0</v>
      </c>
      <c r="DF19" s="37">
        <v>0</v>
      </c>
      <c r="DG19" s="37">
        <v>0</v>
      </c>
      <c r="DH19" s="37">
        <v>25000</v>
      </c>
      <c r="DI19" s="37">
        <v>50000</v>
      </c>
      <c r="DJ19" s="37">
        <v>50000</v>
      </c>
      <c r="DK19" s="37">
        <v>25000</v>
      </c>
      <c r="DL19" s="37">
        <v>100000</v>
      </c>
      <c r="DM19" s="37">
        <v>50000</v>
      </c>
      <c r="DN19" s="37">
        <v>0</v>
      </c>
      <c r="DO19" s="37">
        <v>0</v>
      </c>
      <c r="DP19" s="37">
        <v>50000</v>
      </c>
      <c r="DQ19" s="37">
        <v>50000</v>
      </c>
      <c r="DR19" s="37">
        <v>0</v>
      </c>
      <c r="DS19" s="37">
        <v>125000</v>
      </c>
      <c r="DT19" s="37">
        <v>150000</v>
      </c>
      <c r="DU19" s="37">
        <v>100000</v>
      </c>
      <c r="DV19" s="37">
        <v>150000</v>
      </c>
      <c r="DW19" s="37">
        <v>0</v>
      </c>
      <c r="DX19" s="37">
        <v>100000</v>
      </c>
      <c r="DY19" s="37">
        <v>50000</v>
      </c>
      <c r="DZ19" s="37">
        <v>0</v>
      </c>
      <c r="EA19" s="37">
        <v>25000</v>
      </c>
      <c r="EB19" s="38">
        <v>0</v>
      </c>
    </row>
    <row r="20" spans="1:132" s="5" customFormat="1" ht="15" customHeight="1" x14ac:dyDescent="0.25">
      <c r="A20" s="26"/>
      <c r="B20" s="255" t="s">
        <v>294</v>
      </c>
      <c r="C20" s="282"/>
      <c r="D20" s="287">
        <v>2018</v>
      </c>
      <c r="E20" s="36">
        <v>68</v>
      </c>
      <c r="F20" s="37">
        <v>5075000</v>
      </c>
      <c r="G20" s="7" t="s">
        <v>357</v>
      </c>
      <c r="H20" s="6" t="s">
        <v>351</v>
      </c>
      <c r="I20" s="6" t="s">
        <v>334</v>
      </c>
      <c r="J20" s="6" t="s">
        <v>331</v>
      </c>
      <c r="K20" s="6" t="s">
        <v>22</v>
      </c>
      <c r="L20" s="6" t="s">
        <v>345</v>
      </c>
      <c r="M20" s="6" t="s">
        <v>39</v>
      </c>
      <c r="N20" s="6" t="s">
        <v>40</v>
      </c>
      <c r="O20" s="6" t="s">
        <v>331</v>
      </c>
      <c r="P20" s="6" t="s">
        <v>346</v>
      </c>
      <c r="Q20" s="6" t="s">
        <v>52</v>
      </c>
      <c r="R20" s="6" t="s">
        <v>347</v>
      </c>
      <c r="S20" s="6" t="s">
        <v>331</v>
      </c>
      <c r="T20" s="6" t="s">
        <v>335</v>
      </c>
      <c r="U20" s="6" t="s">
        <v>331</v>
      </c>
      <c r="V20" s="6" t="s">
        <v>342</v>
      </c>
      <c r="W20" s="6" t="s">
        <v>73</v>
      </c>
      <c r="X20" s="6" t="s">
        <v>331</v>
      </c>
      <c r="Y20" s="6" t="s">
        <v>75</v>
      </c>
      <c r="Z20" s="6" t="s">
        <v>331</v>
      </c>
      <c r="AA20" s="6" t="s">
        <v>331</v>
      </c>
      <c r="AB20" s="6" t="s">
        <v>337</v>
      </c>
      <c r="AC20" s="6" t="s">
        <v>331</v>
      </c>
      <c r="AD20" s="6" t="s">
        <v>338</v>
      </c>
      <c r="AE20" s="6" t="s">
        <v>349</v>
      </c>
      <c r="AF20" s="6" t="s">
        <v>331</v>
      </c>
      <c r="AG20" s="6" t="s">
        <v>98</v>
      </c>
      <c r="AH20" s="39" t="s">
        <v>353</v>
      </c>
      <c r="AI20" s="36">
        <v>75000</v>
      </c>
      <c r="AJ20" s="37">
        <v>0</v>
      </c>
      <c r="AK20" s="37">
        <v>25000</v>
      </c>
      <c r="AL20" s="37">
        <v>50000</v>
      </c>
      <c r="AM20" s="37">
        <v>25000</v>
      </c>
      <c r="AN20" s="37">
        <v>50000</v>
      </c>
      <c r="AO20" s="37">
        <v>50000</v>
      </c>
      <c r="AP20" s="37">
        <v>25000</v>
      </c>
      <c r="AQ20" s="37">
        <v>0</v>
      </c>
      <c r="AR20" s="37">
        <v>100000</v>
      </c>
      <c r="AS20" s="37">
        <v>150000</v>
      </c>
      <c r="AT20" s="37">
        <v>125000</v>
      </c>
      <c r="AU20" s="37">
        <v>75000</v>
      </c>
      <c r="AV20" s="37">
        <v>25000</v>
      </c>
      <c r="AW20" s="37">
        <v>0</v>
      </c>
      <c r="AX20" s="37">
        <v>0</v>
      </c>
      <c r="AY20" s="37">
        <v>125000</v>
      </c>
      <c r="AZ20" s="37">
        <v>100000</v>
      </c>
      <c r="BA20" s="37">
        <v>100000</v>
      </c>
      <c r="BB20" s="37">
        <v>250000</v>
      </c>
      <c r="BC20" s="37">
        <v>75000</v>
      </c>
      <c r="BD20" s="37">
        <v>25000</v>
      </c>
      <c r="BE20" s="37">
        <v>75000</v>
      </c>
      <c r="BF20" s="37">
        <v>125000</v>
      </c>
      <c r="BG20" s="37">
        <v>25000</v>
      </c>
      <c r="BH20" s="37">
        <v>100000</v>
      </c>
      <c r="BI20" s="37">
        <v>75000</v>
      </c>
      <c r="BJ20" s="37">
        <v>75000</v>
      </c>
      <c r="BK20" s="37">
        <v>0</v>
      </c>
      <c r="BL20" s="37">
        <v>0</v>
      </c>
      <c r="BM20" s="37">
        <v>0</v>
      </c>
      <c r="BN20" s="37">
        <v>0</v>
      </c>
      <c r="BO20" s="37">
        <v>0</v>
      </c>
      <c r="BP20" s="37">
        <v>75000</v>
      </c>
      <c r="BQ20" s="37">
        <v>25000</v>
      </c>
      <c r="BR20" s="37">
        <v>100000</v>
      </c>
      <c r="BS20" s="37">
        <v>25000</v>
      </c>
      <c r="BT20" s="37">
        <v>25000</v>
      </c>
      <c r="BU20" s="37">
        <v>0</v>
      </c>
      <c r="BV20" s="37">
        <v>50000</v>
      </c>
      <c r="BW20" s="37">
        <v>0</v>
      </c>
      <c r="BX20" s="37">
        <v>225000</v>
      </c>
      <c r="BY20" s="37">
        <v>175000</v>
      </c>
      <c r="BZ20" s="37">
        <v>275000</v>
      </c>
      <c r="CA20" s="37">
        <v>100000</v>
      </c>
      <c r="CB20" s="37">
        <v>125000</v>
      </c>
      <c r="CC20" s="37">
        <v>100000</v>
      </c>
      <c r="CD20" s="37">
        <v>75000</v>
      </c>
      <c r="CE20" s="37">
        <v>25000</v>
      </c>
      <c r="CF20" s="37">
        <v>0</v>
      </c>
      <c r="CG20" s="37">
        <v>0</v>
      </c>
      <c r="CH20" s="37">
        <v>25000</v>
      </c>
      <c r="CI20" s="37">
        <v>50000</v>
      </c>
      <c r="CJ20" s="37">
        <v>50000</v>
      </c>
      <c r="CK20" s="37">
        <v>0</v>
      </c>
      <c r="CL20" s="37">
        <v>25000</v>
      </c>
      <c r="CM20" s="37">
        <v>25000</v>
      </c>
      <c r="CN20" s="37">
        <v>0</v>
      </c>
      <c r="CO20" s="37">
        <v>25000</v>
      </c>
      <c r="CP20" s="37">
        <v>25000</v>
      </c>
      <c r="CQ20" s="37">
        <v>25000</v>
      </c>
      <c r="CR20" s="37">
        <v>0</v>
      </c>
      <c r="CS20" s="37">
        <v>50000</v>
      </c>
      <c r="CT20" s="37">
        <v>0</v>
      </c>
      <c r="CU20" s="37">
        <v>0</v>
      </c>
      <c r="CV20" s="37">
        <v>0</v>
      </c>
      <c r="CW20" s="37">
        <v>0</v>
      </c>
      <c r="CX20" s="37">
        <v>0</v>
      </c>
      <c r="CY20" s="37">
        <v>50000</v>
      </c>
      <c r="CZ20" s="37">
        <v>50000</v>
      </c>
      <c r="DA20" s="37">
        <v>50000</v>
      </c>
      <c r="DB20" s="37">
        <v>50000</v>
      </c>
      <c r="DC20" s="37">
        <v>75000</v>
      </c>
      <c r="DD20" s="37">
        <v>50000</v>
      </c>
      <c r="DE20" s="37">
        <v>0</v>
      </c>
      <c r="DF20" s="37">
        <v>0</v>
      </c>
      <c r="DG20" s="37">
        <v>0</v>
      </c>
      <c r="DH20" s="37">
        <v>25000</v>
      </c>
      <c r="DI20" s="37">
        <v>50000</v>
      </c>
      <c r="DJ20" s="37">
        <v>50000</v>
      </c>
      <c r="DK20" s="37">
        <v>25000</v>
      </c>
      <c r="DL20" s="37">
        <v>100000</v>
      </c>
      <c r="DM20" s="37">
        <v>50000</v>
      </c>
      <c r="DN20" s="37">
        <v>0</v>
      </c>
      <c r="DO20" s="37">
        <v>0</v>
      </c>
      <c r="DP20" s="37">
        <v>75000</v>
      </c>
      <c r="DQ20" s="37">
        <v>50000</v>
      </c>
      <c r="DR20" s="37">
        <v>0</v>
      </c>
      <c r="DS20" s="37">
        <v>125000</v>
      </c>
      <c r="DT20" s="37">
        <v>150000</v>
      </c>
      <c r="DU20" s="37">
        <v>100000</v>
      </c>
      <c r="DV20" s="37">
        <v>150000</v>
      </c>
      <c r="DW20" s="37">
        <v>0</v>
      </c>
      <c r="DX20" s="37">
        <v>100000</v>
      </c>
      <c r="DY20" s="37">
        <v>50000</v>
      </c>
      <c r="DZ20" s="37">
        <v>0</v>
      </c>
      <c r="EA20" s="37">
        <v>25000</v>
      </c>
      <c r="EB20" s="38">
        <v>0</v>
      </c>
    </row>
    <row r="21" spans="1:132" s="5" customFormat="1" ht="15" customHeight="1" x14ac:dyDescent="0.25">
      <c r="A21" s="19"/>
      <c r="B21" s="255" t="s">
        <v>295</v>
      </c>
      <c r="C21" s="282"/>
      <c r="D21" s="287">
        <v>2018</v>
      </c>
      <c r="E21" s="36">
        <v>68</v>
      </c>
      <c r="F21" s="37">
        <v>4975000</v>
      </c>
      <c r="G21" s="7" t="s">
        <v>343</v>
      </c>
      <c r="H21" s="6" t="s">
        <v>351</v>
      </c>
      <c r="I21" s="6" t="s">
        <v>334</v>
      </c>
      <c r="J21" s="6" t="s">
        <v>331</v>
      </c>
      <c r="K21" s="6" t="s">
        <v>22</v>
      </c>
      <c r="L21" s="6" t="s">
        <v>352</v>
      </c>
      <c r="M21" s="6" t="s">
        <v>39</v>
      </c>
      <c r="N21" s="6" t="s">
        <v>40</v>
      </c>
      <c r="O21" s="6" t="s">
        <v>331</v>
      </c>
      <c r="P21" s="6" t="s">
        <v>346</v>
      </c>
      <c r="Q21" s="6" t="s">
        <v>52</v>
      </c>
      <c r="R21" s="6" t="s">
        <v>347</v>
      </c>
      <c r="S21" s="6" t="s">
        <v>331</v>
      </c>
      <c r="T21" s="6" t="s">
        <v>335</v>
      </c>
      <c r="U21" s="6" t="s">
        <v>331</v>
      </c>
      <c r="V21" s="6" t="s">
        <v>342</v>
      </c>
      <c r="W21" s="6" t="s">
        <v>73</v>
      </c>
      <c r="X21" s="6" t="s">
        <v>331</v>
      </c>
      <c r="Y21" s="6" t="s">
        <v>75</v>
      </c>
      <c r="Z21" s="6" t="s">
        <v>331</v>
      </c>
      <c r="AA21" s="6" t="s">
        <v>331</v>
      </c>
      <c r="AB21" s="6" t="s">
        <v>337</v>
      </c>
      <c r="AC21" s="6" t="s">
        <v>331</v>
      </c>
      <c r="AD21" s="6" t="s">
        <v>338</v>
      </c>
      <c r="AE21" s="6" t="s">
        <v>349</v>
      </c>
      <c r="AF21" s="6" t="s">
        <v>331</v>
      </c>
      <c r="AG21" s="6" t="s">
        <v>98</v>
      </c>
      <c r="AH21" s="39" t="s">
        <v>353</v>
      </c>
      <c r="AI21" s="36">
        <v>50000</v>
      </c>
      <c r="AJ21" s="37">
        <v>25000</v>
      </c>
      <c r="AK21" s="37">
        <v>25000</v>
      </c>
      <c r="AL21" s="37">
        <v>50000</v>
      </c>
      <c r="AM21" s="37">
        <v>25000</v>
      </c>
      <c r="AN21" s="37">
        <v>50000</v>
      </c>
      <c r="AO21" s="37">
        <v>50000</v>
      </c>
      <c r="AP21" s="37">
        <v>25000</v>
      </c>
      <c r="AQ21" s="37">
        <v>0</v>
      </c>
      <c r="AR21" s="37">
        <v>100000</v>
      </c>
      <c r="AS21" s="37">
        <v>150000</v>
      </c>
      <c r="AT21" s="37">
        <v>150000</v>
      </c>
      <c r="AU21" s="37">
        <v>0</v>
      </c>
      <c r="AV21" s="37">
        <v>50000</v>
      </c>
      <c r="AW21" s="37">
        <v>0</v>
      </c>
      <c r="AX21" s="37">
        <v>0</v>
      </c>
      <c r="AY21" s="37">
        <v>100000</v>
      </c>
      <c r="AZ21" s="37">
        <v>100000</v>
      </c>
      <c r="BA21" s="37">
        <v>100000</v>
      </c>
      <c r="BB21" s="37">
        <v>275000</v>
      </c>
      <c r="BC21" s="37">
        <v>75000</v>
      </c>
      <c r="BD21" s="37">
        <v>25000</v>
      </c>
      <c r="BE21" s="37">
        <v>75000</v>
      </c>
      <c r="BF21" s="37">
        <v>125000</v>
      </c>
      <c r="BG21" s="37">
        <v>25000</v>
      </c>
      <c r="BH21" s="37">
        <v>100000</v>
      </c>
      <c r="BI21" s="37">
        <v>75000</v>
      </c>
      <c r="BJ21" s="37">
        <v>75000</v>
      </c>
      <c r="BK21" s="37">
        <v>0</v>
      </c>
      <c r="BL21" s="37">
        <v>0</v>
      </c>
      <c r="BM21" s="37">
        <v>0</v>
      </c>
      <c r="BN21" s="37">
        <v>0</v>
      </c>
      <c r="BO21" s="37">
        <v>0</v>
      </c>
      <c r="BP21" s="37">
        <v>75000</v>
      </c>
      <c r="BQ21" s="37">
        <v>25000</v>
      </c>
      <c r="BR21" s="37">
        <v>100000</v>
      </c>
      <c r="BS21" s="37">
        <v>25000</v>
      </c>
      <c r="BT21" s="37">
        <v>25000</v>
      </c>
      <c r="BU21" s="37">
        <v>0</v>
      </c>
      <c r="BV21" s="37">
        <v>25000</v>
      </c>
      <c r="BW21" s="37">
        <v>0</v>
      </c>
      <c r="BX21" s="37">
        <v>250000</v>
      </c>
      <c r="BY21" s="37">
        <v>150000</v>
      </c>
      <c r="BZ21" s="37">
        <v>275000</v>
      </c>
      <c r="CA21" s="37">
        <v>100000</v>
      </c>
      <c r="CB21" s="37">
        <v>125000</v>
      </c>
      <c r="CC21" s="37">
        <v>100000</v>
      </c>
      <c r="CD21" s="37">
        <v>50000</v>
      </c>
      <c r="CE21" s="37">
        <v>25000</v>
      </c>
      <c r="CF21" s="37">
        <v>0</v>
      </c>
      <c r="CG21" s="37">
        <v>0</v>
      </c>
      <c r="CH21" s="37">
        <v>75000</v>
      </c>
      <c r="CI21" s="37">
        <v>50000</v>
      </c>
      <c r="CJ21" s="37">
        <v>50000</v>
      </c>
      <c r="CK21" s="37">
        <v>0</v>
      </c>
      <c r="CL21" s="37">
        <v>50000</v>
      </c>
      <c r="CM21" s="37">
        <v>25000</v>
      </c>
      <c r="CN21" s="37">
        <v>0</v>
      </c>
      <c r="CO21" s="37">
        <v>25000</v>
      </c>
      <c r="CP21" s="37">
        <v>25000</v>
      </c>
      <c r="CQ21" s="37">
        <v>50000</v>
      </c>
      <c r="CR21" s="37">
        <v>0</v>
      </c>
      <c r="CS21" s="37">
        <v>50000</v>
      </c>
      <c r="CT21" s="37">
        <v>0</v>
      </c>
      <c r="CU21" s="37">
        <v>0</v>
      </c>
      <c r="CV21" s="37">
        <v>0</v>
      </c>
      <c r="CW21" s="37">
        <v>0</v>
      </c>
      <c r="CX21" s="37">
        <v>0</v>
      </c>
      <c r="CY21" s="37">
        <v>25000</v>
      </c>
      <c r="CZ21" s="37">
        <v>50000</v>
      </c>
      <c r="DA21" s="37">
        <v>25000</v>
      </c>
      <c r="DB21" s="37">
        <v>25000</v>
      </c>
      <c r="DC21" s="37">
        <v>100000</v>
      </c>
      <c r="DD21" s="37">
        <v>50000</v>
      </c>
      <c r="DE21" s="37">
        <v>0</v>
      </c>
      <c r="DF21" s="37">
        <v>0</v>
      </c>
      <c r="DG21" s="37">
        <v>0</v>
      </c>
      <c r="DH21" s="37">
        <v>25000</v>
      </c>
      <c r="DI21" s="37">
        <v>25000</v>
      </c>
      <c r="DJ21" s="37">
        <v>50000</v>
      </c>
      <c r="DK21" s="37">
        <v>25000</v>
      </c>
      <c r="DL21" s="37">
        <v>100000</v>
      </c>
      <c r="DM21" s="37">
        <v>50000</v>
      </c>
      <c r="DN21" s="37">
        <v>0</v>
      </c>
      <c r="DO21" s="37">
        <v>0</v>
      </c>
      <c r="DP21" s="37">
        <v>25000</v>
      </c>
      <c r="DQ21" s="37">
        <v>50000</v>
      </c>
      <c r="DR21" s="37">
        <v>0</v>
      </c>
      <c r="DS21" s="37">
        <v>125000</v>
      </c>
      <c r="DT21" s="37">
        <v>200000</v>
      </c>
      <c r="DU21" s="37">
        <v>75000</v>
      </c>
      <c r="DV21" s="37">
        <v>175000</v>
      </c>
      <c r="DW21" s="37">
        <v>0</v>
      </c>
      <c r="DX21" s="37">
        <v>75000</v>
      </c>
      <c r="DY21" s="37">
        <v>25000</v>
      </c>
      <c r="DZ21" s="37">
        <v>0</v>
      </c>
      <c r="EA21" s="37">
        <v>25000</v>
      </c>
      <c r="EB21" s="38">
        <v>0</v>
      </c>
    </row>
    <row r="22" spans="1:132" s="5" customFormat="1" ht="15" customHeight="1" x14ac:dyDescent="0.25">
      <c r="A22" s="26"/>
      <c r="B22" s="255" t="s">
        <v>296</v>
      </c>
      <c r="C22" s="282"/>
      <c r="D22" s="287">
        <v>2018</v>
      </c>
      <c r="E22" s="36">
        <v>66</v>
      </c>
      <c r="F22" s="37">
        <v>4975000</v>
      </c>
      <c r="G22" s="7" t="s">
        <v>357</v>
      </c>
      <c r="H22" s="6" t="s">
        <v>715</v>
      </c>
      <c r="I22" s="6" t="s">
        <v>334</v>
      </c>
      <c r="J22" s="6" t="s">
        <v>331</v>
      </c>
      <c r="K22" s="6" t="s">
        <v>22</v>
      </c>
      <c r="L22" s="6" t="s">
        <v>345</v>
      </c>
      <c r="M22" s="6" t="s">
        <v>39</v>
      </c>
      <c r="N22" s="6" t="s">
        <v>40</v>
      </c>
      <c r="O22" s="6" t="s">
        <v>331</v>
      </c>
      <c r="P22" s="6" t="s">
        <v>346</v>
      </c>
      <c r="Q22" s="6" t="s">
        <v>52</v>
      </c>
      <c r="R22" s="6" t="s">
        <v>347</v>
      </c>
      <c r="S22" s="6" t="s">
        <v>331</v>
      </c>
      <c r="T22" s="6" t="s">
        <v>335</v>
      </c>
      <c r="U22" s="6" t="s">
        <v>331</v>
      </c>
      <c r="V22" s="6" t="s">
        <v>359</v>
      </c>
      <c r="W22" s="6" t="s">
        <v>73</v>
      </c>
      <c r="X22" s="6" t="s">
        <v>331</v>
      </c>
      <c r="Y22" s="6" t="s">
        <v>75</v>
      </c>
      <c r="Z22" s="6" t="s">
        <v>331</v>
      </c>
      <c r="AA22" s="6" t="s">
        <v>331</v>
      </c>
      <c r="AB22" s="6" t="s">
        <v>337</v>
      </c>
      <c r="AC22" s="6" t="s">
        <v>331</v>
      </c>
      <c r="AD22" s="6" t="s">
        <v>338</v>
      </c>
      <c r="AE22" s="6" t="s">
        <v>349</v>
      </c>
      <c r="AF22" s="6" t="s">
        <v>331</v>
      </c>
      <c r="AG22" s="6" t="s">
        <v>98</v>
      </c>
      <c r="AH22" s="39" t="s">
        <v>353</v>
      </c>
      <c r="AI22" s="36">
        <v>75000</v>
      </c>
      <c r="AJ22" s="37">
        <v>0</v>
      </c>
      <c r="AK22" s="37">
        <v>25000</v>
      </c>
      <c r="AL22" s="37">
        <v>75000</v>
      </c>
      <c r="AM22" s="37">
        <v>0</v>
      </c>
      <c r="AN22" s="37">
        <v>50000</v>
      </c>
      <c r="AO22" s="37">
        <v>50000</v>
      </c>
      <c r="AP22" s="37">
        <v>25000</v>
      </c>
      <c r="AQ22" s="37">
        <v>0</v>
      </c>
      <c r="AR22" s="37">
        <v>125000</v>
      </c>
      <c r="AS22" s="37">
        <v>150000</v>
      </c>
      <c r="AT22" s="37">
        <v>150000</v>
      </c>
      <c r="AU22" s="37">
        <v>75000</v>
      </c>
      <c r="AV22" s="37">
        <v>25000</v>
      </c>
      <c r="AW22" s="37">
        <v>0</v>
      </c>
      <c r="AX22" s="37">
        <v>0</v>
      </c>
      <c r="AY22" s="37">
        <v>125000</v>
      </c>
      <c r="AZ22" s="37">
        <v>100000</v>
      </c>
      <c r="BA22" s="37">
        <v>75000</v>
      </c>
      <c r="BB22" s="37">
        <v>250000</v>
      </c>
      <c r="BC22" s="37">
        <v>75000</v>
      </c>
      <c r="BD22" s="37">
        <v>25000</v>
      </c>
      <c r="BE22" s="37">
        <v>75000</v>
      </c>
      <c r="BF22" s="37">
        <v>125000</v>
      </c>
      <c r="BG22" s="37">
        <v>25000</v>
      </c>
      <c r="BH22" s="37">
        <v>75000</v>
      </c>
      <c r="BI22" s="37">
        <v>75000</v>
      </c>
      <c r="BJ22" s="37">
        <v>75000</v>
      </c>
      <c r="BK22" s="37">
        <v>0</v>
      </c>
      <c r="BL22" s="37">
        <v>0</v>
      </c>
      <c r="BM22" s="37">
        <v>0</v>
      </c>
      <c r="BN22" s="37">
        <v>0</v>
      </c>
      <c r="BO22" s="37">
        <v>0</v>
      </c>
      <c r="BP22" s="37">
        <v>75000</v>
      </c>
      <c r="BQ22" s="37">
        <v>25000</v>
      </c>
      <c r="BR22" s="37">
        <v>100000</v>
      </c>
      <c r="BS22" s="37">
        <v>25000</v>
      </c>
      <c r="BT22" s="37">
        <v>25000</v>
      </c>
      <c r="BU22" s="37">
        <v>0</v>
      </c>
      <c r="BV22" s="37">
        <v>25000</v>
      </c>
      <c r="BW22" s="37">
        <v>0</v>
      </c>
      <c r="BX22" s="37">
        <v>225000</v>
      </c>
      <c r="BY22" s="37">
        <v>175000</v>
      </c>
      <c r="BZ22" s="37">
        <v>275000</v>
      </c>
      <c r="CA22" s="37">
        <v>100000</v>
      </c>
      <c r="CB22" s="37">
        <v>125000</v>
      </c>
      <c r="CC22" s="37">
        <v>100000</v>
      </c>
      <c r="CD22" s="37">
        <v>75000</v>
      </c>
      <c r="CE22" s="37">
        <v>25000</v>
      </c>
      <c r="CF22" s="37">
        <v>0</v>
      </c>
      <c r="CG22" s="37">
        <v>0</v>
      </c>
      <c r="CH22" s="37">
        <v>25000</v>
      </c>
      <c r="CI22" s="37">
        <v>50000</v>
      </c>
      <c r="CJ22" s="37">
        <v>50000</v>
      </c>
      <c r="CK22" s="37">
        <v>0</v>
      </c>
      <c r="CL22" s="37">
        <v>50000</v>
      </c>
      <c r="CM22" s="37">
        <v>25000</v>
      </c>
      <c r="CN22" s="37">
        <v>0</v>
      </c>
      <c r="CO22" s="37">
        <v>25000</v>
      </c>
      <c r="CP22" s="37">
        <v>0</v>
      </c>
      <c r="CQ22" s="37">
        <v>50000</v>
      </c>
      <c r="CR22" s="37">
        <v>0</v>
      </c>
      <c r="CS22" s="37">
        <v>50000</v>
      </c>
      <c r="CT22" s="37">
        <v>0</v>
      </c>
      <c r="CU22" s="37">
        <v>0</v>
      </c>
      <c r="CV22" s="37">
        <v>0</v>
      </c>
      <c r="CW22" s="37">
        <v>0</v>
      </c>
      <c r="CX22" s="37">
        <v>0</v>
      </c>
      <c r="CY22" s="37">
        <v>25000</v>
      </c>
      <c r="CZ22" s="37">
        <v>50000</v>
      </c>
      <c r="DA22" s="37">
        <v>50000</v>
      </c>
      <c r="DB22" s="37">
        <v>25000</v>
      </c>
      <c r="DC22" s="37">
        <v>75000</v>
      </c>
      <c r="DD22" s="37">
        <v>50000</v>
      </c>
      <c r="DE22" s="37">
        <v>0</v>
      </c>
      <c r="DF22" s="37">
        <v>0</v>
      </c>
      <c r="DG22" s="37">
        <v>0</v>
      </c>
      <c r="DH22" s="37">
        <v>25000</v>
      </c>
      <c r="DI22" s="37">
        <v>25000</v>
      </c>
      <c r="DJ22" s="37">
        <v>50000</v>
      </c>
      <c r="DK22" s="37">
        <v>25000</v>
      </c>
      <c r="DL22" s="37">
        <v>100000</v>
      </c>
      <c r="DM22" s="37">
        <v>50000</v>
      </c>
      <c r="DN22" s="37">
        <v>0</v>
      </c>
      <c r="DO22" s="37">
        <v>0</v>
      </c>
      <c r="DP22" s="37">
        <v>50000</v>
      </c>
      <c r="DQ22" s="37">
        <v>50000</v>
      </c>
      <c r="DR22" s="37">
        <v>0</v>
      </c>
      <c r="DS22" s="37">
        <v>125000</v>
      </c>
      <c r="DT22" s="37">
        <v>175000</v>
      </c>
      <c r="DU22" s="37">
        <v>75000</v>
      </c>
      <c r="DV22" s="37">
        <v>175000</v>
      </c>
      <c r="DW22" s="37">
        <v>0</v>
      </c>
      <c r="DX22" s="37">
        <v>100000</v>
      </c>
      <c r="DY22" s="37">
        <v>25000</v>
      </c>
      <c r="DZ22" s="37">
        <v>0</v>
      </c>
      <c r="EA22" s="37">
        <v>25000</v>
      </c>
      <c r="EB22" s="38">
        <v>0</v>
      </c>
    </row>
    <row r="23" spans="1:132" s="5" customFormat="1" ht="15" customHeight="1" x14ac:dyDescent="0.25">
      <c r="A23" s="19"/>
      <c r="B23" s="255" t="s">
        <v>297</v>
      </c>
      <c r="C23" s="282"/>
      <c r="D23" s="287">
        <v>2018</v>
      </c>
      <c r="E23" s="36">
        <v>65</v>
      </c>
      <c r="F23" s="37">
        <v>4975000</v>
      </c>
      <c r="G23" s="7" t="s">
        <v>357</v>
      </c>
      <c r="H23" s="6" t="s">
        <v>715</v>
      </c>
      <c r="I23" s="6" t="s">
        <v>334</v>
      </c>
      <c r="J23" s="6" t="s">
        <v>331</v>
      </c>
      <c r="K23" s="6" t="s">
        <v>22</v>
      </c>
      <c r="L23" s="6" t="s">
        <v>716</v>
      </c>
      <c r="M23" s="6" t="s">
        <v>39</v>
      </c>
      <c r="N23" s="6" t="s">
        <v>40</v>
      </c>
      <c r="O23" s="6" t="s">
        <v>331</v>
      </c>
      <c r="P23" s="6" t="s">
        <v>346</v>
      </c>
      <c r="Q23" s="6" t="s">
        <v>52</v>
      </c>
      <c r="R23" s="6" t="s">
        <v>347</v>
      </c>
      <c r="S23" s="6" t="s">
        <v>331</v>
      </c>
      <c r="T23" s="6" t="s">
        <v>335</v>
      </c>
      <c r="U23" s="6" t="s">
        <v>331</v>
      </c>
      <c r="V23" s="6" t="s">
        <v>359</v>
      </c>
      <c r="W23" s="6" t="s">
        <v>73</v>
      </c>
      <c r="X23" s="6" t="s">
        <v>331</v>
      </c>
      <c r="Y23" s="6" t="s">
        <v>75</v>
      </c>
      <c r="Z23" s="6" t="s">
        <v>331</v>
      </c>
      <c r="AA23" s="6" t="s">
        <v>331</v>
      </c>
      <c r="AB23" s="6" t="s">
        <v>337</v>
      </c>
      <c r="AC23" s="6" t="s">
        <v>331</v>
      </c>
      <c r="AD23" s="6" t="s">
        <v>338</v>
      </c>
      <c r="AE23" s="6" t="s">
        <v>349</v>
      </c>
      <c r="AF23" s="6" t="s">
        <v>331</v>
      </c>
      <c r="AG23" s="6" t="s">
        <v>98</v>
      </c>
      <c r="AH23" s="39" t="s">
        <v>353</v>
      </c>
      <c r="AI23" s="36">
        <v>75000</v>
      </c>
      <c r="AJ23" s="37">
        <v>0</v>
      </c>
      <c r="AK23" s="37">
        <v>25000</v>
      </c>
      <c r="AL23" s="37">
        <v>75000</v>
      </c>
      <c r="AM23" s="37">
        <v>0</v>
      </c>
      <c r="AN23" s="37">
        <v>50000</v>
      </c>
      <c r="AO23" s="37">
        <v>50000</v>
      </c>
      <c r="AP23" s="37">
        <v>25000</v>
      </c>
      <c r="AQ23" s="37">
        <v>0</v>
      </c>
      <c r="AR23" s="37">
        <v>125000</v>
      </c>
      <c r="AS23" s="37">
        <v>150000</v>
      </c>
      <c r="AT23" s="37">
        <v>150000</v>
      </c>
      <c r="AU23" s="37">
        <v>75000</v>
      </c>
      <c r="AV23" s="37">
        <v>25000</v>
      </c>
      <c r="AW23" s="37">
        <v>0</v>
      </c>
      <c r="AX23" s="37">
        <v>0</v>
      </c>
      <c r="AY23" s="37">
        <v>125000</v>
      </c>
      <c r="AZ23" s="37">
        <v>100000</v>
      </c>
      <c r="BA23" s="37">
        <v>75000</v>
      </c>
      <c r="BB23" s="37">
        <v>250000</v>
      </c>
      <c r="BC23" s="37">
        <v>75000</v>
      </c>
      <c r="BD23" s="37">
        <v>25000</v>
      </c>
      <c r="BE23" s="37">
        <v>75000</v>
      </c>
      <c r="BF23" s="37">
        <v>125000</v>
      </c>
      <c r="BG23" s="37">
        <v>0</v>
      </c>
      <c r="BH23" s="37">
        <v>75000</v>
      </c>
      <c r="BI23" s="37">
        <v>100000</v>
      </c>
      <c r="BJ23" s="37">
        <v>75000</v>
      </c>
      <c r="BK23" s="37">
        <v>0</v>
      </c>
      <c r="BL23" s="37">
        <v>0</v>
      </c>
      <c r="BM23" s="37">
        <v>0</v>
      </c>
      <c r="BN23" s="37">
        <v>0</v>
      </c>
      <c r="BO23" s="37">
        <v>0</v>
      </c>
      <c r="BP23" s="37">
        <v>75000</v>
      </c>
      <c r="BQ23" s="37">
        <v>25000</v>
      </c>
      <c r="BR23" s="37">
        <v>100000</v>
      </c>
      <c r="BS23" s="37">
        <v>25000</v>
      </c>
      <c r="BT23" s="37">
        <v>25000</v>
      </c>
      <c r="BU23" s="37">
        <v>0</v>
      </c>
      <c r="BV23" s="37">
        <v>25000</v>
      </c>
      <c r="BW23" s="37">
        <v>0</v>
      </c>
      <c r="BX23" s="37">
        <v>225000</v>
      </c>
      <c r="BY23" s="37">
        <v>175000</v>
      </c>
      <c r="BZ23" s="37">
        <v>275000</v>
      </c>
      <c r="CA23" s="37">
        <v>100000</v>
      </c>
      <c r="CB23" s="37">
        <v>125000</v>
      </c>
      <c r="CC23" s="37">
        <v>100000</v>
      </c>
      <c r="CD23" s="37">
        <v>75000</v>
      </c>
      <c r="CE23" s="37">
        <v>25000</v>
      </c>
      <c r="CF23" s="37">
        <v>0</v>
      </c>
      <c r="CG23" s="37">
        <v>0</v>
      </c>
      <c r="CH23" s="37">
        <v>25000</v>
      </c>
      <c r="CI23" s="37">
        <v>50000</v>
      </c>
      <c r="CJ23" s="37">
        <v>50000</v>
      </c>
      <c r="CK23" s="37">
        <v>0</v>
      </c>
      <c r="CL23" s="37">
        <v>50000</v>
      </c>
      <c r="CM23" s="37">
        <v>25000</v>
      </c>
      <c r="CN23" s="37">
        <v>0</v>
      </c>
      <c r="CO23" s="37">
        <v>25000</v>
      </c>
      <c r="CP23" s="37">
        <v>0</v>
      </c>
      <c r="CQ23" s="37">
        <v>50000</v>
      </c>
      <c r="CR23" s="37">
        <v>0</v>
      </c>
      <c r="CS23" s="37">
        <v>50000</v>
      </c>
      <c r="CT23" s="37">
        <v>0</v>
      </c>
      <c r="CU23" s="37">
        <v>0</v>
      </c>
      <c r="CV23" s="37">
        <v>0</v>
      </c>
      <c r="CW23" s="37">
        <v>0</v>
      </c>
      <c r="CX23" s="37">
        <v>0</v>
      </c>
      <c r="CY23" s="37">
        <v>25000</v>
      </c>
      <c r="CZ23" s="37">
        <v>50000</v>
      </c>
      <c r="DA23" s="37">
        <v>50000</v>
      </c>
      <c r="DB23" s="37">
        <v>25000</v>
      </c>
      <c r="DC23" s="37">
        <v>75000</v>
      </c>
      <c r="DD23" s="37">
        <v>50000</v>
      </c>
      <c r="DE23" s="37">
        <v>0</v>
      </c>
      <c r="DF23" s="37">
        <v>0</v>
      </c>
      <c r="DG23" s="37">
        <v>0</v>
      </c>
      <c r="DH23" s="37">
        <v>25000</v>
      </c>
      <c r="DI23" s="37">
        <v>25000</v>
      </c>
      <c r="DJ23" s="37">
        <v>50000</v>
      </c>
      <c r="DK23" s="37">
        <v>25000</v>
      </c>
      <c r="DL23" s="37">
        <v>100000</v>
      </c>
      <c r="DM23" s="37">
        <v>50000</v>
      </c>
      <c r="DN23" s="37">
        <v>0</v>
      </c>
      <c r="DO23" s="37">
        <v>0</v>
      </c>
      <c r="DP23" s="37">
        <v>50000</v>
      </c>
      <c r="DQ23" s="37">
        <v>50000</v>
      </c>
      <c r="DR23" s="37">
        <v>0</v>
      </c>
      <c r="DS23" s="37">
        <v>125000</v>
      </c>
      <c r="DT23" s="37">
        <v>175000</v>
      </c>
      <c r="DU23" s="37">
        <v>75000</v>
      </c>
      <c r="DV23" s="37">
        <v>175000</v>
      </c>
      <c r="DW23" s="37">
        <v>0</v>
      </c>
      <c r="DX23" s="37">
        <v>100000</v>
      </c>
      <c r="DY23" s="37">
        <v>25000</v>
      </c>
      <c r="DZ23" s="37">
        <v>0</v>
      </c>
      <c r="EA23" s="37">
        <v>25000</v>
      </c>
      <c r="EB23" s="38">
        <v>0</v>
      </c>
    </row>
    <row r="24" spans="1:132" s="5" customFormat="1" ht="15" customHeight="1" x14ac:dyDescent="0.25">
      <c r="A24" s="26"/>
      <c r="B24" s="255" t="s">
        <v>298</v>
      </c>
      <c r="C24" s="282"/>
      <c r="D24" s="287">
        <v>2018</v>
      </c>
      <c r="E24" s="36">
        <v>62</v>
      </c>
      <c r="F24" s="37">
        <v>4575000</v>
      </c>
      <c r="G24" s="7" t="s">
        <v>357</v>
      </c>
      <c r="H24" s="6" t="s">
        <v>351</v>
      </c>
      <c r="I24" s="6" t="s">
        <v>334</v>
      </c>
      <c r="J24" s="6" t="s">
        <v>331</v>
      </c>
      <c r="K24" s="6" t="s">
        <v>22</v>
      </c>
      <c r="L24" s="6" t="s">
        <v>354</v>
      </c>
      <c r="M24" s="6" t="s">
        <v>39</v>
      </c>
      <c r="N24" s="6" t="s">
        <v>40</v>
      </c>
      <c r="O24" s="6" t="s">
        <v>331</v>
      </c>
      <c r="P24" s="6" t="s">
        <v>717</v>
      </c>
      <c r="Q24" s="6" t="s">
        <v>331</v>
      </c>
      <c r="R24" s="6" t="s">
        <v>356</v>
      </c>
      <c r="S24" s="6" t="s">
        <v>331</v>
      </c>
      <c r="T24" s="6" t="s">
        <v>335</v>
      </c>
      <c r="U24" s="6" t="s">
        <v>331</v>
      </c>
      <c r="V24" s="6" t="s">
        <v>359</v>
      </c>
      <c r="W24" s="6" t="s">
        <v>73</v>
      </c>
      <c r="X24" s="6" t="s">
        <v>331</v>
      </c>
      <c r="Y24" s="6" t="s">
        <v>75</v>
      </c>
      <c r="Z24" s="6" t="s">
        <v>331</v>
      </c>
      <c r="AA24" s="6" t="s">
        <v>331</v>
      </c>
      <c r="AB24" s="6" t="s">
        <v>337</v>
      </c>
      <c r="AC24" s="6" t="s">
        <v>331</v>
      </c>
      <c r="AD24" s="6" t="s">
        <v>338</v>
      </c>
      <c r="AE24" s="6" t="s">
        <v>349</v>
      </c>
      <c r="AF24" s="6" t="s">
        <v>331</v>
      </c>
      <c r="AG24" s="6" t="s">
        <v>98</v>
      </c>
      <c r="AH24" s="39" t="s">
        <v>353</v>
      </c>
      <c r="AI24" s="36">
        <v>75000</v>
      </c>
      <c r="AJ24" s="37">
        <v>0</v>
      </c>
      <c r="AK24" s="37">
        <v>25000</v>
      </c>
      <c r="AL24" s="37">
        <v>50000</v>
      </c>
      <c r="AM24" s="37">
        <v>25000</v>
      </c>
      <c r="AN24" s="37">
        <v>50000</v>
      </c>
      <c r="AO24" s="37">
        <v>50000</v>
      </c>
      <c r="AP24" s="37">
        <v>25000</v>
      </c>
      <c r="AQ24" s="37">
        <v>0</v>
      </c>
      <c r="AR24" s="37">
        <v>100000</v>
      </c>
      <c r="AS24" s="37">
        <v>150000</v>
      </c>
      <c r="AT24" s="37">
        <v>125000</v>
      </c>
      <c r="AU24" s="37">
        <v>75000</v>
      </c>
      <c r="AV24" s="37">
        <v>25000</v>
      </c>
      <c r="AW24" s="37">
        <v>0</v>
      </c>
      <c r="AX24" s="37">
        <v>0</v>
      </c>
      <c r="AY24" s="37">
        <v>100000</v>
      </c>
      <c r="AZ24" s="37">
        <v>125000</v>
      </c>
      <c r="BA24" s="37">
        <v>75000</v>
      </c>
      <c r="BB24" s="37">
        <v>275000</v>
      </c>
      <c r="BC24" s="37">
        <v>75000</v>
      </c>
      <c r="BD24" s="37">
        <v>0</v>
      </c>
      <c r="BE24" s="37">
        <v>75000</v>
      </c>
      <c r="BF24" s="37">
        <v>125000</v>
      </c>
      <c r="BG24" s="37">
        <v>25000</v>
      </c>
      <c r="BH24" s="37">
        <v>100000</v>
      </c>
      <c r="BI24" s="37">
        <v>75000</v>
      </c>
      <c r="BJ24" s="37">
        <v>25000</v>
      </c>
      <c r="BK24" s="37">
        <v>0</v>
      </c>
      <c r="BL24" s="37">
        <v>0</v>
      </c>
      <c r="BM24" s="37">
        <v>0</v>
      </c>
      <c r="BN24" s="37">
        <v>0</v>
      </c>
      <c r="BO24" s="37">
        <v>0</v>
      </c>
      <c r="BP24" s="37">
        <v>25000</v>
      </c>
      <c r="BQ24" s="37">
        <v>25000</v>
      </c>
      <c r="BR24" s="37">
        <v>50000</v>
      </c>
      <c r="BS24" s="37">
        <v>0</v>
      </c>
      <c r="BT24" s="37">
        <v>0</v>
      </c>
      <c r="BU24" s="37">
        <v>0</v>
      </c>
      <c r="BV24" s="37">
        <v>0</v>
      </c>
      <c r="BW24" s="37">
        <v>0</v>
      </c>
      <c r="BX24" s="37">
        <v>250000</v>
      </c>
      <c r="BY24" s="37">
        <v>150000</v>
      </c>
      <c r="BZ24" s="37">
        <v>275000</v>
      </c>
      <c r="CA24" s="37">
        <v>100000</v>
      </c>
      <c r="CB24" s="37">
        <v>125000</v>
      </c>
      <c r="CC24" s="37">
        <v>100000</v>
      </c>
      <c r="CD24" s="37">
        <v>50000</v>
      </c>
      <c r="CE24" s="37">
        <v>0</v>
      </c>
      <c r="CF24" s="37">
        <v>0</v>
      </c>
      <c r="CG24" s="37">
        <v>0</v>
      </c>
      <c r="CH24" s="37">
        <v>50000</v>
      </c>
      <c r="CI24" s="37">
        <v>50000</v>
      </c>
      <c r="CJ24" s="37">
        <v>50000</v>
      </c>
      <c r="CK24" s="37">
        <v>0</v>
      </c>
      <c r="CL24" s="37">
        <v>25000</v>
      </c>
      <c r="CM24" s="37">
        <v>25000</v>
      </c>
      <c r="CN24" s="37">
        <v>0</v>
      </c>
      <c r="CO24" s="37">
        <v>25000</v>
      </c>
      <c r="CP24" s="37">
        <v>0</v>
      </c>
      <c r="CQ24" s="37">
        <v>25000</v>
      </c>
      <c r="CR24" s="37">
        <v>0</v>
      </c>
      <c r="CS24" s="37">
        <v>25000</v>
      </c>
      <c r="CT24" s="37">
        <v>0</v>
      </c>
      <c r="CU24" s="37">
        <v>0</v>
      </c>
      <c r="CV24" s="37">
        <v>0</v>
      </c>
      <c r="CW24" s="37">
        <v>0</v>
      </c>
      <c r="CX24" s="37">
        <v>0</v>
      </c>
      <c r="CY24" s="37">
        <v>25000</v>
      </c>
      <c r="CZ24" s="37">
        <v>50000</v>
      </c>
      <c r="DA24" s="37">
        <v>25000</v>
      </c>
      <c r="DB24" s="37">
        <v>25000</v>
      </c>
      <c r="DC24" s="37">
        <v>100000</v>
      </c>
      <c r="DD24" s="37">
        <v>50000</v>
      </c>
      <c r="DE24" s="37">
        <v>0</v>
      </c>
      <c r="DF24" s="37">
        <v>0</v>
      </c>
      <c r="DG24" s="37">
        <v>0</v>
      </c>
      <c r="DH24" s="37">
        <v>25000</v>
      </c>
      <c r="DI24" s="37">
        <v>25000</v>
      </c>
      <c r="DJ24" s="37">
        <v>50000</v>
      </c>
      <c r="DK24" s="37">
        <v>25000</v>
      </c>
      <c r="DL24" s="37">
        <v>75000</v>
      </c>
      <c r="DM24" s="37">
        <v>25000</v>
      </c>
      <c r="DN24" s="37">
        <v>0</v>
      </c>
      <c r="DO24" s="37">
        <v>0</v>
      </c>
      <c r="DP24" s="37">
        <v>50000</v>
      </c>
      <c r="DQ24" s="37">
        <v>50000</v>
      </c>
      <c r="DR24" s="37">
        <v>0</v>
      </c>
      <c r="DS24" s="37">
        <v>125000</v>
      </c>
      <c r="DT24" s="37">
        <v>200000</v>
      </c>
      <c r="DU24" s="37">
        <v>75000</v>
      </c>
      <c r="DV24" s="37">
        <v>175000</v>
      </c>
      <c r="DW24" s="37">
        <v>0</v>
      </c>
      <c r="DX24" s="37">
        <v>75000</v>
      </c>
      <c r="DY24" s="37">
        <v>25000</v>
      </c>
      <c r="DZ24" s="37">
        <v>0</v>
      </c>
      <c r="EA24" s="37">
        <v>25000</v>
      </c>
      <c r="EB24" s="38">
        <v>0</v>
      </c>
    </row>
    <row r="25" spans="1:132" s="5" customFormat="1" ht="15" customHeight="1" x14ac:dyDescent="0.25">
      <c r="A25" s="19"/>
      <c r="B25" s="255" t="s">
        <v>299</v>
      </c>
      <c r="C25" s="282"/>
      <c r="D25" s="287">
        <v>2018</v>
      </c>
      <c r="E25" s="36">
        <v>63</v>
      </c>
      <c r="F25" s="37">
        <v>4975000</v>
      </c>
      <c r="G25" s="7" t="s">
        <v>332</v>
      </c>
      <c r="H25" s="6" t="s">
        <v>715</v>
      </c>
      <c r="I25" s="6" t="s">
        <v>334</v>
      </c>
      <c r="J25" s="6" t="s">
        <v>331</v>
      </c>
      <c r="K25" s="6" t="s">
        <v>22</v>
      </c>
      <c r="L25" s="6" t="s">
        <v>718</v>
      </c>
      <c r="M25" s="6" t="s">
        <v>39</v>
      </c>
      <c r="N25" s="6" t="s">
        <v>40</v>
      </c>
      <c r="O25" s="6" t="s">
        <v>331</v>
      </c>
      <c r="P25" s="6" t="s">
        <v>346</v>
      </c>
      <c r="Q25" s="6" t="s">
        <v>52</v>
      </c>
      <c r="R25" s="6" t="s">
        <v>347</v>
      </c>
      <c r="S25" s="6" t="s">
        <v>331</v>
      </c>
      <c r="T25" s="6" t="s">
        <v>335</v>
      </c>
      <c r="U25" s="6" t="s">
        <v>331</v>
      </c>
      <c r="V25" s="6" t="s">
        <v>359</v>
      </c>
      <c r="W25" s="6" t="s">
        <v>73</v>
      </c>
      <c r="X25" s="6" t="s">
        <v>331</v>
      </c>
      <c r="Y25" s="6" t="s">
        <v>75</v>
      </c>
      <c r="Z25" s="6" t="s">
        <v>331</v>
      </c>
      <c r="AA25" s="6" t="s">
        <v>331</v>
      </c>
      <c r="AB25" s="6" t="s">
        <v>337</v>
      </c>
      <c r="AC25" s="6" t="s">
        <v>331</v>
      </c>
      <c r="AD25" s="6" t="s">
        <v>338</v>
      </c>
      <c r="AE25" s="6" t="s">
        <v>349</v>
      </c>
      <c r="AF25" s="6" t="s">
        <v>331</v>
      </c>
      <c r="AG25" s="6" t="s">
        <v>98</v>
      </c>
      <c r="AH25" s="39" t="s">
        <v>353</v>
      </c>
      <c r="AI25" s="36">
        <v>75000</v>
      </c>
      <c r="AJ25" s="37">
        <v>0</v>
      </c>
      <c r="AK25" s="37">
        <v>0</v>
      </c>
      <c r="AL25" s="37">
        <v>75000</v>
      </c>
      <c r="AM25" s="37">
        <v>0</v>
      </c>
      <c r="AN25" s="37">
        <v>50000</v>
      </c>
      <c r="AO25" s="37">
        <v>50000</v>
      </c>
      <c r="AP25" s="37">
        <v>25000</v>
      </c>
      <c r="AQ25" s="37">
        <v>0</v>
      </c>
      <c r="AR25" s="37">
        <v>125000</v>
      </c>
      <c r="AS25" s="37">
        <v>150000</v>
      </c>
      <c r="AT25" s="37">
        <v>150000</v>
      </c>
      <c r="AU25" s="37">
        <v>75000</v>
      </c>
      <c r="AV25" s="37">
        <v>25000</v>
      </c>
      <c r="AW25" s="37">
        <v>0</v>
      </c>
      <c r="AX25" s="37">
        <v>0</v>
      </c>
      <c r="AY25" s="37">
        <v>125000</v>
      </c>
      <c r="AZ25" s="37">
        <v>125000</v>
      </c>
      <c r="BA25" s="37">
        <v>100000</v>
      </c>
      <c r="BB25" s="37">
        <v>250000</v>
      </c>
      <c r="BC25" s="37">
        <v>75000</v>
      </c>
      <c r="BD25" s="37">
        <v>0</v>
      </c>
      <c r="BE25" s="37">
        <v>50000</v>
      </c>
      <c r="BF25" s="37">
        <v>125000</v>
      </c>
      <c r="BG25" s="37">
        <v>0</v>
      </c>
      <c r="BH25" s="37">
        <v>100000</v>
      </c>
      <c r="BI25" s="37">
        <v>75000</v>
      </c>
      <c r="BJ25" s="37">
        <v>75000</v>
      </c>
      <c r="BK25" s="37">
        <v>0</v>
      </c>
      <c r="BL25" s="37">
        <v>0</v>
      </c>
      <c r="BM25" s="37">
        <v>0</v>
      </c>
      <c r="BN25" s="37">
        <v>0</v>
      </c>
      <c r="BO25" s="37">
        <v>0</v>
      </c>
      <c r="BP25" s="37">
        <v>75000</v>
      </c>
      <c r="BQ25" s="37">
        <v>25000</v>
      </c>
      <c r="BR25" s="37">
        <v>100000</v>
      </c>
      <c r="BS25" s="37">
        <v>25000</v>
      </c>
      <c r="BT25" s="37">
        <v>25000</v>
      </c>
      <c r="BU25" s="37">
        <v>0</v>
      </c>
      <c r="BV25" s="37">
        <v>25000</v>
      </c>
      <c r="BW25" s="37">
        <v>0</v>
      </c>
      <c r="BX25" s="37">
        <v>225000</v>
      </c>
      <c r="BY25" s="37">
        <v>200000</v>
      </c>
      <c r="BZ25" s="37">
        <v>275000</v>
      </c>
      <c r="CA25" s="37">
        <v>100000</v>
      </c>
      <c r="CB25" s="37">
        <v>125000</v>
      </c>
      <c r="CC25" s="37">
        <v>100000</v>
      </c>
      <c r="CD25" s="37">
        <v>75000</v>
      </c>
      <c r="CE25" s="37">
        <v>25000</v>
      </c>
      <c r="CF25" s="37">
        <v>0</v>
      </c>
      <c r="CG25" s="37">
        <v>0</v>
      </c>
      <c r="CH25" s="37">
        <v>25000</v>
      </c>
      <c r="CI25" s="37">
        <v>50000</v>
      </c>
      <c r="CJ25" s="37">
        <v>75000</v>
      </c>
      <c r="CK25" s="37">
        <v>0</v>
      </c>
      <c r="CL25" s="37">
        <v>25000</v>
      </c>
      <c r="CM25" s="37">
        <v>25000</v>
      </c>
      <c r="CN25" s="37">
        <v>0</v>
      </c>
      <c r="CO25" s="37">
        <v>25000</v>
      </c>
      <c r="CP25" s="37">
        <v>0</v>
      </c>
      <c r="CQ25" s="37">
        <v>50000</v>
      </c>
      <c r="CR25" s="37">
        <v>0</v>
      </c>
      <c r="CS25" s="37">
        <v>50000</v>
      </c>
      <c r="CT25" s="37">
        <v>0</v>
      </c>
      <c r="CU25" s="37">
        <v>0</v>
      </c>
      <c r="CV25" s="37">
        <v>0</v>
      </c>
      <c r="CW25" s="37">
        <v>0</v>
      </c>
      <c r="CX25" s="37">
        <v>0</v>
      </c>
      <c r="CY25" s="37">
        <v>25000</v>
      </c>
      <c r="CZ25" s="37">
        <v>50000</v>
      </c>
      <c r="DA25" s="37">
        <v>50000</v>
      </c>
      <c r="DB25" s="37">
        <v>25000</v>
      </c>
      <c r="DC25" s="37">
        <v>75000</v>
      </c>
      <c r="DD25" s="37">
        <v>50000</v>
      </c>
      <c r="DE25" s="37">
        <v>0</v>
      </c>
      <c r="DF25" s="37">
        <v>0</v>
      </c>
      <c r="DG25" s="37">
        <v>0</v>
      </c>
      <c r="DH25" s="37">
        <v>25000</v>
      </c>
      <c r="DI25" s="37">
        <v>25000</v>
      </c>
      <c r="DJ25" s="37">
        <v>50000</v>
      </c>
      <c r="DK25" s="37">
        <v>25000</v>
      </c>
      <c r="DL25" s="37">
        <v>100000</v>
      </c>
      <c r="DM25" s="37">
        <v>50000</v>
      </c>
      <c r="DN25" s="37">
        <v>0</v>
      </c>
      <c r="DO25" s="37">
        <v>0</v>
      </c>
      <c r="DP25" s="37">
        <v>50000</v>
      </c>
      <c r="DQ25" s="37">
        <v>25000</v>
      </c>
      <c r="DR25" s="37">
        <v>0</v>
      </c>
      <c r="DS25" s="37">
        <v>125000</v>
      </c>
      <c r="DT25" s="37">
        <v>200000</v>
      </c>
      <c r="DU25" s="37">
        <v>75000</v>
      </c>
      <c r="DV25" s="37">
        <v>175000</v>
      </c>
      <c r="DW25" s="37">
        <v>0</v>
      </c>
      <c r="DX25" s="37">
        <v>100000</v>
      </c>
      <c r="DY25" s="37">
        <v>25000</v>
      </c>
      <c r="DZ25" s="37">
        <v>0</v>
      </c>
      <c r="EA25" s="37">
        <v>25000</v>
      </c>
      <c r="EB25" s="38">
        <v>0</v>
      </c>
    </row>
    <row r="26" spans="1:132" s="5" customFormat="1" ht="15" customHeight="1" x14ac:dyDescent="0.25">
      <c r="A26" s="26"/>
      <c r="B26" s="255" t="s">
        <v>300</v>
      </c>
      <c r="C26" s="282"/>
      <c r="D26" s="287">
        <v>2018</v>
      </c>
      <c r="E26" s="36">
        <v>68</v>
      </c>
      <c r="F26" s="37">
        <v>5025000</v>
      </c>
      <c r="G26" s="7" t="s">
        <v>357</v>
      </c>
      <c r="H26" s="6" t="s">
        <v>351</v>
      </c>
      <c r="I26" s="6" t="s">
        <v>334</v>
      </c>
      <c r="J26" s="6" t="s">
        <v>331</v>
      </c>
      <c r="K26" s="6" t="s">
        <v>22</v>
      </c>
      <c r="L26" s="6" t="s">
        <v>345</v>
      </c>
      <c r="M26" s="6" t="s">
        <v>39</v>
      </c>
      <c r="N26" s="6" t="s">
        <v>40</v>
      </c>
      <c r="O26" s="6" t="s">
        <v>331</v>
      </c>
      <c r="P26" s="6" t="s">
        <v>346</v>
      </c>
      <c r="Q26" s="6" t="s">
        <v>52</v>
      </c>
      <c r="R26" s="6" t="s">
        <v>347</v>
      </c>
      <c r="S26" s="6" t="s">
        <v>331</v>
      </c>
      <c r="T26" s="6" t="s">
        <v>335</v>
      </c>
      <c r="U26" s="6" t="s">
        <v>331</v>
      </c>
      <c r="V26" s="6" t="s">
        <v>342</v>
      </c>
      <c r="W26" s="6" t="s">
        <v>73</v>
      </c>
      <c r="X26" s="6" t="s">
        <v>331</v>
      </c>
      <c r="Y26" s="6" t="s">
        <v>75</v>
      </c>
      <c r="Z26" s="6" t="s">
        <v>331</v>
      </c>
      <c r="AA26" s="6" t="s">
        <v>331</v>
      </c>
      <c r="AB26" s="6" t="s">
        <v>337</v>
      </c>
      <c r="AC26" s="6" t="s">
        <v>331</v>
      </c>
      <c r="AD26" s="6" t="s">
        <v>338</v>
      </c>
      <c r="AE26" s="6" t="s">
        <v>349</v>
      </c>
      <c r="AF26" s="6" t="s">
        <v>331</v>
      </c>
      <c r="AG26" s="6" t="s">
        <v>98</v>
      </c>
      <c r="AH26" s="39" t="s">
        <v>353</v>
      </c>
      <c r="AI26" s="36">
        <v>75000</v>
      </c>
      <c r="AJ26" s="37">
        <v>0</v>
      </c>
      <c r="AK26" s="37">
        <v>25000</v>
      </c>
      <c r="AL26" s="37">
        <v>50000</v>
      </c>
      <c r="AM26" s="37">
        <v>25000</v>
      </c>
      <c r="AN26" s="37">
        <v>50000</v>
      </c>
      <c r="AO26" s="37">
        <v>50000</v>
      </c>
      <c r="AP26" s="37">
        <v>25000</v>
      </c>
      <c r="AQ26" s="37">
        <v>0</v>
      </c>
      <c r="AR26" s="37">
        <v>100000</v>
      </c>
      <c r="AS26" s="37">
        <v>150000</v>
      </c>
      <c r="AT26" s="37">
        <v>150000</v>
      </c>
      <c r="AU26" s="37">
        <v>75000</v>
      </c>
      <c r="AV26" s="37">
        <v>25000</v>
      </c>
      <c r="AW26" s="37">
        <v>0</v>
      </c>
      <c r="AX26" s="37">
        <v>0</v>
      </c>
      <c r="AY26" s="37">
        <v>125000</v>
      </c>
      <c r="AZ26" s="37">
        <v>75000</v>
      </c>
      <c r="BA26" s="37">
        <v>100000</v>
      </c>
      <c r="BB26" s="37">
        <v>250000</v>
      </c>
      <c r="BC26" s="37">
        <v>75000</v>
      </c>
      <c r="BD26" s="37">
        <v>25000</v>
      </c>
      <c r="BE26" s="37">
        <v>75000</v>
      </c>
      <c r="BF26" s="37">
        <v>100000</v>
      </c>
      <c r="BG26" s="37">
        <v>25000</v>
      </c>
      <c r="BH26" s="37">
        <v>100000</v>
      </c>
      <c r="BI26" s="37">
        <v>100000</v>
      </c>
      <c r="BJ26" s="37">
        <v>75000</v>
      </c>
      <c r="BK26" s="37">
        <v>0</v>
      </c>
      <c r="BL26" s="37">
        <v>0</v>
      </c>
      <c r="BM26" s="37">
        <v>0</v>
      </c>
      <c r="BN26" s="37">
        <v>0</v>
      </c>
      <c r="BO26" s="37">
        <v>0</v>
      </c>
      <c r="BP26" s="37">
        <v>75000</v>
      </c>
      <c r="BQ26" s="37">
        <v>25000</v>
      </c>
      <c r="BR26" s="37">
        <v>100000</v>
      </c>
      <c r="BS26" s="37">
        <v>25000</v>
      </c>
      <c r="BT26" s="37">
        <v>25000</v>
      </c>
      <c r="BU26" s="37">
        <v>0</v>
      </c>
      <c r="BV26" s="37">
        <v>50000</v>
      </c>
      <c r="BW26" s="37">
        <v>0</v>
      </c>
      <c r="BX26" s="37">
        <v>225000</v>
      </c>
      <c r="BY26" s="37">
        <v>175000</v>
      </c>
      <c r="BZ26" s="37">
        <v>275000</v>
      </c>
      <c r="CA26" s="37">
        <v>75000</v>
      </c>
      <c r="CB26" s="37">
        <v>125000</v>
      </c>
      <c r="CC26" s="37">
        <v>100000</v>
      </c>
      <c r="CD26" s="37">
        <v>75000</v>
      </c>
      <c r="CE26" s="37">
        <v>25000</v>
      </c>
      <c r="CF26" s="37">
        <v>0</v>
      </c>
      <c r="CG26" s="37">
        <v>0</v>
      </c>
      <c r="CH26" s="37">
        <v>25000</v>
      </c>
      <c r="CI26" s="37">
        <v>50000</v>
      </c>
      <c r="CJ26" s="37">
        <v>50000</v>
      </c>
      <c r="CK26" s="37">
        <v>0</v>
      </c>
      <c r="CL26" s="37">
        <v>50000</v>
      </c>
      <c r="CM26" s="37">
        <v>25000</v>
      </c>
      <c r="CN26" s="37">
        <v>0</v>
      </c>
      <c r="CO26" s="37">
        <v>25000</v>
      </c>
      <c r="CP26" s="37">
        <v>25000</v>
      </c>
      <c r="CQ26" s="37">
        <v>25000</v>
      </c>
      <c r="CR26" s="37">
        <v>0</v>
      </c>
      <c r="CS26" s="37">
        <v>50000</v>
      </c>
      <c r="CT26" s="37">
        <v>0</v>
      </c>
      <c r="CU26" s="37">
        <v>0</v>
      </c>
      <c r="CV26" s="37">
        <v>0</v>
      </c>
      <c r="CW26" s="37">
        <v>0</v>
      </c>
      <c r="CX26" s="37">
        <v>0</v>
      </c>
      <c r="CY26" s="37">
        <v>50000</v>
      </c>
      <c r="CZ26" s="37">
        <v>50000</v>
      </c>
      <c r="DA26" s="37">
        <v>50000</v>
      </c>
      <c r="DB26" s="37">
        <v>25000</v>
      </c>
      <c r="DC26" s="37">
        <v>75000</v>
      </c>
      <c r="DD26" s="37">
        <v>50000</v>
      </c>
      <c r="DE26" s="37">
        <v>0</v>
      </c>
      <c r="DF26" s="37">
        <v>0</v>
      </c>
      <c r="DG26" s="37">
        <v>0</v>
      </c>
      <c r="DH26" s="37">
        <v>25000</v>
      </c>
      <c r="DI26" s="37">
        <v>50000</v>
      </c>
      <c r="DJ26" s="37">
        <v>50000</v>
      </c>
      <c r="DK26" s="37">
        <v>25000</v>
      </c>
      <c r="DL26" s="37">
        <v>100000</v>
      </c>
      <c r="DM26" s="37">
        <v>50000</v>
      </c>
      <c r="DN26" s="37">
        <v>0</v>
      </c>
      <c r="DO26" s="37">
        <v>0</v>
      </c>
      <c r="DP26" s="37">
        <v>50000</v>
      </c>
      <c r="DQ26" s="37">
        <v>50000</v>
      </c>
      <c r="DR26" s="37">
        <v>0</v>
      </c>
      <c r="DS26" s="37">
        <v>125000</v>
      </c>
      <c r="DT26" s="37">
        <v>175000</v>
      </c>
      <c r="DU26" s="37">
        <v>75000</v>
      </c>
      <c r="DV26" s="37">
        <v>150000</v>
      </c>
      <c r="DW26" s="37">
        <v>0</v>
      </c>
      <c r="DX26" s="37">
        <v>100000</v>
      </c>
      <c r="DY26" s="37">
        <v>50000</v>
      </c>
      <c r="DZ26" s="37">
        <v>0</v>
      </c>
      <c r="EA26" s="37">
        <v>25000</v>
      </c>
      <c r="EB26" s="38">
        <v>0</v>
      </c>
    </row>
    <row r="27" spans="1:132" s="5" customFormat="1" ht="15" customHeight="1" x14ac:dyDescent="0.25">
      <c r="A27" s="19"/>
      <c r="B27" s="255" t="s">
        <v>301</v>
      </c>
      <c r="C27" s="282"/>
      <c r="D27" s="287">
        <v>2018</v>
      </c>
      <c r="E27" s="36">
        <v>0</v>
      </c>
      <c r="F27" s="37">
        <v>0</v>
      </c>
      <c r="G27" s="7" t="s">
        <v>331</v>
      </c>
      <c r="H27" s="6" t="s">
        <v>331</v>
      </c>
      <c r="I27" s="6" t="s">
        <v>331</v>
      </c>
      <c r="J27" s="6" t="s">
        <v>331</v>
      </c>
      <c r="K27" s="6" t="s">
        <v>331</v>
      </c>
      <c r="L27" s="6" t="s">
        <v>331</v>
      </c>
      <c r="M27" s="6" t="s">
        <v>331</v>
      </c>
      <c r="N27" s="6" t="s">
        <v>331</v>
      </c>
      <c r="O27" s="6" t="s">
        <v>331</v>
      </c>
      <c r="P27" s="6" t="s">
        <v>331</v>
      </c>
      <c r="Q27" s="6" t="s">
        <v>331</v>
      </c>
      <c r="R27" s="6" t="s">
        <v>331</v>
      </c>
      <c r="S27" s="6" t="s">
        <v>331</v>
      </c>
      <c r="T27" s="6" t="s">
        <v>331</v>
      </c>
      <c r="U27" s="6" t="s">
        <v>331</v>
      </c>
      <c r="V27" s="6" t="s">
        <v>331</v>
      </c>
      <c r="W27" s="6" t="s">
        <v>331</v>
      </c>
      <c r="X27" s="6" t="s">
        <v>331</v>
      </c>
      <c r="Y27" s="6" t="s">
        <v>331</v>
      </c>
      <c r="Z27" s="6" t="s">
        <v>331</v>
      </c>
      <c r="AA27" s="6" t="s">
        <v>331</v>
      </c>
      <c r="AB27" s="6" t="s">
        <v>331</v>
      </c>
      <c r="AC27" s="6" t="s">
        <v>331</v>
      </c>
      <c r="AD27" s="6" t="s">
        <v>331</v>
      </c>
      <c r="AE27" s="6" t="s">
        <v>331</v>
      </c>
      <c r="AF27" s="6" t="s">
        <v>331</v>
      </c>
      <c r="AG27" s="6" t="s">
        <v>331</v>
      </c>
      <c r="AH27" s="39" t="s">
        <v>331</v>
      </c>
      <c r="AI27" s="36">
        <v>0</v>
      </c>
      <c r="AJ27" s="37">
        <v>0</v>
      </c>
      <c r="AK27" s="37">
        <v>0</v>
      </c>
      <c r="AL27" s="37">
        <v>0</v>
      </c>
      <c r="AM27" s="37">
        <v>0</v>
      </c>
      <c r="AN27" s="37">
        <v>0</v>
      </c>
      <c r="AO27" s="37">
        <v>0</v>
      </c>
      <c r="AP27" s="37">
        <v>0</v>
      </c>
      <c r="AQ27" s="37">
        <v>0</v>
      </c>
      <c r="AR27" s="37">
        <v>0</v>
      </c>
      <c r="AS27" s="37">
        <v>0</v>
      </c>
      <c r="AT27" s="37">
        <v>0</v>
      </c>
      <c r="AU27" s="37">
        <v>0</v>
      </c>
      <c r="AV27" s="37">
        <v>0</v>
      </c>
      <c r="AW27" s="37">
        <v>0</v>
      </c>
      <c r="AX27" s="37">
        <v>0</v>
      </c>
      <c r="AY27" s="37">
        <v>0</v>
      </c>
      <c r="AZ27" s="37">
        <v>0</v>
      </c>
      <c r="BA27" s="37">
        <v>0</v>
      </c>
      <c r="BB27" s="37">
        <v>0</v>
      </c>
      <c r="BC27" s="37">
        <v>0</v>
      </c>
      <c r="BD27" s="37">
        <v>0</v>
      </c>
      <c r="BE27" s="37">
        <v>0</v>
      </c>
      <c r="BF27" s="37">
        <v>0</v>
      </c>
      <c r="BG27" s="37">
        <v>0</v>
      </c>
      <c r="BH27" s="37">
        <v>0</v>
      </c>
      <c r="BI27" s="37">
        <v>0</v>
      </c>
      <c r="BJ27" s="37">
        <v>0</v>
      </c>
      <c r="BK27" s="37">
        <v>0</v>
      </c>
      <c r="BL27" s="37">
        <v>0</v>
      </c>
      <c r="BM27" s="37">
        <v>0</v>
      </c>
      <c r="BN27" s="37">
        <v>0</v>
      </c>
      <c r="BO27" s="37">
        <v>0</v>
      </c>
      <c r="BP27" s="37">
        <v>0</v>
      </c>
      <c r="BQ27" s="37">
        <v>0</v>
      </c>
      <c r="BR27" s="37">
        <v>0</v>
      </c>
      <c r="BS27" s="37">
        <v>0</v>
      </c>
      <c r="BT27" s="37">
        <v>0</v>
      </c>
      <c r="BU27" s="37">
        <v>0</v>
      </c>
      <c r="BV27" s="37">
        <v>0</v>
      </c>
      <c r="BW27" s="37">
        <v>0</v>
      </c>
      <c r="BX27" s="37">
        <v>0</v>
      </c>
      <c r="BY27" s="37">
        <v>0</v>
      </c>
      <c r="BZ27" s="37">
        <v>0</v>
      </c>
      <c r="CA27" s="37">
        <v>0</v>
      </c>
      <c r="CB27" s="37">
        <v>0</v>
      </c>
      <c r="CC27" s="37">
        <v>0</v>
      </c>
      <c r="CD27" s="37">
        <v>0</v>
      </c>
      <c r="CE27" s="37">
        <v>0</v>
      </c>
      <c r="CF27" s="37">
        <v>0</v>
      </c>
      <c r="CG27" s="37">
        <v>0</v>
      </c>
      <c r="CH27" s="37">
        <v>0</v>
      </c>
      <c r="CI27" s="37">
        <v>0</v>
      </c>
      <c r="CJ27" s="37">
        <v>0</v>
      </c>
      <c r="CK27" s="37">
        <v>0</v>
      </c>
      <c r="CL27" s="37">
        <v>0</v>
      </c>
      <c r="CM27" s="37">
        <v>0</v>
      </c>
      <c r="CN27" s="37">
        <v>0</v>
      </c>
      <c r="CO27" s="37">
        <v>0</v>
      </c>
      <c r="CP27" s="37">
        <v>0</v>
      </c>
      <c r="CQ27" s="37">
        <v>0</v>
      </c>
      <c r="CR27" s="37">
        <v>0</v>
      </c>
      <c r="CS27" s="37">
        <v>0</v>
      </c>
      <c r="CT27" s="37">
        <v>0</v>
      </c>
      <c r="CU27" s="37">
        <v>0</v>
      </c>
      <c r="CV27" s="37">
        <v>0</v>
      </c>
      <c r="CW27" s="37">
        <v>0</v>
      </c>
      <c r="CX27" s="37">
        <v>0</v>
      </c>
      <c r="CY27" s="37">
        <v>0</v>
      </c>
      <c r="CZ27" s="37">
        <v>0</v>
      </c>
      <c r="DA27" s="37">
        <v>0</v>
      </c>
      <c r="DB27" s="37">
        <v>0</v>
      </c>
      <c r="DC27" s="37">
        <v>0</v>
      </c>
      <c r="DD27" s="37">
        <v>0</v>
      </c>
      <c r="DE27" s="37">
        <v>0</v>
      </c>
      <c r="DF27" s="37">
        <v>0</v>
      </c>
      <c r="DG27" s="37">
        <v>0</v>
      </c>
      <c r="DH27" s="37">
        <v>0</v>
      </c>
      <c r="DI27" s="37">
        <v>0</v>
      </c>
      <c r="DJ27" s="37">
        <v>0</v>
      </c>
      <c r="DK27" s="37">
        <v>0</v>
      </c>
      <c r="DL27" s="37">
        <v>0</v>
      </c>
      <c r="DM27" s="37">
        <v>0</v>
      </c>
      <c r="DN27" s="37">
        <v>0</v>
      </c>
      <c r="DO27" s="37">
        <v>0</v>
      </c>
      <c r="DP27" s="37">
        <v>0</v>
      </c>
      <c r="DQ27" s="37">
        <v>0</v>
      </c>
      <c r="DR27" s="37">
        <v>0</v>
      </c>
      <c r="DS27" s="37">
        <v>0</v>
      </c>
      <c r="DT27" s="37">
        <v>0</v>
      </c>
      <c r="DU27" s="37">
        <v>0</v>
      </c>
      <c r="DV27" s="37">
        <v>0</v>
      </c>
      <c r="DW27" s="37">
        <v>0</v>
      </c>
      <c r="DX27" s="37">
        <v>0</v>
      </c>
      <c r="DY27" s="37">
        <v>0</v>
      </c>
      <c r="DZ27" s="37">
        <v>0</v>
      </c>
      <c r="EA27" s="37">
        <v>0</v>
      </c>
      <c r="EB27" s="38">
        <v>0</v>
      </c>
    </row>
    <row r="28" spans="1:132" s="5" customFormat="1" ht="15" customHeight="1" x14ac:dyDescent="0.25">
      <c r="A28" s="26"/>
      <c r="B28" s="255" t="s">
        <v>302</v>
      </c>
      <c r="C28" s="282"/>
      <c r="D28" s="287">
        <v>2018</v>
      </c>
      <c r="E28" s="36">
        <v>80</v>
      </c>
      <c r="F28" s="37">
        <v>27225000</v>
      </c>
      <c r="G28" s="7" t="s">
        <v>343</v>
      </c>
      <c r="H28" s="6" t="s">
        <v>351</v>
      </c>
      <c r="I28" s="6" t="s">
        <v>334</v>
      </c>
      <c r="J28" s="6" t="s">
        <v>331</v>
      </c>
      <c r="K28" s="6" t="s">
        <v>22</v>
      </c>
      <c r="L28" s="6" t="s">
        <v>712</v>
      </c>
      <c r="M28" s="6" t="s">
        <v>39</v>
      </c>
      <c r="N28" s="6" t="s">
        <v>40</v>
      </c>
      <c r="O28" s="6" t="s">
        <v>713</v>
      </c>
      <c r="P28" s="6" t="s">
        <v>346</v>
      </c>
      <c r="Q28" s="6" t="s">
        <v>52</v>
      </c>
      <c r="R28" s="6" t="s">
        <v>347</v>
      </c>
      <c r="S28" s="6" t="s">
        <v>63</v>
      </c>
      <c r="T28" s="6" t="s">
        <v>335</v>
      </c>
      <c r="U28" s="6" t="s">
        <v>331</v>
      </c>
      <c r="V28" s="6" t="s">
        <v>348</v>
      </c>
      <c r="W28" s="6" t="s">
        <v>73</v>
      </c>
      <c r="X28" s="6" t="s">
        <v>74</v>
      </c>
      <c r="Y28" s="6" t="s">
        <v>75</v>
      </c>
      <c r="Z28" s="6" t="s">
        <v>331</v>
      </c>
      <c r="AA28" s="6" t="s">
        <v>331</v>
      </c>
      <c r="AB28" s="6" t="s">
        <v>337</v>
      </c>
      <c r="AC28" s="6" t="s">
        <v>87</v>
      </c>
      <c r="AD28" s="6" t="s">
        <v>338</v>
      </c>
      <c r="AE28" s="6" t="s">
        <v>349</v>
      </c>
      <c r="AF28" s="6" t="s">
        <v>97</v>
      </c>
      <c r="AG28" s="6" t="s">
        <v>98</v>
      </c>
      <c r="AH28" s="39" t="s">
        <v>350</v>
      </c>
      <c r="AI28" s="36">
        <v>250000</v>
      </c>
      <c r="AJ28" s="37">
        <v>100000</v>
      </c>
      <c r="AK28" s="37">
        <v>100000</v>
      </c>
      <c r="AL28" s="37">
        <v>125000</v>
      </c>
      <c r="AM28" s="37">
        <v>25000</v>
      </c>
      <c r="AN28" s="37">
        <v>50000</v>
      </c>
      <c r="AO28" s="37">
        <v>850000</v>
      </c>
      <c r="AP28" s="37">
        <v>100000</v>
      </c>
      <c r="AQ28" s="37">
        <v>0</v>
      </c>
      <c r="AR28" s="37">
        <v>900000</v>
      </c>
      <c r="AS28" s="37">
        <v>350000</v>
      </c>
      <c r="AT28" s="37">
        <v>700000</v>
      </c>
      <c r="AU28" s="37">
        <v>200000</v>
      </c>
      <c r="AV28" s="37">
        <v>50000</v>
      </c>
      <c r="AW28" s="37">
        <v>225000</v>
      </c>
      <c r="AX28" s="37">
        <v>50000</v>
      </c>
      <c r="AY28" s="37">
        <v>200000</v>
      </c>
      <c r="AZ28" s="37">
        <v>500000</v>
      </c>
      <c r="BA28" s="37">
        <v>200000</v>
      </c>
      <c r="BB28" s="37">
        <v>400000</v>
      </c>
      <c r="BC28" s="37">
        <v>100000</v>
      </c>
      <c r="BD28" s="37">
        <v>50000</v>
      </c>
      <c r="BE28" s="37">
        <v>350000</v>
      </c>
      <c r="BF28" s="37">
        <v>450000</v>
      </c>
      <c r="BG28" s="37">
        <v>25000</v>
      </c>
      <c r="BH28" s="37">
        <v>300000</v>
      </c>
      <c r="BI28" s="37">
        <v>550000</v>
      </c>
      <c r="BJ28" s="37">
        <v>150000</v>
      </c>
      <c r="BK28" s="37">
        <v>175000</v>
      </c>
      <c r="BL28" s="37">
        <v>100000</v>
      </c>
      <c r="BM28" s="37">
        <v>50000</v>
      </c>
      <c r="BN28" s="37">
        <v>0</v>
      </c>
      <c r="BO28" s="37">
        <v>0</v>
      </c>
      <c r="BP28" s="37">
        <v>350000</v>
      </c>
      <c r="BQ28" s="37">
        <v>650000</v>
      </c>
      <c r="BR28" s="37">
        <v>200000</v>
      </c>
      <c r="BS28" s="37">
        <v>75000</v>
      </c>
      <c r="BT28" s="37">
        <v>100000</v>
      </c>
      <c r="BU28" s="37">
        <v>0</v>
      </c>
      <c r="BV28" s="37">
        <v>200000</v>
      </c>
      <c r="BW28" s="37">
        <v>0</v>
      </c>
      <c r="BX28" s="37">
        <v>2250000</v>
      </c>
      <c r="BY28" s="37">
        <v>1200000</v>
      </c>
      <c r="BZ28" s="37">
        <v>300000</v>
      </c>
      <c r="CA28" s="37">
        <v>600000</v>
      </c>
      <c r="CB28" s="37">
        <v>1300000</v>
      </c>
      <c r="CC28" s="37">
        <v>800000</v>
      </c>
      <c r="CD28" s="37">
        <v>300000</v>
      </c>
      <c r="CE28" s="37">
        <v>50000</v>
      </c>
      <c r="CF28" s="37">
        <v>0</v>
      </c>
      <c r="CG28" s="37">
        <v>300000</v>
      </c>
      <c r="CH28" s="37">
        <v>600000</v>
      </c>
      <c r="CI28" s="37">
        <v>400000</v>
      </c>
      <c r="CJ28" s="37">
        <v>500000</v>
      </c>
      <c r="CK28" s="37">
        <v>0</v>
      </c>
      <c r="CL28" s="37">
        <v>400000</v>
      </c>
      <c r="CM28" s="37">
        <v>175000</v>
      </c>
      <c r="CN28" s="37">
        <v>25000</v>
      </c>
      <c r="CO28" s="37">
        <v>500000</v>
      </c>
      <c r="CP28" s="37">
        <v>125000</v>
      </c>
      <c r="CQ28" s="37">
        <v>600000</v>
      </c>
      <c r="CR28" s="37">
        <v>25000</v>
      </c>
      <c r="CS28" s="37">
        <v>350000</v>
      </c>
      <c r="CT28" s="37">
        <v>0</v>
      </c>
      <c r="CU28" s="37">
        <v>0</v>
      </c>
      <c r="CV28" s="37">
        <v>0</v>
      </c>
      <c r="CW28" s="37">
        <v>0</v>
      </c>
      <c r="CX28" s="37">
        <v>0</v>
      </c>
      <c r="CY28" s="37">
        <v>150000</v>
      </c>
      <c r="CZ28" s="37">
        <v>125000</v>
      </c>
      <c r="DA28" s="37">
        <v>275000</v>
      </c>
      <c r="DB28" s="37">
        <v>500000</v>
      </c>
      <c r="DC28" s="37">
        <v>500000</v>
      </c>
      <c r="DD28" s="37">
        <v>450000</v>
      </c>
      <c r="DE28" s="37">
        <v>50000</v>
      </c>
      <c r="DF28" s="37">
        <v>0</v>
      </c>
      <c r="DG28" s="37">
        <v>0</v>
      </c>
      <c r="DH28" s="37">
        <v>275000</v>
      </c>
      <c r="DI28" s="37">
        <v>750000</v>
      </c>
      <c r="DJ28" s="37">
        <v>700000</v>
      </c>
      <c r="DK28" s="37">
        <v>600000</v>
      </c>
      <c r="DL28" s="37">
        <v>125000</v>
      </c>
      <c r="DM28" s="37">
        <v>250000</v>
      </c>
      <c r="DN28" s="37">
        <v>0</v>
      </c>
      <c r="DO28" s="37">
        <v>50000</v>
      </c>
      <c r="DP28" s="37">
        <v>450000</v>
      </c>
      <c r="DQ28" s="37">
        <v>75000</v>
      </c>
      <c r="DR28" s="37">
        <v>0</v>
      </c>
      <c r="DS28" s="37">
        <v>275000</v>
      </c>
      <c r="DT28" s="37">
        <v>400000</v>
      </c>
      <c r="DU28" s="37">
        <v>125000</v>
      </c>
      <c r="DV28" s="37">
        <v>225000</v>
      </c>
      <c r="DW28" s="37">
        <v>400000</v>
      </c>
      <c r="DX28" s="37">
        <v>100000</v>
      </c>
      <c r="DY28" s="37">
        <v>150000</v>
      </c>
      <c r="DZ28" s="37">
        <v>0</v>
      </c>
      <c r="EA28" s="37">
        <v>175000</v>
      </c>
      <c r="EB28" s="38">
        <v>0</v>
      </c>
    </row>
    <row r="29" spans="1:132" s="5" customFormat="1" ht="15" customHeight="1" x14ac:dyDescent="0.25">
      <c r="A29" s="19"/>
      <c r="B29" s="256" t="s">
        <v>303</v>
      </c>
      <c r="C29" s="283"/>
      <c r="D29" s="288">
        <v>2018</v>
      </c>
      <c r="E29" s="40">
        <v>69</v>
      </c>
      <c r="F29" s="41">
        <v>5100000</v>
      </c>
      <c r="G29" s="8" t="s">
        <v>357</v>
      </c>
      <c r="H29" s="9" t="s">
        <v>351</v>
      </c>
      <c r="I29" s="9" t="s">
        <v>334</v>
      </c>
      <c r="J29" s="9" t="s">
        <v>331</v>
      </c>
      <c r="K29" s="9" t="s">
        <v>22</v>
      </c>
      <c r="L29" s="9" t="s">
        <v>345</v>
      </c>
      <c r="M29" s="9" t="s">
        <v>39</v>
      </c>
      <c r="N29" s="9" t="s">
        <v>40</v>
      </c>
      <c r="O29" s="9" t="s">
        <v>331</v>
      </c>
      <c r="P29" s="9" t="s">
        <v>346</v>
      </c>
      <c r="Q29" s="9" t="s">
        <v>52</v>
      </c>
      <c r="R29" s="9" t="s">
        <v>347</v>
      </c>
      <c r="S29" s="9" t="s">
        <v>331</v>
      </c>
      <c r="T29" s="9" t="s">
        <v>335</v>
      </c>
      <c r="U29" s="9" t="s">
        <v>331</v>
      </c>
      <c r="V29" s="9" t="s">
        <v>342</v>
      </c>
      <c r="W29" s="9" t="s">
        <v>73</v>
      </c>
      <c r="X29" s="9" t="s">
        <v>74</v>
      </c>
      <c r="Y29" s="9" t="s">
        <v>75</v>
      </c>
      <c r="Z29" s="9" t="s">
        <v>331</v>
      </c>
      <c r="AA29" s="9" t="s">
        <v>331</v>
      </c>
      <c r="AB29" s="9" t="s">
        <v>337</v>
      </c>
      <c r="AC29" s="9" t="s">
        <v>331</v>
      </c>
      <c r="AD29" s="9" t="s">
        <v>338</v>
      </c>
      <c r="AE29" s="9" t="s">
        <v>349</v>
      </c>
      <c r="AF29" s="9" t="s">
        <v>331</v>
      </c>
      <c r="AG29" s="9" t="s">
        <v>98</v>
      </c>
      <c r="AH29" s="10" t="s">
        <v>353</v>
      </c>
      <c r="AI29" s="40">
        <v>75000</v>
      </c>
      <c r="AJ29" s="41">
        <v>0</v>
      </c>
      <c r="AK29" s="41">
        <v>25000</v>
      </c>
      <c r="AL29" s="41">
        <v>75000</v>
      </c>
      <c r="AM29" s="41">
        <v>25000</v>
      </c>
      <c r="AN29" s="41">
        <v>50000</v>
      </c>
      <c r="AO29" s="41">
        <v>50000</v>
      </c>
      <c r="AP29" s="41">
        <v>25000</v>
      </c>
      <c r="AQ29" s="41">
        <v>0</v>
      </c>
      <c r="AR29" s="41">
        <v>100000</v>
      </c>
      <c r="AS29" s="41">
        <v>150000</v>
      </c>
      <c r="AT29" s="41">
        <v>125000</v>
      </c>
      <c r="AU29" s="41">
        <v>75000</v>
      </c>
      <c r="AV29" s="41">
        <v>25000</v>
      </c>
      <c r="AW29" s="41">
        <v>0</v>
      </c>
      <c r="AX29" s="41">
        <v>0</v>
      </c>
      <c r="AY29" s="41">
        <v>125000</v>
      </c>
      <c r="AZ29" s="41">
        <v>75000</v>
      </c>
      <c r="BA29" s="41">
        <v>100000</v>
      </c>
      <c r="BB29" s="41">
        <v>250000</v>
      </c>
      <c r="BC29" s="41">
        <v>75000</v>
      </c>
      <c r="BD29" s="41">
        <v>25000</v>
      </c>
      <c r="BE29" s="41">
        <v>75000</v>
      </c>
      <c r="BF29" s="41">
        <v>125000</v>
      </c>
      <c r="BG29" s="41">
        <v>25000</v>
      </c>
      <c r="BH29" s="41">
        <v>100000</v>
      </c>
      <c r="BI29" s="41">
        <v>100000</v>
      </c>
      <c r="BJ29" s="41">
        <v>75000</v>
      </c>
      <c r="BK29" s="41">
        <v>0</v>
      </c>
      <c r="BL29" s="41">
        <v>0</v>
      </c>
      <c r="BM29" s="41">
        <v>0</v>
      </c>
      <c r="BN29" s="41">
        <v>0</v>
      </c>
      <c r="BO29" s="41">
        <v>0</v>
      </c>
      <c r="BP29" s="41">
        <v>75000</v>
      </c>
      <c r="BQ29" s="41">
        <v>25000</v>
      </c>
      <c r="BR29" s="41">
        <v>100000</v>
      </c>
      <c r="BS29" s="41">
        <v>25000</v>
      </c>
      <c r="BT29" s="41">
        <v>25000</v>
      </c>
      <c r="BU29" s="41">
        <v>0</v>
      </c>
      <c r="BV29" s="41">
        <v>50000</v>
      </c>
      <c r="BW29" s="41">
        <v>0</v>
      </c>
      <c r="BX29" s="41">
        <v>225000</v>
      </c>
      <c r="BY29" s="41">
        <v>175000</v>
      </c>
      <c r="BZ29" s="41">
        <v>275000</v>
      </c>
      <c r="CA29" s="41">
        <v>75000</v>
      </c>
      <c r="CB29" s="41">
        <v>125000</v>
      </c>
      <c r="CC29" s="41">
        <v>100000</v>
      </c>
      <c r="CD29" s="41">
        <v>75000</v>
      </c>
      <c r="CE29" s="41">
        <v>25000</v>
      </c>
      <c r="CF29" s="41">
        <v>0</v>
      </c>
      <c r="CG29" s="41">
        <v>0</v>
      </c>
      <c r="CH29" s="41">
        <v>25000</v>
      </c>
      <c r="CI29" s="41">
        <v>50000</v>
      </c>
      <c r="CJ29" s="41">
        <v>50000</v>
      </c>
      <c r="CK29" s="41">
        <v>0</v>
      </c>
      <c r="CL29" s="41">
        <v>50000</v>
      </c>
      <c r="CM29" s="41">
        <v>25000</v>
      </c>
      <c r="CN29" s="41">
        <v>0</v>
      </c>
      <c r="CO29" s="41">
        <v>25000</v>
      </c>
      <c r="CP29" s="41">
        <v>25000</v>
      </c>
      <c r="CQ29" s="41">
        <v>25000</v>
      </c>
      <c r="CR29" s="41">
        <v>25000</v>
      </c>
      <c r="CS29" s="41">
        <v>50000</v>
      </c>
      <c r="CT29" s="41">
        <v>0</v>
      </c>
      <c r="CU29" s="41">
        <v>0</v>
      </c>
      <c r="CV29" s="41">
        <v>0</v>
      </c>
      <c r="CW29" s="41">
        <v>0</v>
      </c>
      <c r="CX29" s="41">
        <v>0</v>
      </c>
      <c r="CY29" s="41">
        <v>50000</v>
      </c>
      <c r="CZ29" s="41">
        <v>50000</v>
      </c>
      <c r="DA29" s="41">
        <v>50000</v>
      </c>
      <c r="DB29" s="41">
        <v>50000</v>
      </c>
      <c r="DC29" s="41">
        <v>75000</v>
      </c>
      <c r="DD29" s="41">
        <v>50000</v>
      </c>
      <c r="DE29" s="41">
        <v>0</v>
      </c>
      <c r="DF29" s="41">
        <v>0</v>
      </c>
      <c r="DG29" s="41">
        <v>0</v>
      </c>
      <c r="DH29" s="41">
        <v>25000</v>
      </c>
      <c r="DI29" s="41">
        <v>50000</v>
      </c>
      <c r="DJ29" s="41">
        <v>50000</v>
      </c>
      <c r="DK29" s="41">
        <v>25000</v>
      </c>
      <c r="DL29" s="41">
        <v>100000</v>
      </c>
      <c r="DM29" s="41">
        <v>50000</v>
      </c>
      <c r="DN29" s="41">
        <v>0</v>
      </c>
      <c r="DO29" s="41">
        <v>0</v>
      </c>
      <c r="DP29" s="41">
        <v>50000</v>
      </c>
      <c r="DQ29" s="41">
        <v>50000</v>
      </c>
      <c r="DR29" s="41">
        <v>0</v>
      </c>
      <c r="DS29" s="41">
        <v>125000</v>
      </c>
      <c r="DT29" s="41">
        <v>150000</v>
      </c>
      <c r="DU29" s="41">
        <v>100000</v>
      </c>
      <c r="DV29" s="41">
        <v>150000</v>
      </c>
      <c r="DW29" s="41">
        <v>0</v>
      </c>
      <c r="DX29" s="41">
        <v>100000</v>
      </c>
      <c r="DY29" s="41">
        <v>50000</v>
      </c>
      <c r="DZ29" s="41">
        <v>0</v>
      </c>
      <c r="EA29" s="41">
        <v>25000</v>
      </c>
      <c r="EB29" s="72">
        <v>0</v>
      </c>
    </row>
    <row r="30" spans="1:132" s="5" customFormat="1" ht="15" customHeight="1" x14ac:dyDescent="0.25">
      <c r="A30" s="19"/>
      <c r="B30" s="254" t="s">
        <v>673</v>
      </c>
      <c r="C30" s="281">
        <v>1</v>
      </c>
      <c r="D30" s="290">
        <v>2030</v>
      </c>
      <c r="E30" s="33">
        <v>8</v>
      </c>
      <c r="F30" s="34">
        <v>3300000</v>
      </c>
      <c r="G30" s="66" t="s">
        <v>331</v>
      </c>
      <c r="H30" s="67" t="s">
        <v>331</v>
      </c>
      <c r="I30" s="67" t="s">
        <v>331</v>
      </c>
      <c r="J30" s="67" t="s">
        <v>331</v>
      </c>
      <c r="K30" s="67" t="s">
        <v>22</v>
      </c>
      <c r="L30" s="67" t="s">
        <v>331</v>
      </c>
      <c r="M30" s="67" t="s">
        <v>331</v>
      </c>
      <c r="N30" s="67" t="s">
        <v>331</v>
      </c>
      <c r="O30" s="67" t="s">
        <v>331</v>
      </c>
      <c r="P30" s="67" t="s">
        <v>331</v>
      </c>
      <c r="Q30" s="67" t="s">
        <v>331</v>
      </c>
      <c r="R30" s="67" t="s">
        <v>331</v>
      </c>
      <c r="S30" s="67" t="s">
        <v>331</v>
      </c>
      <c r="T30" s="67" t="s">
        <v>65</v>
      </c>
      <c r="U30" s="67" t="s">
        <v>331</v>
      </c>
      <c r="V30" s="67" t="s">
        <v>331</v>
      </c>
      <c r="W30" s="67" t="s">
        <v>73</v>
      </c>
      <c r="X30" s="67" t="s">
        <v>331</v>
      </c>
      <c r="Y30" s="67" t="s">
        <v>75</v>
      </c>
      <c r="Z30" s="67" t="s">
        <v>331</v>
      </c>
      <c r="AA30" s="67" t="s">
        <v>331</v>
      </c>
      <c r="AB30" s="67" t="s">
        <v>333</v>
      </c>
      <c r="AC30" s="67" t="s">
        <v>331</v>
      </c>
      <c r="AD30" s="67" t="s">
        <v>92</v>
      </c>
      <c r="AE30" s="67" t="s">
        <v>331</v>
      </c>
      <c r="AF30" s="67" t="s">
        <v>331</v>
      </c>
      <c r="AG30" s="67" t="s">
        <v>331</v>
      </c>
      <c r="AH30" s="68" t="s">
        <v>331</v>
      </c>
      <c r="AI30" s="34">
        <v>0</v>
      </c>
      <c r="AJ30" s="34">
        <v>0</v>
      </c>
      <c r="AK30" s="34">
        <v>0</v>
      </c>
      <c r="AL30" s="34">
        <v>0</v>
      </c>
      <c r="AM30" s="34">
        <v>0</v>
      </c>
      <c r="AN30" s="34">
        <v>0</v>
      </c>
      <c r="AO30" s="34">
        <v>0</v>
      </c>
      <c r="AP30" s="34">
        <v>0</v>
      </c>
      <c r="AQ30" s="34">
        <v>0</v>
      </c>
      <c r="AR30" s="34">
        <v>450000</v>
      </c>
      <c r="AS30" s="34">
        <v>0</v>
      </c>
      <c r="AT30" s="34">
        <v>0</v>
      </c>
      <c r="AU30" s="34">
        <v>0</v>
      </c>
      <c r="AV30" s="34">
        <v>0</v>
      </c>
      <c r="AW30" s="34">
        <v>0</v>
      </c>
      <c r="AX30" s="34">
        <v>0</v>
      </c>
      <c r="AY30" s="34">
        <v>0</v>
      </c>
      <c r="AZ30" s="34">
        <v>0</v>
      </c>
      <c r="BA30" s="34">
        <v>0</v>
      </c>
      <c r="BB30" s="34">
        <v>0</v>
      </c>
      <c r="BC30" s="34">
        <v>0</v>
      </c>
      <c r="BD30" s="34">
        <v>0</v>
      </c>
      <c r="BE30" s="34">
        <v>0</v>
      </c>
      <c r="BF30" s="34">
        <v>0</v>
      </c>
      <c r="BG30" s="34">
        <v>0</v>
      </c>
      <c r="BH30" s="34">
        <v>0</v>
      </c>
      <c r="BI30" s="34">
        <v>0</v>
      </c>
      <c r="BJ30" s="34">
        <v>0</v>
      </c>
      <c r="BK30" s="34">
        <v>0</v>
      </c>
      <c r="BL30" s="34">
        <v>0</v>
      </c>
      <c r="BM30" s="34">
        <v>0</v>
      </c>
      <c r="BN30" s="34">
        <v>0</v>
      </c>
      <c r="BO30" s="34">
        <v>0</v>
      </c>
      <c r="BP30" s="34">
        <v>0</v>
      </c>
      <c r="BQ30" s="34">
        <v>0</v>
      </c>
      <c r="BR30" s="34">
        <v>0</v>
      </c>
      <c r="BS30" s="34">
        <v>0</v>
      </c>
      <c r="BT30" s="34">
        <v>0</v>
      </c>
      <c r="BU30" s="34">
        <v>0</v>
      </c>
      <c r="BV30" s="34">
        <v>0</v>
      </c>
      <c r="BW30" s="34">
        <v>0</v>
      </c>
      <c r="BX30" s="34">
        <v>0</v>
      </c>
      <c r="BY30" s="34">
        <v>0</v>
      </c>
      <c r="BZ30" s="34">
        <v>0</v>
      </c>
      <c r="CA30" s="34">
        <v>0</v>
      </c>
      <c r="CB30" s="34">
        <v>0</v>
      </c>
      <c r="CC30" s="34">
        <v>0</v>
      </c>
      <c r="CD30" s="34">
        <v>0</v>
      </c>
      <c r="CE30" s="34">
        <v>0</v>
      </c>
      <c r="CF30" s="34">
        <v>0</v>
      </c>
      <c r="CG30" s="34">
        <v>0</v>
      </c>
      <c r="CH30" s="34">
        <v>0</v>
      </c>
      <c r="CI30" s="34">
        <v>300000</v>
      </c>
      <c r="CJ30" s="34">
        <v>0</v>
      </c>
      <c r="CK30" s="34">
        <v>0</v>
      </c>
      <c r="CL30" s="34">
        <v>0</v>
      </c>
      <c r="CM30" s="34">
        <v>0</v>
      </c>
      <c r="CN30" s="34">
        <v>0</v>
      </c>
      <c r="CO30" s="34">
        <v>0</v>
      </c>
      <c r="CP30" s="34">
        <v>0</v>
      </c>
      <c r="CQ30" s="34">
        <v>700000</v>
      </c>
      <c r="CR30" s="34">
        <v>0</v>
      </c>
      <c r="CS30" s="34">
        <v>350000</v>
      </c>
      <c r="CT30" s="34">
        <v>0</v>
      </c>
      <c r="CU30" s="34">
        <v>0</v>
      </c>
      <c r="CV30" s="34">
        <v>0</v>
      </c>
      <c r="CW30" s="34">
        <v>0</v>
      </c>
      <c r="CX30" s="34">
        <v>0</v>
      </c>
      <c r="CY30" s="34">
        <v>0</v>
      </c>
      <c r="CZ30" s="34">
        <v>0</v>
      </c>
      <c r="DA30" s="34">
        <v>0</v>
      </c>
      <c r="DB30" s="34">
        <v>300000</v>
      </c>
      <c r="DC30" s="34">
        <v>500000</v>
      </c>
      <c r="DD30" s="34">
        <v>400000</v>
      </c>
      <c r="DE30" s="34">
        <v>0</v>
      </c>
      <c r="DF30" s="34">
        <v>0</v>
      </c>
      <c r="DG30" s="34">
        <v>0</v>
      </c>
      <c r="DH30" s="34">
        <v>0</v>
      </c>
      <c r="DI30" s="34">
        <v>0</v>
      </c>
      <c r="DJ30" s="34">
        <v>300000</v>
      </c>
      <c r="DK30" s="34">
        <v>0</v>
      </c>
      <c r="DL30" s="34">
        <v>0</v>
      </c>
      <c r="DM30" s="34">
        <v>0</v>
      </c>
      <c r="DN30" s="34">
        <v>0</v>
      </c>
      <c r="DO30" s="34">
        <v>0</v>
      </c>
      <c r="DP30" s="34">
        <v>0</v>
      </c>
      <c r="DQ30" s="34">
        <v>0</v>
      </c>
      <c r="DR30" s="34">
        <v>0</v>
      </c>
      <c r="DS30" s="34">
        <v>0</v>
      </c>
      <c r="DT30" s="34">
        <v>0</v>
      </c>
      <c r="DU30" s="34">
        <v>0</v>
      </c>
      <c r="DV30" s="34">
        <v>0</v>
      </c>
      <c r="DW30" s="34">
        <v>0</v>
      </c>
      <c r="DX30" s="34">
        <v>0</v>
      </c>
      <c r="DY30" s="34">
        <v>0</v>
      </c>
      <c r="DZ30" s="34">
        <v>0</v>
      </c>
      <c r="EA30" s="34">
        <v>0</v>
      </c>
      <c r="EB30" s="35">
        <v>0</v>
      </c>
    </row>
    <row r="31" spans="1:132" s="5" customFormat="1" ht="15" customHeight="1" x14ac:dyDescent="0.25">
      <c r="A31" s="19"/>
      <c r="B31" s="255" t="s">
        <v>673</v>
      </c>
      <c r="C31" s="282">
        <v>2</v>
      </c>
      <c r="D31" s="291">
        <v>2030</v>
      </c>
      <c r="E31" s="36">
        <v>8</v>
      </c>
      <c r="F31" s="37">
        <v>3300000</v>
      </c>
      <c r="G31" s="69" t="s">
        <v>331</v>
      </c>
      <c r="H31" s="70" t="s">
        <v>331</v>
      </c>
      <c r="I31" s="70" t="s">
        <v>331</v>
      </c>
      <c r="J31" s="70" t="s">
        <v>331</v>
      </c>
      <c r="K31" s="70" t="s">
        <v>22</v>
      </c>
      <c r="L31" s="70" t="s">
        <v>331</v>
      </c>
      <c r="M31" s="70" t="s">
        <v>331</v>
      </c>
      <c r="N31" s="70" t="s">
        <v>331</v>
      </c>
      <c r="O31" s="70" t="s">
        <v>331</v>
      </c>
      <c r="P31" s="70" t="s">
        <v>331</v>
      </c>
      <c r="Q31" s="70" t="s">
        <v>331</v>
      </c>
      <c r="R31" s="70" t="s">
        <v>331</v>
      </c>
      <c r="S31" s="70" t="s">
        <v>331</v>
      </c>
      <c r="T31" s="70" t="s">
        <v>65</v>
      </c>
      <c r="U31" s="70" t="s">
        <v>331</v>
      </c>
      <c r="V31" s="70" t="s">
        <v>331</v>
      </c>
      <c r="W31" s="70" t="s">
        <v>73</v>
      </c>
      <c r="X31" s="70" t="s">
        <v>331</v>
      </c>
      <c r="Y31" s="70" t="s">
        <v>75</v>
      </c>
      <c r="Z31" s="70" t="s">
        <v>331</v>
      </c>
      <c r="AA31" s="70" t="s">
        <v>331</v>
      </c>
      <c r="AB31" s="70" t="s">
        <v>333</v>
      </c>
      <c r="AC31" s="70" t="s">
        <v>331</v>
      </c>
      <c r="AD31" s="70" t="s">
        <v>92</v>
      </c>
      <c r="AE31" s="70" t="s">
        <v>331</v>
      </c>
      <c r="AF31" s="70" t="s">
        <v>331</v>
      </c>
      <c r="AG31" s="70" t="s">
        <v>331</v>
      </c>
      <c r="AH31" s="71" t="s">
        <v>331</v>
      </c>
      <c r="AI31" s="37">
        <v>0</v>
      </c>
      <c r="AJ31" s="37">
        <v>0</v>
      </c>
      <c r="AK31" s="37">
        <v>0</v>
      </c>
      <c r="AL31" s="37">
        <v>0</v>
      </c>
      <c r="AM31" s="37">
        <v>0</v>
      </c>
      <c r="AN31" s="37">
        <v>0</v>
      </c>
      <c r="AO31" s="37">
        <v>0</v>
      </c>
      <c r="AP31" s="37">
        <v>0</v>
      </c>
      <c r="AQ31" s="37">
        <v>0</v>
      </c>
      <c r="AR31" s="37">
        <v>450000</v>
      </c>
      <c r="AS31" s="37">
        <v>0</v>
      </c>
      <c r="AT31" s="37">
        <v>0</v>
      </c>
      <c r="AU31" s="37">
        <v>0</v>
      </c>
      <c r="AV31" s="37">
        <v>0</v>
      </c>
      <c r="AW31" s="37">
        <v>0</v>
      </c>
      <c r="AX31" s="37">
        <v>0</v>
      </c>
      <c r="AY31" s="37">
        <v>0</v>
      </c>
      <c r="AZ31" s="37">
        <v>0</v>
      </c>
      <c r="BA31" s="37">
        <v>0</v>
      </c>
      <c r="BB31" s="37">
        <v>0</v>
      </c>
      <c r="BC31" s="37">
        <v>0</v>
      </c>
      <c r="BD31" s="37">
        <v>0</v>
      </c>
      <c r="BE31" s="37">
        <v>0</v>
      </c>
      <c r="BF31" s="37">
        <v>0</v>
      </c>
      <c r="BG31" s="37">
        <v>0</v>
      </c>
      <c r="BH31" s="37">
        <v>0</v>
      </c>
      <c r="BI31" s="37">
        <v>0</v>
      </c>
      <c r="BJ31" s="37">
        <v>0</v>
      </c>
      <c r="BK31" s="37">
        <v>0</v>
      </c>
      <c r="BL31" s="37">
        <v>0</v>
      </c>
      <c r="BM31" s="37">
        <v>0</v>
      </c>
      <c r="BN31" s="37">
        <v>0</v>
      </c>
      <c r="BO31" s="37">
        <v>0</v>
      </c>
      <c r="BP31" s="37">
        <v>0</v>
      </c>
      <c r="BQ31" s="37">
        <v>0</v>
      </c>
      <c r="BR31" s="37">
        <v>0</v>
      </c>
      <c r="BS31" s="37">
        <v>0</v>
      </c>
      <c r="BT31" s="37">
        <v>0</v>
      </c>
      <c r="BU31" s="37">
        <v>0</v>
      </c>
      <c r="BV31" s="37">
        <v>0</v>
      </c>
      <c r="BW31" s="37">
        <v>0</v>
      </c>
      <c r="BX31" s="37">
        <v>0</v>
      </c>
      <c r="BY31" s="37">
        <v>0</v>
      </c>
      <c r="BZ31" s="37">
        <v>0</v>
      </c>
      <c r="CA31" s="37">
        <v>0</v>
      </c>
      <c r="CB31" s="37">
        <v>0</v>
      </c>
      <c r="CC31" s="37">
        <v>0</v>
      </c>
      <c r="CD31" s="37">
        <v>0</v>
      </c>
      <c r="CE31" s="37">
        <v>0</v>
      </c>
      <c r="CF31" s="37">
        <v>0</v>
      </c>
      <c r="CG31" s="37">
        <v>0</v>
      </c>
      <c r="CH31" s="37">
        <v>0</v>
      </c>
      <c r="CI31" s="37">
        <v>300000</v>
      </c>
      <c r="CJ31" s="37">
        <v>0</v>
      </c>
      <c r="CK31" s="37">
        <v>0</v>
      </c>
      <c r="CL31" s="37">
        <v>0</v>
      </c>
      <c r="CM31" s="37">
        <v>0</v>
      </c>
      <c r="CN31" s="37">
        <v>0</v>
      </c>
      <c r="CO31" s="37">
        <v>0</v>
      </c>
      <c r="CP31" s="37">
        <v>0</v>
      </c>
      <c r="CQ31" s="37">
        <v>700000</v>
      </c>
      <c r="CR31" s="37">
        <v>0</v>
      </c>
      <c r="CS31" s="37">
        <v>350000</v>
      </c>
      <c r="CT31" s="37">
        <v>0</v>
      </c>
      <c r="CU31" s="37">
        <v>0</v>
      </c>
      <c r="CV31" s="37">
        <v>0</v>
      </c>
      <c r="CW31" s="37">
        <v>0</v>
      </c>
      <c r="CX31" s="37">
        <v>0</v>
      </c>
      <c r="CY31" s="37">
        <v>0</v>
      </c>
      <c r="CZ31" s="37">
        <v>0</v>
      </c>
      <c r="DA31" s="37">
        <v>0</v>
      </c>
      <c r="DB31" s="37">
        <v>300000</v>
      </c>
      <c r="DC31" s="37">
        <v>500000</v>
      </c>
      <c r="DD31" s="37">
        <v>400000</v>
      </c>
      <c r="DE31" s="37">
        <v>0</v>
      </c>
      <c r="DF31" s="37">
        <v>0</v>
      </c>
      <c r="DG31" s="37">
        <v>0</v>
      </c>
      <c r="DH31" s="37">
        <v>0</v>
      </c>
      <c r="DI31" s="37">
        <v>0</v>
      </c>
      <c r="DJ31" s="37">
        <v>300000</v>
      </c>
      <c r="DK31" s="37">
        <v>0</v>
      </c>
      <c r="DL31" s="37">
        <v>0</v>
      </c>
      <c r="DM31" s="37">
        <v>0</v>
      </c>
      <c r="DN31" s="37">
        <v>0</v>
      </c>
      <c r="DO31" s="37">
        <v>0</v>
      </c>
      <c r="DP31" s="37">
        <v>0</v>
      </c>
      <c r="DQ31" s="37">
        <v>0</v>
      </c>
      <c r="DR31" s="37">
        <v>0</v>
      </c>
      <c r="DS31" s="37">
        <v>0</v>
      </c>
      <c r="DT31" s="37">
        <v>0</v>
      </c>
      <c r="DU31" s="37">
        <v>0</v>
      </c>
      <c r="DV31" s="37">
        <v>0</v>
      </c>
      <c r="DW31" s="37">
        <v>0</v>
      </c>
      <c r="DX31" s="37">
        <v>0</v>
      </c>
      <c r="DY31" s="37">
        <v>0</v>
      </c>
      <c r="DZ31" s="37">
        <v>0</v>
      </c>
      <c r="EA31" s="37">
        <v>0</v>
      </c>
      <c r="EB31" s="38">
        <v>0</v>
      </c>
    </row>
    <row r="32" spans="1:132" s="5" customFormat="1" ht="15" customHeight="1" x14ac:dyDescent="0.25">
      <c r="A32" s="19"/>
      <c r="B32" s="255" t="s">
        <v>673</v>
      </c>
      <c r="C32" s="282">
        <v>3</v>
      </c>
      <c r="D32" s="291">
        <v>2030</v>
      </c>
      <c r="E32" s="36">
        <v>25</v>
      </c>
      <c r="F32" s="37">
        <v>13575000</v>
      </c>
      <c r="G32" s="69" t="s">
        <v>331</v>
      </c>
      <c r="H32" s="70" t="s">
        <v>331</v>
      </c>
      <c r="I32" s="70" t="s">
        <v>334</v>
      </c>
      <c r="J32" s="70" t="s">
        <v>331</v>
      </c>
      <c r="K32" s="70" t="s">
        <v>22</v>
      </c>
      <c r="L32" s="70" t="s">
        <v>331</v>
      </c>
      <c r="M32" s="70" t="s">
        <v>331</v>
      </c>
      <c r="N32" s="70" t="s">
        <v>40</v>
      </c>
      <c r="O32" s="70" t="s">
        <v>41</v>
      </c>
      <c r="P32" s="70" t="s">
        <v>331</v>
      </c>
      <c r="Q32" s="70" t="s">
        <v>331</v>
      </c>
      <c r="R32" s="70" t="s">
        <v>705</v>
      </c>
      <c r="S32" s="70" t="s">
        <v>63</v>
      </c>
      <c r="T32" s="70" t="s">
        <v>706</v>
      </c>
      <c r="U32" s="70" t="s">
        <v>331</v>
      </c>
      <c r="V32" s="70" t="s">
        <v>331</v>
      </c>
      <c r="W32" s="70" t="s">
        <v>73</v>
      </c>
      <c r="X32" s="70" t="s">
        <v>331</v>
      </c>
      <c r="Y32" s="70" t="s">
        <v>75</v>
      </c>
      <c r="Z32" s="70" t="s">
        <v>331</v>
      </c>
      <c r="AA32" s="70" t="s">
        <v>331</v>
      </c>
      <c r="AB32" s="70" t="s">
        <v>337</v>
      </c>
      <c r="AC32" s="70" t="s">
        <v>331</v>
      </c>
      <c r="AD32" s="70" t="s">
        <v>338</v>
      </c>
      <c r="AE32" s="70" t="s">
        <v>331</v>
      </c>
      <c r="AF32" s="70" t="s">
        <v>331</v>
      </c>
      <c r="AG32" s="70" t="s">
        <v>98</v>
      </c>
      <c r="AH32" s="71" t="s">
        <v>707</v>
      </c>
      <c r="AI32" s="37">
        <v>0</v>
      </c>
      <c r="AJ32" s="37">
        <v>0</v>
      </c>
      <c r="AK32" s="37">
        <v>0</v>
      </c>
      <c r="AL32" s="37">
        <v>0</v>
      </c>
      <c r="AM32" s="37">
        <v>0</v>
      </c>
      <c r="AN32" s="37">
        <v>0</v>
      </c>
      <c r="AO32" s="37">
        <v>1100000</v>
      </c>
      <c r="AP32" s="37">
        <v>100000</v>
      </c>
      <c r="AQ32" s="37">
        <v>0</v>
      </c>
      <c r="AR32" s="37">
        <v>950000</v>
      </c>
      <c r="AS32" s="37">
        <v>0</v>
      </c>
      <c r="AT32" s="37">
        <v>0</v>
      </c>
      <c r="AU32" s="37">
        <v>0</v>
      </c>
      <c r="AV32" s="37">
        <v>0</v>
      </c>
      <c r="AW32" s="37">
        <v>0</v>
      </c>
      <c r="AX32" s="37">
        <v>0</v>
      </c>
      <c r="AY32" s="37">
        <v>0</v>
      </c>
      <c r="AZ32" s="37">
        <v>0</v>
      </c>
      <c r="BA32" s="37">
        <v>0</v>
      </c>
      <c r="BB32" s="37">
        <v>0</v>
      </c>
      <c r="BC32" s="37">
        <v>0</v>
      </c>
      <c r="BD32" s="37">
        <v>0</v>
      </c>
      <c r="BE32" s="37">
        <v>0</v>
      </c>
      <c r="BF32" s="37">
        <v>0</v>
      </c>
      <c r="BG32" s="37">
        <v>0</v>
      </c>
      <c r="BH32" s="37">
        <v>0</v>
      </c>
      <c r="BI32" s="37">
        <v>0</v>
      </c>
      <c r="BJ32" s="37">
        <v>175000</v>
      </c>
      <c r="BK32" s="37">
        <v>100000</v>
      </c>
      <c r="BL32" s="37">
        <v>0</v>
      </c>
      <c r="BM32" s="37">
        <v>0</v>
      </c>
      <c r="BN32" s="37">
        <v>0</v>
      </c>
      <c r="BO32" s="37">
        <v>0</v>
      </c>
      <c r="BP32" s="37">
        <v>0</v>
      </c>
      <c r="BQ32" s="37">
        <v>0</v>
      </c>
      <c r="BR32" s="37">
        <v>0</v>
      </c>
      <c r="BS32" s="37">
        <v>0</v>
      </c>
      <c r="BT32" s="37">
        <v>0</v>
      </c>
      <c r="BU32" s="37">
        <v>0</v>
      </c>
      <c r="BV32" s="37">
        <v>0</v>
      </c>
      <c r="BW32" s="37">
        <v>0</v>
      </c>
      <c r="BX32" s="37">
        <v>350000</v>
      </c>
      <c r="BY32" s="37">
        <v>0</v>
      </c>
      <c r="BZ32" s="37">
        <v>350000</v>
      </c>
      <c r="CA32" s="37">
        <v>0</v>
      </c>
      <c r="CB32" s="37">
        <v>0</v>
      </c>
      <c r="CC32" s="37">
        <v>0</v>
      </c>
      <c r="CD32" s="37">
        <v>0</v>
      </c>
      <c r="CE32" s="37">
        <v>0</v>
      </c>
      <c r="CF32" s="37">
        <v>0</v>
      </c>
      <c r="CG32" s="37">
        <v>250000</v>
      </c>
      <c r="CH32" s="37">
        <v>0</v>
      </c>
      <c r="CI32" s="37">
        <v>1000000</v>
      </c>
      <c r="CJ32" s="37">
        <v>850000</v>
      </c>
      <c r="CK32" s="37">
        <v>0</v>
      </c>
      <c r="CL32" s="37">
        <v>0</v>
      </c>
      <c r="CM32" s="37">
        <v>0</v>
      </c>
      <c r="CN32" s="37">
        <v>0</v>
      </c>
      <c r="CO32" s="37">
        <v>0</v>
      </c>
      <c r="CP32" s="37">
        <v>0</v>
      </c>
      <c r="CQ32" s="37">
        <v>750000</v>
      </c>
      <c r="CR32" s="37">
        <v>0</v>
      </c>
      <c r="CS32" s="37">
        <v>350000</v>
      </c>
      <c r="CT32" s="37">
        <v>0</v>
      </c>
      <c r="CU32" s="37">
        <v>0</v>
      </c>
      <c r="CV32" s="37">
        <v>0</v>
      </c>
      <c r="CW32" s="37">
        <v>0</v>
      </c>
      <c r="CX32" s="37">
        <v>0</v>
      </c>
      <c r="CY32" s="37">
        <v>125000</v>
      </c>
      <c r="CZ32" s="37">
        <v>125000</v>
      </c>
      <c r="DA32" s="37">
        <v>275000</v>
      </c>
      <c r="DB32" s="37">
        <v>700000</v>
      </c>
      <c r="DC32" s="37">
        <v>550000</v>
      </c>
      <c r="DD32" s="37">
        <v>500000</v>
      </c>
      <c r="DE32" s="37">
        <v>0</v>
      </c>
      <c r="DF32" s="37">
        <v>0</v>
      </c>
      <c r="DG32" s="37">
        <v>0</v>
      </c>
      <c r="DH32" s="37">
        <v>275000</v>
      </c>
      <c r="DI32" s="37">
        <v>950000</v>
      </c>
      <c r="DJ32" s="37">
        <v>1000000</v>
      </c>
      <c r="DK32" s="37">
        <v>800000</v>
      </c>
      <c r="DL32" s="37">
        <v>0</v>
      </c>
      <c r="DM32" s="37">
        <v>0</v>
      </c>
      <c r="DN32" s="37">
        <v>0</v>
      </c>
      <c r="DO32" s="37">
        <v>0</v>
      </c>
      <c r="DP32" s="37">
        <v>500000</v>
      </c>
      <c r="DQ32" s="37">
        <v>0</v>
      </c>
      <c r="DR32" s="37">
        <v>0</v>
      </c>
      <c r="DS32" s="37">
        <v>0</v>
      </c>
      <c r="DT32" s="37">
        <v>750000</v>
      </c>
      <c r="DU32" s="37">
        <v>0</v>
      </c>
      <c r="DV32" s="37">
        <v>0</v>
      </c>
      <c r="DW32" s="37">
        <v>700000</v>
      </c>
      <c r="DX32" s="37">
        <v>0</v>
      </c>
      <c r="DY32" s="37">
        <v>0</v>
      </c>
      <c r="DZ32" s="37">
        <v>0</v>
      </c>
      <c r="EA32" s="37">
        <v>0</v>
      </c>
      <c r="EB32" s="38">
        <v>0</v>
      </c>
    </row>
    <row r="33" spans="1:132" s="5" customFormat="1" ht="15" customHeight="1" x14ac:dyDescent="0.25">
      <c r="A33" s="19"/>
      <c r="B33" s="255" t="s">
        <v>673</v>
      </c>
      <c r="C33" s="282">
        <v>4</v>
      </c>
      <c r="D33" s="291">
        <v>2030</v>
      </c>
      <c r="E33" s="36">
        <v>15</v>
      </c>
      <c r="F33" s="37">
        <v>6925000</v>
      </c>
      <c r="G33" s="69" t="s">
        <v>331</v>
      </c>
      <c r="H33" s="70" t="s">
        <v>331</v>
      </c>
      <c r="I33" s="70" t="s">
        <v>19</v>
      </c>
      <c r="J33" s="70" t="s">
        <v>331</v>
      </c>
      <c r="K33" s="70" t="s">
        <v>22</v>
      </c>
      <c r="L33" s="70" t="s">
        <v>331</v>
      </c>
      <c r="M33" s="70" t="s">
        <v>331</v>
      </c>
      <c r="N33" s="70" t="s">
        <v>40</v>
      </c>
      <c r="O33" s="70" t="s">
        <v>331</v>
      </c>
      <c r="P33" s="70" t="s">
        <v>331</v>
      </c>
      <c r="Q33" s="70" t="s">
        <v>331</v>
      </c>
      <c r="R33" s="70" t="s">
        <v>331</v>
      </c>
      <c r="S33" s="70" t="s">
        <v>331</v>
      </c>
      <c r="T33" s="70" t="s">
        <v>706</v>
      </c>
      <c r="U33" s="70" t="s">
        <v>331</v>
      </c>
      <c r="V33" s="70" t="s">
        <v>331</v>
      </c>
      <c r="W33" s="70" t="s">
        <v>73</v>
      </c>
      <c r="X33" s="70" t="s">
        <v>331</v>
      </c>
      <c r="Y33" s="70" t="s">
        <v>75</v>
      </c>
      <c r="Z33" s="70" t="s">
        <v>331</v>
      </c>
      <c r="AA33" s="70" t="s">
        <v>331</v>
      </c>
      <c r="AB33" s="70" t="s">
        <v>339</v>
      </c>
      <c r="AC33" s="70" t="s">
        <v>331</v>
      </c>
      <c r="AD33" s="70" t="s">
        <v>340</v>
      </c>
      <c r="AE33" s="70" t="s">
        <v>331</v>
      </c>
      <c r="AF33" s="70" t="s">
        <v>331</v>
      </c>
      <c r="AG33" s="70" t="s">
        <v>331</v>
      </c>
      <c r="AH33" s="71" t="s">
        <v>331</v>
      </c>
      <c r="AI33" s="37">
        <v>0</v>
      </c>
      <c r="AJ33" s="37">
        <v>0</v>
      </c>
      <c r="AK33" s="37">
        <v>0</v>
      </c>
      <c r="AL33" s="37">
        <v>0</v>
      </c>
      <c r="AM33" s="37">
        <v>0</v>
      </c>
      <c r="AN33" s="37">
        <v>0</v>
      </c>
      <c r="AO33" s="37">
        <v>550000</v>
      </c>
      <c r="AP33" s="37">
        <v>0</v>
      </c>
      <c r="AQ33" s="37">
        <v>0</v>
      </c>
      <c r="AR33" s="37">
        <v>700000</v>
      </c>
      <c r="AS33" s="37">
        <v>0</v>
      </c>
      <c r="AT33" s="37">
        <v>0</v>
      </c>
      <c r="AU33" s="37">
        <v>0</v>
      </c>
      <c r="AV33" s="37">
        <v>0</v>
      </c>
      <c r="AW33" s="37">
        <v>0</v>
      </c>
      <c r="AX33" s="37">
        <v>0</v>
      </c>
      <c r="AY33" s="37">
        <v>0</v>
      </c>
      <c r="AZ33" s="37">
        <v>0</v>
      </c>
      <c r="BA33" s="37">
        <v>0</v>
      </c>
      <c r="BB33" s="37">
        <v>0</v>
      </c>
      <c r="BC33" s="37">
        <v>0</v>
      </c>
      <c r="BD33" s="37">
        <v>0</v>
      </c>
      <c r="BE33" s="37">
        <v>0</v>
      </c>
      <c r="BF33" s="37">
        <v>0</v>
      </c>
      <c r="BG33" s="37">
        <v>0</v>
      </c>
      <c r="BH33" s="37">
        <v>0</v>
      </c>
      <c r="BI33" s="37">
        <v>0</v>
      </c>
      <c r="BJ33" s="37">
        <v>175000</v>
      </c>
      <c r="BK33" s="37">
        <v>0</v>
      </c>
      <c r="BL33" s="37">
        <v>0</v>
      </c>
      <c r="BM33" s="37">
        <v>0</v>
      </c>
      <c r="BN33" s="37">
        <v>0</v>
      </c>
      <c r="BO33" s="37">
        <v>0</v>
      </c>
      <c r="BP33" s="37">
        <v>0</v>
      </c>
      <c r="BQ33" s="37">
        <v>0</v>
      </c>
      <c r="BR33" s="37">
        <v>0</v>
      </c>
      <c r="BS33" s="37">
        <v>0</v>
      </c>
      <c r="BT33" s="37">
        <v>0</v>
      </c>
      <c r="BU33" s="37">
        <v>0</v>
      </c>
      <c r="BV33" s="37">
        <v>0</v>
      </c>
      <c r="BW33" s="37">
        <v>0</v>
      </c>
      <c r="BX33" s="37">
        <v>0</v>
      </c>
      <c r="BY33" s="37">
        <v>0</v>
      </c>
      <c r="BZ33" s="37">
        <v>0</v>
      </c>
      <c r="CA33" s="37">
        <v>0</v>
      </c>
      <c r="CB33" s="37">
        <v>0</v>
      </c>
      <c r="CC33" s="37">
        <v>0</v>
      </c>
      <c r="CD33" s="37">
        <v>0</v>
      </c>
      <c r="CE33" s="37">
        <v>0</v>
      </c>
      <c r="CF33" s="37">
        <v>0</v>
      </c>
      <c r="CG33" s="37">
        <v>0</v>
      </c>
      <c r="CH33" s="37">
        <v>0</v>
      </c>
      <c r="CI33" s="37">
        <v>800000</v>
      </c>
      <c r="CJ33" s="37">
        <v>600000</v>
      </c>
      <c r="CK33" s="37">
        <v>0</v>
      </c>
      <c r="CL33" s="37">
        <v>0</v>
      </c>
      <c r="CM33" s="37">
        <v>0</v>
      </c>
      <c r="CN33" s="37">
        <v>0</v>
      </c>
      <c r="CO33" s="37">
        <v>0</v>
      </c>
      <c r="CP33" s="37">
        <v>0</v>
      </c>
      <c r="CQ33" s="37">
        <v>750000</v>
      </c>
      <c r="CR33" s="37">
        <v>0</v>
      </c>
      <c r="CS33" s="37">
        <v>350000</v>
      </c>
      <c r="CT33" s="37">
        <v>0</v>
      </c>
      <c r="CU33" s="37">
        <v>0</v>
      </c>
      <c r="CV33" s="37">
        <v>0</v>
      </c>
      <c r="CW33" s="37">
        <v>0</v>
      </c>
      <c r="CX33" s="37">
        <v>0</v>
      </c>
      <c r="CY33" s="37">
        <v>125000</v>
      </c>
      <c r="CZ33" s="37">
        <v>100000</v>
      </c>
      <c r="DA33" s="37">
        <v>0</v>
      </c>
      <c r="DB33" s="37">
        <v>450000</v>
      </c>
      <c r="DC33" s="37">
        <v>500000</v>
      </c>
      <c r="DD33" s="37">
        <v>450000</v>
      </c>
      <c r="DE33" s="37">
        <v>0</v>
      </c>
      <c r="DF33" s="37">
        <v>0</v>
      </c>
      <c r="DG33" s="37">
        <v>0</v>
      </c>
      <c r="DH33" s="37">
        <v>0</v>
      </c>
      <c r="DI33" s="37">
        <v>275000</v>
      </c>
      <c r="DJ33" s="37">
        <v>700000</v>
      </c>
      <c r="DK33" s="37">
        <v>400000</v>
      </c>
      <c r="DL33" s="37">
        <v>0</v>
      </c>
      <c r="DM33" s="37">
        <v>0</v>
      </c>
      <c r="DN33" s="37">
        <v>0</v>
      </c>
      <c r="DO33" s="37">
        <v>0</v>
      </c>
      <c r="DP33" s="37">
        <v>0</v>
      </c>
      <c r="DQ33" s="37">
        <v>0</v>
      </c>
      <c r="DR33" s="37">
        <v>0</v>
      </c>
      <c r="DS33" s="37">
        <v>0</v>
      </c>
      <c r="DT33" s="37">
        <v>0</v>
      </c>
      <c r="DU33" s="37">
        <v>0</v>
      </c>
      <c r="DV33" s="37">
        <v>0</v>
      </c>
      <c r="DW33" s="37">
        <v>0</v>
      </c>
      <c r="DX33" s="37">
        <v>0</v>
      </c>
      <c r="DY33" s="37">
        <v>0</v>
      </c>
      <c r="DZ33" s="37">
        <v>0</v>
      </c>
      <c r="EA33" s="37">
        <v>0</v>
      </c>
      <c r="EB33" s="38">
        <v>0</v>
      </c>
    </row>
    <row r="34" spans="1:132" s="5" customFormat="1" ht="15" customHeight="1" x14ac:dyDescent="0.25">
      <c r="A34" s="19"/>
      <c r="B34" s="255" t="s">
        <v>673</v>
      </c>
      <c r="C34" s="282">
        <v>5</v>
      </c>
      <c r="D34" s="291">
        <v>2030</v>
      </c>
      <c r="E34" s="36">
        <v>48</v>
      </c>
      <c r="F34" s="37">
        <v>24275000</v>
      </c>
      <c r="G34" s="69" t="s">
        <v>331</v>
      </c>
      <c r="H34" s="70" t="s">
        <v>331</v>
      </c>
      <c r="I34" s="70" t="s">
        <v>334</v>
      </c>
      <c r="J34" s="70" t="s">
        <v>331</v>
      </c>
      <c r="K34" s="70" t="s">
        <v>22</v>
      </c>
      <c r="L34" s="70" t="s">
        <v>708</v>
      </c>
      <c r="M34" s="70" t="s">
        <v>331</v>
      </c>
      <c r="N34" s="70" t="s">
        <v>40</v>
      </c>
      <c r="O34" s="70" t="s">
        <v>341</v>
      </c>
      <c r="P34" s="70" t="s">
        <v>714</v>
      </c>
      <c r="Q34" s="70" t="s">
        <v>331</v>
      </c>
      <c r="R34" s="70" t="s">
        <v>710</v>
      </c>
      <c r="S34" s="70" t="s">
        <v>63</v>
      </c>
      <c r="T34" s="70" t="s">
        <v>335</v>
      </c>
      <c r="U34" s="70" t="s">
        <v>331</v>
      </c>
      <c r="V34" s="70" t="s">
        <v>359</v>
      </c>
      <c r="W34" s="70" t="s">
        <v>73</v>
      </c>
      <c r="X34" s="70" t="s">
        <v>331</v>
      </c>
      <c r="Y34" s="70" t="s">
        <v>75</v>
      </c>
      <c r="Z34" s="70" t="s">
        <v>331</v>
      </c>
      <c r="AA34" s="70" t="s">
        <v>331</v>
      </c>
      <c r="AB34" s="70" t="s">
        <v>337</v>
      </c>
      <c r="AC34" s="70" t="s">
        <v>331</v>
      </c>
      <c r="AD34" s="70" t="s">
        <v>338</v>
      </c>
      <c r="AE34" s="70" t="s">
        <v>331</v>
      </c>
      <c r="AF34" s="70" t="s">
        <v>97</v>
      </c>
      <c r="AG34" s="70" t="s">
        <v>98</v>
      </c>
      <c r="AH34" s="71" t="s">
        <v>711</v>
      </c>
      <c r="AI34" s="37">
        <v>0</v>
      </c>
      <c r="AJ34" s="37">
        <v>0</v>
      </c>
      <c r="AK34" s="37">
        <v>0</v>
      </c>
      <c r="AL34" s="37">
        <v>0</v>
      </c>
      <c r="AM34" s="37">
        <v>0</v>
      </c>
      <c r="AN34" s="37">
        <v>0</v>
      </c>
      <c r="AO34" s="37">
        <v>1200000</v>
      </c>
      <c r="AP34" s="37">
        <v>75000</v>
      </c>
      <c r="AQ34" s="37">
        <v>0</v>
      </c>
      <c r="AR34" s="37">
        <v>950000</v>
      </c>
      <c r="AS34" s="37">
        <v>300000</v>
      </c>
      <c r="AT34" s="37">
        <v>550000</v>
      </c>
      <c r="AU34" s="37">
        <v>0</v>
      </c>
      <c r="AV34" s="37">
        <v>0</v>
      </c>
      <c r="AW34" s="37">
        <v>0</v>
      </c>
      <c r="AX34" s="37">
        <v>0</v>
      </c>
      <c r="AY34" s="37">
        <v>175000</v>
      </c>
      <c r="AZ34" s="37">
        <v>500000</v>
      </c>
      <c r="BA34" s="37">
        <v>400000</v>
      </c>
      <c r="BB34" s="37">
        <v>400000</v>
      </c>
      <c r="BC34" s="37">
        <v>0</v>
      </c>
      <c r="BD34" s="37">
        <v>0</v>
      </c>
      <c r="BE34" s="37">
        <v>0</v>
      </c>
      <c r="BF34" s="37">
        <v>450000</v>
      </c>
      <c r="BG34" s="37">
        <v>0</v>
      </c>
      <c r="BH34" s="37">
        <v>275000</v>
      </c>
      <c r="BI34" s="37">
        <v>0</v>
      </c>
      <c r="BJ34" s="37">
        <v>200000</v>
      </c>
      <c r="BK34" s="37">
        <v>250000</v>
      </c>
      <c r="BL34" s="37">
        <v>50000</v>
      </c>
      <c r="BM34" s="37">
        <v>0</v>
      </c>
      <c r="BN34" s="37">
        <v>0</v>
      </c>
      <c r="BO34" s="37">
        <v>0</v>
      </c>
      <c r="BP34" s="37">
        <v>350000</v>
      </c>
      <c r="BQ34" s="37">
        <v>750000</v>
      </c>
      <c r="BR34" s="37">
        <v>200000</v>
      </c>
      <c r="BS34" s="37">
        <v>50000</v>
      </c>
      <c r="BT34" s="37">
        <v>0</v>
      </c>
      <c r="BU34" s="37">
        <v>0</v>
      </c>
      <c r="BV34" s="37">
        <v>0</v>
      </c>
      <c r="BW34" s="37">
        <v>0</v>
      </c>
      <c r="BX34" s="37">
        <v>2000000</v>
      </c>
      <c r="BY34" s="37">
        <v>900000</v>
      </c>
      <c r="BZ34" s="37">
        <v>500000</v>
      </c>
      <c r="CA34" s="37">
        <v>450000</v>
      </c>
      <c r="CB34" s="37">
        <v>600000</v>
      </c>
      <c r="CC34" s="37">
        <v>0</v>
      </c>
      <c r="CD34" s="37">
        <v>0</v>
      </c>
      <c r="CE34" s="37">
        <v>0</v>
      </c>
      <c r="CF34" s="37">
        <v>0</v>
      </c>
      <c r="CG34" s="37">
        <v>350000</v>
      </c>
      <c r="CH34" s="37">
        <v>50000</v>
      </c>
      <c r="CI34" s="37">
        <v>1100000</v>
      </c>
      <c r="CJ34" s="37">
        <v>850000</v>
      </c>
      <c r="CK34" s="37">
        <v>0</v>
      </c>
      <c r="CL34" s="37">
        <v>400000</v>
      </c>
      <c r="CM34" s="37">
        <v>100000</v>
      </c>
      <c r="CN34" s="37">
        <v>0</v>
      </c>
      <c r="CO34" s="37">
        <v>450000</v>
      </c>
      <c r="CP34" s="37">
        <v>0</v>
      </c>
      <c r="CQ34" s="37">
        <v>750000</v>
      </c>
      <c r="CR34" s="37">
        <v>0</v>
      </c>
      <c r="CS34" s="37">
        <v>400000</v>
      </c>
      <c r="CT34" s="37">
        <v>0</v>
      </c>
      <c r="CU34" s="37">
        <v>0</v>
      </c>
      <c r="CV34" s="37">
        <v>0</v>
      </c>
      <c r="CW34" s="37">
        <v>0</v>
      </c>
      <c r="CX34" s="37">
        <v>0</v>
      </c>
      <c r="CY34" s="37">
        <v>125000</v>
      </c>
      <c r="CZ34" s="37">
        <v>125000</v>
      </c>
      <c r="DA34" s="37">
        <v>300000</v>
      </c>
      <c r="DB34" s="37">
        <v>800000</v>
      </c>
      <c r="DC34" s="37">
        <v>850000</v>
      </c>
      <c r="DD34" s="37">
        <v>500000</v>
      </c>
      <c r="DE34" s="37">
        <v>0</v>
      </c>
      <c r="DF34" s="37">
        <v>0</v>
      </c>
      <c r="DG34" s="37">
        <v>0</v>
      </c>
      <c r="DH34" s="37">
        <v>300000</v>
      </c>
      <c r="DI34" s="37">
        <v>1100000</v>
      </c>
      <c r="DJ34" s="37">
        <v>950000</v>
      </c>
      <c r="DK34" s="37">
        <v>850000</v>
      </c>
      <c r="DL34" s="37">
        <v>0</v>
      </c>
      <c r="DM34" s="37">
        <v>0</v>
      </c>
      <c r="DN34" s="37">
        <v>0</v>
      </c>
      <c r="DO34" s="37">
        <v>150000</v>
      </c>
      <c r="DP34" s="37">
        <v>550000</v>
      </c>
      <c r="DQ34" s="37">
        <v>0</v>
      </c>
      <c r="DR34" s="37">
        <v>0</v>
      </c>
      <c r="DS34" s="37">
        <v>300000</v>
      </c>
      <c r="DT34" s="37">
        <v>500000</v>
      </c>
      <c r="DU34" s="37">
        <v>0</v>
      </c>
      <c r="DV34" s="37">
        <v>0</v>
      </c>
      <c r="DW34" s="37">
        <v>750000</v>
      </c>
      <c r="DX34" s="37">
        <v>0</v>
      </c>
      <c r="DY34" s="37">
        <v>100000</v>
      </c>
      <c r="DZ34" s="37">
        <v>0</v>
      </c>
      <c r="EA34" s="37">
        <v>0</v>
      </c>
      <c r="EB34" s="38">
        <v>0</v>
      </c>
    </row>
    <row r="35" spans="1:132" s="5" customFormat="1" ht="15" customHeight="1" x14ac:dyDescent="0.25">
      <c r="A35" s="26"/>
      <c r="B35" s="255" t="s">
        <v>264</v>
      </c>
      <c r="C35" s="282"/>
      <c r="D35" s="291">
        <v>2030</v>
      </c>
      <c r="E35" s="36">
        <v>80</v>
      </c>
      <c r="F35" s="37">
        <v>30450000</v>
      </c>
      <c r="G35" s="7" t="s">
        <v>343</v>
      </c>
      <c r="H35" s="6" t="s">
        <v>351</v>
      </c>
      <c r="I35" s="6" t="s">
        <v>334</v>
      </c>
      <c r="J35" s="6" t="s">
        <v>331</v>
      </c>
      <c r="K35" s="6" t="s">
        <v>22</v>
      </c>
      <c r="L35" s="6" t="s">
        <v>712</v>
      </c>
      <c r="M35" s="6" t="s">
        <v>39</v>
      </c>
      <c r="N35" s="6" t="s">
        <v>40</v>
      </c>
      <c r="O35" s="6" t="s">
        <v>713</v>
      </c>
      <c r="P35" s="6" t="s">
        <v>346</v>
      </c>
      <c r="Q35" s="6" t="s">
        <v>52</v>
      </c>
      <c r="R35" s="6" t="s">
        <v>347</v>
      </c>
      <c r="S35" s="6" t="s">
        <v>63</v>
      </c>
      <c r="T35" s="6" t="s">
        <v>335</v>
      </c>
      <c r="U35" s="6" t="s">
        <v>331</v>
      </c>
      <c r="V35" s="6" t="s">
        <v>348</v>
      </c>
      <c r="W35" s="6" t="s">
        <v>73</v>
      </c>
      <c r="X35" s="6" t="s">
        <v>74</v>
      </c>
      <c r="Y35" s="6" t="s">
        <v>75</v>
      </c>
      <c r="Z35" s="6" t="s">
        <v>331</v>
      </c>
      <c r="AA35" s="6" t="s">
        <v>331</v>
      </c>
      <c r="AB35" s="6" t="s">
        <v>337</v>
      </c>
      <c r="AC35" s="6" t="s">
        <v>87</v>
      </c>
      <c r="AD35" s="6" t="s">
        <v>338</v>
      </c>
      <c r="AE35" s="6" t="s">
        <v>349</v>
      </c>
      <c r="AF35" s="6" t="s">
        <v>97</v>
      </c>
      <c r="AG35" s="6" t="s">
        <v>98</v>
      </c>
      <c r="AH35" s="39" t="s">
        <v>350</v>
      </c>
      <c r="AI35" s="36">
        <v>275000</v>
      </c>
      <c r="AJ35" s="37">
        <v>100000</v>
      </c>
      <c r="AK35" s="37">
        <v>100000</v>
      </c>
      <c r="AL35" s="37">
        <v>125000</v>
      </c>
      <c r="AM35" s="37">
        <v>50000</v>
      </c>
      <c r="AN35" s="37">
        <v>50000</v>
      </c>
      <c r="AO35" s="37">
        <v>1200000</v>
      </c>
      <c r="AP35" s="37">
        <v>100000</v>
      </c>
      <c r="AQ35" s="37">
        <v>0</v>
      </c>
      <c r="AR35" s="37">
        <v>950000</v>
      </c>
      <c r="AS35" s="37">
        <v>350000</v>
      </c>
      <c r="AT35" s="37">
        <v>750000</v>
      </c>
      <c r="AU35" s="37">
        <v>200000</v>
      </c>
      <c r="AV35" s="37">
        <v>50000</v>
      </c>
      <c r="AW35" s="37">
        <v>225000</v>
      </c>
      <c r="AX35" s="37">
        <v>25000</v>
      </c>
      <c r="AY35" s="37">
        <v>200000</v>
      </c>
      <c r="AZ35" s="37">
        <v>500000</v>
      </c>
      <c r="BA35" s="37">
        <v>200000</v>
      </c>
      <c r="BB35" s="37">
        <v>450000</v>
      </c>
      <c r="BC35" s="37">
        <v>125000</v>
      </c>
      <c r="BD35" s="37">
        <v>25000</v>
      </c>
      <c r="BE35" s="37">
        <v>350000</v>
      </c>
      <c r="BF35" s="37">
        <v>500000</v>
      </c>
      <c r="BG35" s="37">
        <v>50000</v>
      </c>
      <c r="BH35" s="37">
        <v>300000</v>
      </c>
      <c r="BI35" s="37">
        <v>550000</v>
      </c>
      <c r="BJ35" s="37">
        <v>200000</v>
      </c>
      <c r="BK35" s="37">
        <v>200000</v>
      </c>
      <c r="BL35" s="37">
        <v>100000</v>
      </c>
      <c r="BM35" s="37">
        <v>75000</v>
      </c>
      <c r="BN35" s="37">
        <v>0</v>
      </c>
      <c r="BO35" s="37">
        <v>0</v>
      </c>
      <c r="BP35" s="37">
        <v>400000</v>
      </c>
      <c r="BQ35" s="37">
        <v>750000</v>
      </c>
      <c r="BR35" s="37">
        <v>225000</v>
      </c>
      <c r="BS35" s="37">
        <v>100000</v>
      </c>
      <c r="BT35" s="37">
        <v>100000</v>
      </c>
      <c r="BU35" s="37">
        <v>0</v>
      </c>
      <c r="BV35" s="37">
        <v>200000</v>
      </c>
      <c r="BW35" s="37">
        <v>0</v>
      </c>
      <c r="BX35" s="37">
        <v>2250000</v>
      </c>
      <c r="BY35" s="37">
        <v>1300000</v>
      </c>
      <c r="BZ35" s="37">
        <v>350000</v>
      </c>
      <c r="CA35" s="37">
        <v>650000</v>
      </c>
      <c r="CB35" s="37">
        <v>1400000</v>
      </c>
      <c r="CC35" s="37">
        <v>850000</v>
      </c>
      <c r="CD35" s="37">
        <v>350000</v>
      </c>
      <c r="CE35" s="37">
        <v>50000</v>
      </c>
      <c r="CF35" s="37">
        <v>0</v>
      </c>
      <c r="CG35" s="37">
        <v>350000</v>
      </c>
      <c r="CH35" s="37">
        <v>650000</v>
      </c>
      <c r="CI35" s="37">
        <v>600000</v>
      </c>
      <c r="CJ35" s="37">
        <v>500000</v>
      </c>
      <c r="CK35" s="37">
        <v>0</v>
      </c>
      <c r="CL35" s="37">
        <v>400000</v>
      </c>
      <c r="CM35" s="37">
        <v>250000</v>
      </c>
      <c r="CN35" s="37">
        <v>50000</v>
      </c>
      <c r="CO35" s="37">
        <v>500000</v>
      </c>
      <c r="CP35" s="37">
        <v>175000</v>
      </c>
      <c r="CQ35" s="37">
        <v>750000</v>
      </c>
      <c r="CR35" s="37">
        <v>25000</v>
      </c>
      <c r="CS35" s="37">
        <v>400000</v>
      </c>
      <c r="CT35" s="37">
        <v>0</v>
      </c>
      <c r="CU35" s="37">
        <v>0</v>
      </c>
      <c r="CV35" s="37">
        <v>0</v>
      </c>
      <c r="CW35" s="37">
        <v>0</v>
      </c>
      <c r="CX35" s="37">
        <v>0</v>
      </c>
      <c r="CY35" s="37">
        <v>150000</v>
      </c>
      <c r="CZ35" s="37">
        <v>125000</v>
      </c>
      <c r="DA35" s="37">
        <v>300000</v>
      </c>
      <c r="DB35" s="37">
        <v>550000</v>
      </c>
      <c r="DC35" s="37">
        <v>550000</v>
      </c>
      <c r="DD35" s="37">
        <v>500000</v>
      </c>
      <c r="DE35" s="37">
        <v>50000</v>
      </c>
      <c r="DF35" s="37">
        <v>0</v>
      </c>
      <c r="DG35" s="37">
        <v>0</v>
      </c>
      <c r="DH35" s="37">
        <v>350000</v>
      </c>
      <c r="DI35" s="37">
        <v>1000000</v>
      </c>
      <c r="DJ35" s="37">
        <v>1100000</v>
      </c>
      <c r="DK35" s="37">
        <v>850000</v>
      </c>
      <c r="DL35" s="37">
        <v>125000</v>
      </c>
      <c r="DM35" s="37">
        <v>250000</v>
      </c>
      <c r="DN35" s="37">
        <v>0</v>
      </c>
      <c r="DO35" s="37">
        <v>75000</v>
      </c>
      <c r="DP35" s="37">
        <v>550000</v>
      </c>
      <c r="DQ35" s="37">
        <v>75000</v>
      </c>
      <c r="DR35" s="37">
        <v>0</v>
      </c>
      <c r="DS35" s="37">
        <v>275000</v>
      </c>
      <c r="DT35" s="37">
        <v>400000</v>
      </c>
      <c r="DU35" s="37">
        <v>125000</v>
      </c>
      <c r="DV35" s="37">
        <v>225000</v>
      </c>
      <c r="DW35" s="37">
        <v>400000</v>
      </c>
      <c r="DX35" s="37">
        <v>100000</v>
      </c>
      <c r="DY35" s="37">
        <v>150000</v>
      </c>
      <c r="DZ35" s="37">
        <v>0</v>
      </c>
      <c r="EA35" s="37">
        <v>175000</v>
      </c>
      <c r="EB35" s="38">
        <v>0</v>
      </c>
    </row>
    <row r="36" spans="1:132" s="5" customFormat="1" ht="15" customHeight="1" x14ac:dyDescent="0.25">
      <c r="A36" s="19"/>
      <c r="B36" s="255" t="s">
        <v>265</v>
      </c>
      <c r="C36" s="282"/>
      <c r="D36" s="291">
        <v>2030</v>
      </c>
      <c r="E36" s="36">
        <v>80</v>
      </c>
      <c r="F36" s="37">
        <v>30475000</v>
      </c>
      <c r="G36" s="7" t="s">
        <v>343</v>
      </c>
      <c r="H36" s="6" t="s">
        <v>351</v>
      </c>
      <c r="I36" s="6" t="s">
        <v>334</v>
      </c>
      <c r="J36" s="6" t="s">
        <v>331</v>
      </c>
      <c r="K36" s="6" t="s">
        <v>22</v>
      </c>
      <c r="L36" s="6" t="s">
        <v>712</v>
      </c>
      <c r="M36" s="6" t="s">
        <v>39</v>
      </c>
      <c r="N36" s="6" t="s">
        <v>40</v>
      </c>
      <c r="O36" s="6" t="s">
        <v>713</v>
      </c>
      <c r="P36" s="6" t="s">
        <v>346</v>
      </c>
      <c r="Q36" s="6" t="s">
        <v>52</v>
      </c>
      <c r="R36" s="6" t="s">
        <v>347</v>
      </c>
      <c r="S36" s="6" t="s">
        <v>63</v>
      </c>
      <c r="T36" s="6" t="s">
        <v>335</v>
      </c>
      <c r="U36" s="6" t="s">
        <v>331</v>
      </c>
      <c r="V36" s="6" t="s">
        <v>348</v>
      </c>
      <c r="W36" s="6" t="s">
        <v>73</v>
      </c>
      <c r="X36" s="6" t="s">
        <v>74</v>
      </c>
      <c r="Y36" s="6" t="s">
        <v>75</v>
      </c>
      <c r="Z36" s="6" t="s">
        <v>331</v>
      </c>
      <c r="AA36" s="6" t="s">
        <v>331</v>
      </c>
      <c r="AB36" s="6" t="s">
        <v>337</v>
      </c>
      <c r="AC36" s="6" t="s">
        <v>87</v>
      </c>
      <c r="AD36" s="6" t="s">
        <v>338</v>
      </c>
      <c r="AE36" s="6" t="s">
        <v>349</v>
      </c>
      <c r="AF36" s="6" t="s">
        <v>97</v>
      </c>
      <c r="AG36" s="6" t="s">
        <v>98</v>
      </c>
      <c r="AH36" s="39" t="s">
        <v>350</v>
      </c>
      <c r="AI36" s="36">
        <v>275000</v>
      </c>
      <c r="AJ36" s="37">
        <v>100000</v>
      </c>
      <c r="AK36" s="37">
        <v>100000</v>
      </c>
      <c r="AL36" s="37">
        <v>125000</v>
      </c>
      <c r="AM36" s="37">
        <v>50000</v>
      </c>
      <c r="AN36" s="37">
        <v>50000</v>
      </c>
      <c r="AO36" s="37">
        <v>1200000</v>
      </c>
      <c r="AP36" s="37">
        <v>100000</v>
      </c>
      <c r="AQ36" s="37">
        <v>0</v>
      </c>
      <c r="AR36" s="37">
        <v>950000</v>
      </c>
      <c r="AS36" s="37">
        <v>350000</v>
      </c>
      <c r="AT36" s="37">
        <v>750000</v>
      </c>
      <c r="AU36" s="37">
        <v>200000</v>
      </c>
      <c r="AV36" s="37">
        <v>50000</v>
      </c>
      <c r="AW36" s="37">
        <v>250000</v>
      </c>
      <c r="AX36" s="37">
        <v>25000</v>
      </c>
      <c r="AY36" s="37">
        <v>200000</v>
      </c>
      <c r="AZ36" s="37">
        <v>500000</v>
      </c>
      <c r="BA36" s="37">
        <v>200000</v>
      </c>
      <c r="BB36" s="37">
        <v>450000</v>
      </c>
      <c r="BC36" s="37">
        <v>125000</v>
      </c>
      <c r="BD36" s="37">
        <v>25000</v>
      </c>
      <c r="BE36" s="37">
        <v>350000</v>
      </c>
      <c r="BF36" s="37">
        <v>500000</v>
      </c>
      <c r="BG36" s="37">
        <v>50000</v>
      </c>
      <c r="BH36" s="37">
        <v>300000</v>
      </c>
      <c r="BI36" s="37">
        <v>550000</v>
      </c>
      <c r="BJ36" s="37">
        <v>200000</v>
      </c>
      <c r="BK36" s="37">
        <v>200000</v>
      </c>
      <c r="BL36" s="37">
        <v>100000</v>
      </c>
      <c r="BM36" s="37">
        <v>75000</v>
      </c>
      <c r="BN36" s="37">
        <v>0</v>
      </c>
      <c r="BO36" s="37">
        <v>0</v>
      </c>
      <c r="BP36" s="37">
        <v>400000</v>
      </c>
      <c r="BQ36" s="37">
        <v>750000</v>
      </c>
      <c r="BR36" s="37">
        <v>225000</v>
      </c>
      <c r="BS36" s="37">
        <v>100000</v>
      </c>
      <c r="BT36" s="37">
        <v>100000</v>
      </c>
      <c r="BU36" s="37">
        <v>0</v>
      </c>
      <c r="BV36" s="37">
        <v>200000</v>
      </c>
      <c r="BW36" s="37">
        <v>0</v>
      </c>
      <c r="BX36" s="37">
        <v>2250000</v>
      </c>
      <c r="BY36" s="37">
        <v>1300000</v>
      </c>
      <c r="BZ36" s="37">
        <v>350000</v>
      </c>
      <c r="CA36" s="37">
        <v>650000</v>
      </c>
      <c r="CB36" s="37">
        <v>1400000</v>
      </c>
      <c r="CC36" s="37">
        <v>850000</v>
      </c>
      <c r="CD36" s="37">
        <v>350000</v>
      </c>
      <c r="CE36" s="37">
        <v>50000</v>
      </c>
      <c r="CF36" s="37">
        <v>0</v>
      </c>
      <c r="CG36" s="37">
        <v>350000</v>
      </c>
      <c r="CH36" s="37">
        <v>650000</v>
      </c>
      <c r="CI36" s="37">
        <v>600000</v>
      </c>
      <c r="CJ36" s="37">
        <v>500000</v>
      </c>
      <c r="CK36" s="37">
        <v>0</v>
      </c>
      <c r="CL36" s="37">
        <v>400000</v>
      </c>
      <c r="CM36" s="37">
        <v>250000</v>
      </c>
      <c r="CN36" s="37">
        <v>50000</v>
      </c>
      <c r="CO36" s="37">
        <v>500000</v>
      </c>
      <c r="CP36" s="37">
        <v>175000</v>
      </c>
      <c r="CQ36" s="37">
        <v>750000</v>
      </c>
      <c r="CR36" s="37">
        <v>25000</v>
      </c>
      <c r="CS36" s="37">
        <v>400000</v>
      </c>
      <c r="CT36" s="37">
        <v>0</v>
      </c>
      <c r="CU36" s="37">
        <v>0</v>
      </c>
      <c r="CV36" s="37">
        <v>0</v>
      </c>
      <c r="CW36" s="37">
        <v>0</v>
      </c>
      <c r="CX36" s="37">
        <v>0</v>
      </c>
      <c r="CY36" s="37">
        <v>150000</v>
      </c>
      <c r="CZ36" s="37">
        <v>125000</v>
      </c>
      <c r="DA36" s="37">
        <v>300000</v>
      </c>
      <c r="DB36" s="37">
        <v>550000</v>
      </c>
      <c r="DC36" s="37">
        <v>550000</v>
      </c>
      <c r="DD36" s="37">
        <v>500000</v>
      </c>
      <c r="DE36" s="37">
        <v>50000</v>
      </c>
      <c r="DF36" s="37">
        <v>0</v>
      </c>
      <c r="DG36" s="37">
        <v>0</v>
      </c>
      <c r="DH36" s="37">
        <v>350000</v>
      </c>
      <c r="DI36" s="37">
        <v>1000000</v>
      </c>
      <c r="DJ36" s="37">
        <v>1100000</v>
      </c>
      <c r="DK36" s="37">
        <v>850000</v>
      </c>
      <c r="DL36" s="37">
        <v>125000</v>
      </c>
      <c r="DM36" s="37">
        <v>250000</v>
      </c>
      <c r="DN36" s="37">
        <v>0</v>
      </c>
      <c r="DO36" s="37">
        <v>75000</v>
      </c>
      <c r="DP36" s="37">
        <v>550000</v>
      </c>
      <c r="DQ36" s="37">
        <v>75000</v>
      </c>
      <c r="DR36" s="37">
        <v>0</v>
      </c>
      <c r="DS36" s="37">
        <v>275000</v>
      </c>
      <c r="DT36" s="37">
        <v>400000</v>
      </c>
      <c r="DU36" s="37">
        <v>125000</v>
      </c>
      <c r="DV36" s="37">
        <v>225000</v>
      </c>
      <c r="DW36" s="37">
        <v>400000</v>
      </c>
      <c r="DX36" s="37">
        <v>100000</v>
      </c>
      <c r="DY36" s="37">
        <v>150000</v>
      </c>
      <c r="DZ36" s="37">
        <v>0</v>
      </c>
      <c r="EA36" s="37">
        <v>175000</v>
      </c>
      <c r="EB36" s="38">
        <v>0</v>
      </c>
    </row>
    <row r="37" spans="1:132" s="5" customFormat="1" ht="15" customHeight="1" x14ac:dyDescent="0.25">
      <c r="A37" s="19"/>
      <c r="B37" s="255" t="s">
        <v>266</v>
      </c>
      <c r="C37" s="282"/>
      <c r="D37" s="291">
        <v>2030</v>
      </c>
      <c r="E37" s="36">
        <v>80</v>
      </c>
      <c r="F37" s="37">
        <v>30650000</v>
      </c>
      <c r="G37" s="7" t="s">
        <v>343</v>
      </c>
      <c r="H37" s="6" t="s">
        <v>351</v>
      </c>
      <c r="I37" s="6" t="s">
        <v>334</v>
      </c>
      <c r="J37" s="6" t="s">
        <v>331</v>
      </c>
      <c r="K37" s="6" t="s">
        <v>22</v>
      </c>
      <c r="L37" s="6" t="s">
        <v>712</v>
      </c>
      <c r="M37" s="6" t="s">
        <v>39</v>
      </c>
      <c r="N37" s="6" t="s">
        <v>40</v>
      </c>
      <c r="O37" s="6" t="s">
        <v>713</v>
      </c>
      <c r="P37" s="6" t="s">
        <v>346</v>
      </c>
      <c r="Q37" s="6" t="s">
        <v>52</v>
      </c>
      <c r="R37" s="6" t="s">
        <v>347</v>
      </c>
      <c r="S37" s="6" t="s">
        <v>63</v>
      </c>
      <c r="T37" s="6" t="s">
        <v>335</v>
      </c>
      <c r="U37" s="6" t="s">
        <v>331</v>
      </c>
      <c r="V37" s="6" t="s">
        <v>348</v>
      </c>
      <c r="W37" s="6" t="s">
        <v>73</v>
      </c>
      <c r="X37" s="6" t="s">
        <v>74</v>
      </c>
      <c r="Y37" s="6" t="s">
        <v>75</v>
      </c>
      <c r="Z37" s="6" t="s">
        <v>331</v>
      </c>
      <c r="AA37" s="6" t="s">
        <v>331</v>
      </c>
      <c r="AB37" s="6" t="s">
        <v>337</v>
      </c>
      <c r="AC37" s="6" t="s">
        <v>87</v>
      </c>
      <c r="AD37" s="6" t="s">
        <v>338</v>
      </c>
      <c r="AE37" s="6" t="s">
        <v>349</v>
      </c>
      <c r="AF37" s="6" t="s">
        <v>97</v>
      </c>
      <c r="AG37" s="6" t="s">
        <v>98</v>
      </c>
      <c r="AH37" s="39" t="s">
        <v>350</v>
      </c>
      <c r="AI37" s="36">
        <v>275000</v>
      </c>
      <c r="AJ37" s="37">
        <v>100000</v>
      </c>
      <c r="AK37" s="37">
        <v>100000</v>
      </c>
      <c r="AL37" s="37">
        <v>150000</v>
      </c>
      <c r="AM37" s="37">
        <v>25000</v>
      </c>
      <c r="AN37" s="37">
        <v>50000</v>
      </c>
      <c r="AO37" s="37">
        <v>1200000</v>
      </c>
      <c r="AP37" s="37">
        <v>100000</v>
      </c>
      <c r="AQ37" s="37">
        <v>0</v>
      </c>
      <c r="AR37" s="37">
        <v>1000000</v>
      </c>
      <c r="AS37" s="37">
        <v>350000</v>
      </c>
      <c r="AT37" s="37">
        <v>750000</v>
      </c>
      <c r="AU37" s="37">
        <v>225000</v>
      </c>
      <c r="AV37" s="37">
        <v>50000</v>
      </c>
      <c r="AW37" s="37">
        <v>225000</v>
      </c>
      <c r="AX37" s="37">
        <v>25000</v>
      </c>
      <c r="AY37" s="37">
        <v>200000</v>
      </c>
      <c r="AZ37" s="37">
        <v>500000</v>
      </c>
      <c r="BA37" s="37">
        <v>225000</v>
      </c>
      <c r="BB37" s="37">
        <v>450000</v>
      </c>
      <c r="BC37" s="37">
        <v>125000</v>
      </c>
      <c r="BD37" s="37">
        <v>50000</v>
      </c>
      <c r="BE37" s="37">
        <v>350000</v>
      </c>
      <c r="BF37" s="37">
        <v>500000</v>
      </c>
      <c r="BG37" s="37">
        <v>50000</v>
      </c>
      <c r="BH37" s="37">
        <v>300000</v>
      </c>
      <c r="BI37" s="37">
        <v>550000</v>
      </c>
      <c r="BJ37" s="37">
        <v>200000</v>
      </c>
      <c r="BK37" s="37">
        <v>200000</v>
      </c>
      <c r="BL37" s="37">
        <v>100000</v>
      </c>
      <c r="BM37" s="37">
        <v>75000</v>
      </c>
      <c r="BN37" s="37">
        <v>0</v>
      </c>
      <c r="BO37" s="37">
        <v>0</v>
      </c>
      <c r="BP37" s="37">
        <v>400000</v>
      </c>
      <c r="BQ37" s="37">
        <v>700000</v>
      </c>
      <c r="BR37" s="37">
        <v>275000</v>
      </c>
      <c r="BS37" s="37">
        <v>100000</v>
      </c>
      <c r="BT37" s="37">
        <v>100000</v>
      </c>
      <c r="BU37" s="37">
        <v>0</v>
      </c>
      <c r="BV37" s="37">
        <v>200000</v>
      </c>
      <c r="BW37" s="37">
        <v>0</v>
      </c>
      <c r="BX37" s="37">
        <v>2250000</v>
      </c>
      <c r="BY37" s="37">
        <v>1300000</v>
      </c>
      <c r="BZ37" s="37">
        <v>350000</v>
      </c>
      <c r="CA37" s="37">
        <v>650000</v>
      </c>
      <c r="CB37" s="37">
        <v>1400000</v>
      </c>
      <c r="CC37" s="37">
        <v>850000</v>
      </c>
      <c r="CD37" s="37">
        <v>350000</v>
      </c>
      <c r="CE37" s="37">
        <v>50000</v>
      </c>
      <c r="CF37" s="37">
        <v>0</v>
      </c>
      <c r="CG37" s="37">
        <v>350000</v>
      </c>
      <c r="CH37" s="37">
        <v>650000</v>
      </c>
      <c r="CI37" s="37">
        <v>600000</v>
      </c>
      <c r="CJ37" s="37">
        <v>500000</v>
      </c>
      <c r="CK37" s="37">
        <v>0</v>
      </c>
      <c r="CL37" s="37">
        <v>400000</v>
      </c>
      <c r="CM37" s="37">
        <v>250000</v>
      </c>
      <c r="CN37" s="37">
        <v>50000</v>
      </c>
      <c r="CO37" s="37">
        <v>500000</v>
      </c>
      <c r="CP37" s="37">
        <v>175000</v>
      </c>
      <c r="CQ37" s="37">
        <v>800000</v>
      </c>
      <c r="CR37" s="37">
        <v>25000</v>
      </c>
      <c r="CS37" s="37">
        <v>400000</v>
      </c>
      <c r="CT37" s="37">
        <v>0</v>
      </c>
      <c r="CU37" s="37">
        <v>0</v>
      </c>
      <c r="CV37" s="37">
        <v>0</v>
      </c>
      <c r="CW37" s="37">
        <v>0</v>
      </c>
      <c r="CX37" s="37">
        <v>0</v>
      </c>
      <c r="CY37" s="37">
        <v>150000</v>
      </c>
      <c r="CZ37" s="37">
        <v>125000</v>
      </c>
      <c r="DA37" s="37">
        <v>300000</v>
      </c>
      <c r="DB37" s="37">
        <v>550000</v>
      </c>
      <c r="DC37" s="37">
        <v>550000</v>
      </c>
      <c r="DD37" s="37">
        <v>500000</v>
      </c>
      <c r="DE37" s="37">
        <v>50000</v>
      </c>
      <c r="DF37" s="37">
        <v>0</v>
      </c>
      <c r="DG37" s="37">
        <v>0</v>
      </c>
      <c r="DH37" s="37">
        <v>350000</v>
      </c>
      <c r="DI37" s="37">
        <v>900000</v>
      </c>
      <c r="DJ37" s="37">
        <v>1200000</v>
      </c>
      <c r="DK37" s="37">
        <v>850000</v>
      </c>
      <c r="DL37" s="37">
        <v>125000</v>
      </c>
      <c r="DM37" s="37">
        <v>250000</v>
      </c>
      <c r="DN37" s="37">
        <v>0</v>
      </c>
      <c r="DO37" s="37">
        <v>75000</v>
      </c>
      <c r="DP37" s="37">
        <v>550000</v>
      </c>
      <c r="DQ37" s="37">
        <v>75000</v>
      </c>
      <c r="DR37" s="37">
        <v>0</v>
      </c>
      <c r="DS37" s="37">
        <v>275000</v>
      </c>
      <c r="DT37" s="37">
        <v>400000</v>
      </c>
      <c r="DU37" s="37">
        <v>125000</v>
      </c>
      <c r="DV37" s="37">
        <v>225000</v>
      </c>
      <c r="DW37" s="37">
        <v>400000</v>
      </c>
      <c r="DX37" s="37">
        <v>100000</v>
      </c>
      <c r="DY37" s="37">
        <v>175000</v>
      </c>
      <c r="DZ37" s="37">
        <v>0</v>
      </c>
      <c r="EA37" s="37">
        <v>175000</v>
      </c>
      <c r="EB37" s="38">
        <v>0</v>
      </c>
    </row>
    <row r="38" spans="1:132" s="5" customFormat="1" ht="15" customHeight="1" x14ac:dyDescent="0.25">
      <c r="A38" s="26"/>
      <c r="B38" s="255" t="s">
        <v>1</v>
      </c>
      <c r="C38" s="282"/>
      <c r="D38" s="291">
        <v>2030</v>
      </c>
      <c r="E38" s="36">
        <v>80</v>
      </c>
      <c r="F38" s="37">
        <v>30575000</v>
      </c>
      <c r="G38" s="7" t="s">
        <v>343</v>
      </c>
      <c r="H38" s="6" t="s">
        <v>351</v>
      </c>
      <c r="I38" s="6" t="s">
        <v>334</v>
      </c>
      <c r="J38" s="6" t="s">
        <v>331</v>
      </c>
      <c r="K38" s="6" t="s">
        <v>22</v>
      </c>
      <c r="L38" s="6" t="s">
        <v>712</v>
      </c>
      <c r="M38" s="6" t="s">
        <v>39</v>
      </c>
      <c r="N38" s="6" t="s">
        <v>40</v>
      </c>
      <c r="O38" s="6" t="s">
        <v>713</v>
      </c>
      <c r="P38" s="6" t="s">
        <v>346</v>
      </c>
      <c r="Q38" s="6" t="s">
        <v>52</v>
      </c>
      <c r="R38" s="6" t="s">
        <v>347</v>
      </c>
      <c r="S38" s="6" t="s">
        <v>63</v>
      </c>
      <c r="T38" s="6" t="s">
        <v>335</v>
      </c>
      <c r="U38" s="6" t="s">
        <v>331</v>
      </c>
      <c r="V38" s="6" t="s">
        <v>348</v>
      </c>
      <c r="W38" s="6" t="s">
        <v>73</v>
      </c>
      <c r="X38" s="6" t="s">
        <v>74</v>
      </c>
      <c r="Y38" s="6" t="s">
        <v>75</v>
      </c>
      <c r="Z38" s="6" t="s">
        <v>331</v>
      </c>
      <c r="AA38" s="6" t="s">
        <v>331</v>
      </c>
      <c r="AB38" s="6" t="s">
        <v>337</v>
      </c>
      <c r="AC38" s="6" t="s">
        <v>87</v>
      </c>
      <c r="AD38" s="6" t="s">
        <v>338</v>
      </c>
      <c r="AE38" s="6" t="s">
        <v>349</v>
      </c>
      <c r="AF38" s="6" t="s">
        <v>97</v>
      </c>
      <c r="AG38" s="6" t="s">
        <v>98</v>
      </c>
      <c r="AH38" s="39" t="s">
        <v>350</v>
      </c>
      <c r="AI38" s="36">
        <v>275000</v>
      </c>
      <c r="AJ38" s="37">
        <v>100000</v>
      </c>
      <c r="AK38" s="37">
        <v>100000</v>
      </c>
      <c r="AL38" s="37">
        <v>150000</v>
      </c>
      <c r="AM38" s="37">
        <v>25000</v>
      </c>
      <c r="AN38" s="37">
        <v>50000</v>
      </c>
      <c r="AO38" s="37">
        <v>1200000</v>
      </c>
      <c r="AP38" s="37">
        <v>100000</v>
      </c>
      <c r="AQ38" s="37">
        <v>0</v>
      </c>
      <c r="AR38" s="37">
        <v>950000</v>
      </c>
      <c r="AS38" s="37">
        <v>350000</v>
      </c>
      <c r="AT38" s="37">
        <v>750000</v>
      </c>
      <c r="AU38" s="37">
        <v>200000</v>
      </c>
      <c r="AV38" s="37">
        <v>50000</v>
      </c>
      <c r="AW38" s="37">
        <v>225000</v>
      </c>
      <c r="AX38" s="37">
        <v>25000</v>
      </c>
      <c r="AY38" s="37">
        <v>200000</v>
      </c>
      <c r="AZ38" s="37">
        <v>500000</v>
      </c>
      <c r="BA38" s="37">
        <v>225000</v>
      </c>
      <c r="BB38" s="37">
        <v>450000</v>
      </c>
      <c r="BC38" s="37">
        <v>125000</v>
      </c>
      <c r="BD38" s="37">
        <v>50000</v>
      </c>
      <c r="BE38" s="37">
        <v>350000</v>
      </c>
      <c r="BF38" s="37">
        <v>500000</v>
      </c>
      <c r="BG38" s="37">
        <v>50000</v>
      </c>
      <c r="BH38" s="37">
        <v>300000</v>
      </c>
      <c r="BI38" s="37">
        <v>550000</v>
      </c>
      <c r="BJ38" s="37">
        <v>200000</v>
      </c>
      <c r="BK38" s="37">
        <v>200000</v>
      </c>
      <c r="BL38" s="37">
        <v>100000</v>
      </c>
      <c r="BM38" s="37">
        <v>75000</v>
      </c>
      <c r="BN38" s="37">
        <v>0</v>
      </c>
      <c r="BO38" s="37">
        <v>0</v>
      </c>
      <c r="BP38" s="37">
        <v>400000</v>
      </c>
      <c r="BQ38" s="37">
        <v>700000</v>
      </c>
      <c r="BR38" s="37">
        <v>275000</v>
      </c>
      <c r="BS38" s="37">
        <v>100000</v>
      </c>
      <c r="BT38" s="37">
        <v>100000</v>
      </c>
      <c r="BU38" s="37">
        <v>0</v>
      </c>
      <c r="BV38" s="37">
        <v>200000</v>
      </c>
      <c r="BW38" s="37">
        <v>0</v>
      </c>
      <c r="BX38" s="37">
        <v>2250000</v>
      </c>
      <c r="BY38" s="37">
        <v>1300000</v>
      </c>
      <c r="BZ38" s="37">
        <v>350000</v>
      </c>
      <c r="CA38" s="37">
        <v>650000</v>
      </c>
      <c r="CB38" s="37">
        <v>1400000</v>
      </c>
      <c r="CC38" s="37">
        <v>850000</v>
      </c>
      <c r="CD38" s="37">
        <v>350000</v>
      </c>
      <c r="CE38" s="37">
        <v>50000</v>
      </c>
      <c r="CF38" s="37">
        <v>0</v>
      </c>
      <c r="CG38" s="37">
        <v>350000</v>
      </c>
      <c r="CH38" s="37">
        <v>650000</v>
      </c>
      <c r="CI38" s="37">
        <v>600000</v>
      </c>
      <c r="CJ38" s="37">
        <v>500000</v>
      </c>
      <c r="CK38" s="37">
        <v>0</v>
      </c>
      <c r="CL38" s="37">
        <v>400000</v>
      </c>
      <c r="CM38" s="37">
        <v>250000</v>
      </c>
      <c r="CN38" s="37">
        <v>50000</v>
      </c>
      <c r="CO38" s="37">
        <v>500000</v>
      </c>
      <c r="CP38" s="37">
        <v>175000</v>
      </c>
      <c r="CQ38" s="37">
        <v>800000</v>
      </c>
      <c r="CR38" s="37">
        <v>25000</v>
      </c>
      <c r="CS38" s="37">
        <v>400000</v>
      </c>
      <c r="CT38" s="37">
        <v>0</v>
      </c>
      <c r="CU38" s="37">
        <v>0</v>
      </c>
      <c r="CV38" s="37">
        <v>0</v>
      </c>
      <c r="CW38" s="37">
        <v>0</v>
      </c>
      <c r="CX38" s="37">
        <v>0</v>
      </c>
      <c r="CY38" s="37">
        <v>150000</v>
      </c>
      <c r="CZ38" s="37">
        <v>125000</v>
      </c>
      <c r="DA38" s="37">
        <v>300000</v>
      </c>
      <c r="DB38" s="37">
        <v>550000</v>
      </c>
      <c r="DC38" s="37">
        <v>550000</v>
      </c>
      <c r="DD38" s="37">
        <v>500000</v>
      </c>
      <c r="DE38" s="37">
        <v>50000</v>
      </c>
      <c r="DF38" s="37">
        <v>0</v>
      </c>
      <c r="DG38" s="37">
        <v>0</v>
      </c>
      <c r="DH38" s="37">
        <v>350000</v>
      </c>
      <c r="DI38" s="37">
        <v>900000</v>
      </c>
      <c r="DJ38" s="37">
        <v>1200000</v>
      </c>
      <c r="DK38" s="37">
        <v>850000</v>
      </c>
      <c r="DL38" s="37">
        <v>125000</v>
      </c>
      <c r="DM38" s="37">
        <v>250000</v>
      </c>
      <c r="DN38" s="37">
        <v>0</v>
      </c>
      <c r="DO38" s="37">
        <v>75000</v>
      </c>
      <c r="DP38" s="37">
        <v>550000</v>
      </c>
      <c r="DQ38" s="37">
        <v>75000</v>
      </c>
      <c r="DR38" s="37">
        <v>0</v>
      </c>
      <c r="DS38" s="37">
        <v>275000</v>
      </c>
      <c r="DT38" s="37">
        <v>400000</v>
      </c>
      <c r="DU38" s="37">
        <v>125000</v>
      </c>
      <c r="DV38" s="37">
        <v>225000</v>
      </c>
      <c r="DW38" s="37">
        <v>400000</v>
      </c>
      <c r="DX38" s="37">
        <v>100000</v>
      </c>
      <c r="DY38" s="37">
        <v>175000</v>
      </c>
      <c r="DZ38" s="37">
        <v>0</v>
      </c>
      <c r="EA38" s="37">
        <v>175000</v>
      </c>
      <c r="EB38" s="38">
        <v>0</v>
      </c>
    </row>
    <row r="39" spans="1:132" s="5" customFormat="1" ht="15" customHeight="1" x14ac:dyDescent="0.25">
      <c r="A39" s="19"/>
      <c r="B39" s="255" t="s">
        <v>2</v>
      </c>
      <c r="C39" s="282"/>
      <c r="D39" s="291">
        <v>2030</v>
      </c>
      <c r="E39" s="36">
        <v>71</v>
      </c>
      <c r="F39" s="37">
        <v>5225000</v>
      </c>
      <c r="G39" s="7" t="s">
        <v>343</v>
      </c>
      <c r="H39" s="6" t="s">
        <v>351</v>
      </c>
      <c r="I39" s="6" t="s">
        <v>334</v>
      </c>
      <c r="J39" s="6" t="s">
        <v>331</v>
      </c>
      <c r="K39" s="6" t="s">
        <v>22</v>
      </c>
      <c r="L39" s="6" t="s">
        <v>345</v>
      </c>
      <c r="M39" s="6" t="s">
        <v>39</v>
      </c>
      <c r="N39" s="6" t="s">
        <v>40</v>
      </c>
      <c r="O39" s="6" t="s">
        <v>331</v>
      </c>
      <c r="P39" s="6" t="s">
        <v>346</v>
      </c>
      <c r="Q39" s="6" t="s">
        <v>52</v>
      </c>
      <c r="R39" s="6" t="s">
        <v>347</v>
      </c>
      <c r="S39" s="6" t="s">
        <v>331</v>
      </c>
      <c r="T39" s="6" t="s">
        <v>335</v>
      </c>
      <c r="U39" s="6" t="s">
        <v>331</v>
      </c>
      <c r="V39" s="6" t="s">
        <v>348</v>
      </c>
      <c r="W39" s="6" t="s">
        <v>73</v>
      </c>
      <c r="X39" s="6" t="s">
        <v>74</v>
      </c>
      <c r="Y39" s="6" t="s">
        <v>75</v>
      </c>
      <c r="Z39" s="6" t="s">
        <v>331</v>
      </c>
      <c r="AA39" s="6" t="s">
        <v>331</v>
      </c>
      <c r="AB39" s="6" t="s">
        <v>337</v>
      </c>
      <c r="AC39" s="6" t="s">
        <v>331</v>
      </c>
      <c r="AD39" s="6" t="s">
        <v>338</v>
      </c>
      <c r="AE39" s="6" t="s">
        <v>349</v>
      </c>
      <c r="AF39" s="6" t="s">
        <v>331</v>
      </c>
      <c r="AG39" s="6" t="s">
        <v>98</v>
      </c>
      <c r="AH39" s="39" t="s">
        <v>353</v>
      </c>
      <c r="AI39" s="36">
        <v>75000</v>
      </c>
      <c r="AJ39" s="37">
        <v>25000</v>
      </c>
      <c r="AK39" s="37">
        <v>25000</v>
      </c>
      <c r="AL39" s="37">
        <v>75000</v>
      </c>
      <c r="AM39" s="37">
        <v>25000</v>
      </c>
      <c r="AN39" s="37">
        <v>50000</v>
      </c>
      <c r="AO39" s="37">
        <v>50000</v>
      </c>
      <c r="AP39" s="37">
        <v>25000</v>
      </c>
      <c r="AQ39" s="37">
        <v>0</v>
      </c>
      <c r="AR39" s="37">
        <v>100000</v>
      </c>
      <c r="AS39" s="37">
        <v>150000</v>
      </c>
      <c r="AT39" s="37">
        <v>150000</v>
      </c>
      <c r="AU39" s="37">
        <v>50000</v>
      </c>
      <c r="AV39" s="37">
        <v>50000</v>
      </c>
      <c r="AW39" s="37">
        <v>0</v>
      </c>
      <c r="AX39" s="37">
        <v>0</v>
      </c>
      <c r="AY39" s="37">
        <v>125000</v>
      </c>
      <c r="AZ39" s="37">
        <v>100000</v>
      </c>
      <c r="BA39" s="37">
        <v>100000</v>
      </c>
      <c r="BB39" s="37">
        <v>250000</v>
      </c>
      <c r="BC39" s="37">
        <v>75000</v>
      </c>
      <c r="BD39" s="37">
        <v>25000</v>
      </c>
      <c r="BE39" s="37">
        <v>75000</v>
      </c>
      <c r="BF39" s="37">
        <v>100000</v>
      </c>
      <c r="BG39" s="37">
        <v>25000</v>
      </c>
      <c r="BH39" s="37">
        <v>100000</v>
      </c>
      <c r="BI39" s="37">
        <v>75000</v>
      </c>
      <c r="BJ39" s="37">
        <v>75000</v>
      </c>
      <c r="BK39" s="37">
        <v>0</v>
      </c>
      <c r="BL39" s="37">
        <v>0</v>
      </c>
      <c r="BM39" s="37">
        <v>0</v>
      </c>
      <c r="BN39" s="37">
        <v>0</v>
      </c>
      <c r="BO39" s="37">
        <v>0</v>
      </c>
      <c r="BP39" s="37">
        <v>75000</v>
      </c>
      <c r="BQ39" s="37">
        <v>25000</v>
      </c>
      <c r="BR39" s="37">
        <v>100000</v>
      </c>
      <c r="BS39" s="37">
        <v>25000</v>
      </c>
      <c r="BT39" s="37">
        <v>25000</v>
      </c>
      <c r="BU39" s="37">
        <v>0</v>
      </c>
      <c r="BV39" s="37">
        <v>50000</v>
      </c>
      <c r="BW39" s="37">
        <v>0</v>
      </c>
      <c r="BX39" s="37">
        <v>250000</v>
      </c>
      <c r="BY39" s="37">
        <v>175000</v>
      </c>
      <c r="BZ39" s="37">
        <v>275000</v>
      </c>
      <c r="CA39" s="37">
        <v>75000</v>
      </c>
      <c r="CB39" s="37">
        <v>125000</v>
      </c>
      <c r="CC39" s="37">
        <v>100000</v>
      </c>
      <c r="CD39" s="37">
        <v>75000</v>
      </c>
      <c r="CE39" s="37">
        <v>25000</v>
      </c>
      <c r="CF39" s="37">
        <v>0</v>
      </c>
      <c r="CG39" s="37">
        <v>0</v>
      </c>
      <c r="CH39" s="37">
        <v>50000</v>
      </c>
      <c r="CI39" s="37">
        <v>50000</v>
      </c>
      <c r="CJ39" s="37">
        <v>50000</v>
      </c>
      <c r="CK39" s="37">
        <v>0</v>
      </c>
      <c r="CL39" s="37">
        <v>50000</v>
      </c>
      <c r="CM39" s="37">
        <v>25000</v>
      </c>
      <c r="CN39" s="37">
        <v>25000</v>
      </c>
      <c r="CO39" s="37">
        <v>25000</v>
      </c>
      <c r="CP39" s="37">
        <v>25000</v>
      </c>
      <c r="CQ39" s="37">
        <v>25000</v>
      </c>
      <c r="CR39" s="37">
        <v>25000</v>
      </c>
      <c r="CS39" s="37">
        <v>50000</v>
      </c>
      <c r="CT39" s="37">
        <v>0</v>
      </c>
      <c r="CU39" s="37">
        <v>0</v>
      </c>
      <c r="CV39" s="37">
        <v>0</v>
      </c>
      <c r="CW39" s="37">
        <v>0</v>
      </c>
      <c r="CX39" s="37">
        <v>0</v>
      </c>
      <c r="CY39" s="37">
        <v>50000</v>
      </c>
      <c r="CZ39" s="37">
        <v>50000</v>
      </c>
      <c r="DA39" s="37">
        <v>50000</v>
      </c>
      <c r="DB39" s="37">
        <v>50000</v>
      </c>
      <c r="DC39" s="37">
        <v>75000</v>
      </c>
      <c r="DD39" s="37">
        <v>50000</v>
      </c>
      <c r="DE39" s="37">
        <v>0</v>
      </c>
      <c r="DF39" s="37">
        <v>0</v>
      </c>
      <c r="DG39" s="37">
        <v>0</v>
      </c>
      <c r="DH39" s="37">
        <v>25000</v>
      </c>
      <c r="DI39" s="37">
        <v>50000</v>
      </c>
      <c r="DJ39" s="37">
        <v>50000</v>
      </c>
      <c r="DK39" s="37">
        <v>25000</v>
      </c>
      <c r="DL39" s="37">
        <v>125000</v>
      </c>
      <c r="DM39" s="37">
        <v>50000</v>
      </c>
      <c r="DN39" s="37">
        <v>0</v>
      </c>
      <c r="DO39" s="37">
        <v>0</v>
      </c>
      <c r="DP39" s="37">
        <v>50000</v>
      </c>
      <c r="DQ39" s="37">
        <v>50000</v>
      </c>
      <c r="DR39" s="37">
        <v>0</v>
      </c>
      <c r="DS39" s="37">
        <v>125000</v>
      </c>
      <c r="DT39" s="37">
        <v>150000</v>
      </c>
      <c r="DU39" s="37">
        <v>100000</v>
      </c>
      <c r="DV39" s="37">
        <v>150000</v>
      </c>
      <c r="DW39" s="37">
        <v>0</v>
      </c>
      <c r="DX39" s="37">
        <v>100000</v>
      </c>
      <c r="DY39" s="37">
        <v>50000</v>
      </c>
      <c r="DZ39" s="37">
        <v>0</v>
      </c>
      <c r="EA39" s="37">
        <v>25000</v>
      </c>
      <c r="EB39" s="38">
        <v>0</v>
      </c>
    </row>
    <row r="40" spans="1:132" s="5" customFormat="1" ht="15" customHeight="1" x14ac:dyDescent="0.25">
      <c r="A40" s="26"/>
      <c r="B40" s="255" t="s">
        <v>3</v>
      </c>
      <c r="C40" s="282"/>
      <c r="D40" s="291">
        <v>2030</v>
      </c>
      <c r="E40" s="36">
        <v>77</v>
      </c>
      <c r="F40" s="37">
        <v>30325000</v>
      </c>
      <c r="G40" s="7" t="s">
        <v>343</v>
      </c>
      <c r="H40" s="6" t="s">
        <v>351</v>
      </c>
      <c r="I40" s="6" t="s">
        <v>334</v>
      </c>
      <c r="J40" s="6" t="s">
        <v>331</v>
      </c>
      <c r="K40" s="6" t="s">
        <v>22</v>
      </c>
      <c r="L40" s="6" t="s">
        <v>719</v>
      </c>
      <c r="M40" s="6" t="s">
        <v>39</v>
      </c>
      <c r="N40" s="6" t="s">
        <v>40</v>
      </c>
      <c r="O40" s="6" t="s">
        <v>341</v>
      </c>
      <c r="P40" s="6" t="s">
        <v>346</v>
      </c>
      <c r="Q40" s="6" t="s">
        <v>52</v>
      </c>
      <c r="R40" s="6" t="s">
        <v>347</v>
      </c>
      <c r="S40" s="6" t="s">
        <v>63</v>
      </c>
      <c r="T40" s="6" t="s">
        <v>335</v>
      </c>
      <c r="U40" s="6" t="s">
        <v>331</v>
      </c>
      <c r="V40" s="6" t="s">
        <v>348</v>
      </c>
      <c r="W40" s="6" t="s">
        <v>73</v>
      </c>
      <c r="X40" s="6" t="s">
        <v>331</v>
      </c>
      <c r="Y40" s="6" t="s">
        <v>75</v>
      </c>
      <c r="Z40" s="6" t="s">
        <v>331</v>
      </c>
      <c r="AA40" s="6" t="s">
        <v>331</v>
      </c>
      <c r="AB40" s="6" t="s">
        <v>337</v>
      </c>
      <c r="AC40" s="6" t="s">
        <v>87</v>
      </c>
      <c r="AD40" s="6" t="s">
        <v>338</v>
      </c>
      <c r="AE40" s="6" t="s">
        <v>349</v>
      </c>
      <c r="AF40" s="6" t="s">
        <v>97</v>
      </c>
      <c r="AG40" s="6" t="s">
        <v>98</v>
      </c>
      <c r="AH40" s="39" t="s">
        <v>350</v>
      </c>
      <c r="AI40" s="36">
        <v>275000</v>
      </c>
      <c r="AJ40" s="37">
        <v>100000</v>
      </c>
      <c r="AK40" s="37">
        <v>100000</v>
      </c>
      <c r="AL40" s="37">
        <v>100000</v>
      </c>
      <c r="AM40" s="37">
        <v>50000</v>
      </c>
      <c r="AN40" s="37">
        <v>50000</v>
      </c>
      <c r="AO40" s="37">
        <v>1200000</v>
      </c>
      <c r="AP40" s="37">
        <v>100000</v>
      </c>
      <c r="AQ40" s="37">
        <v>0</v>
      </c>
      <c r="AR40" s="37">
        <v>950000</v>
      </c>
      <c r="AS40" s="37">
        <v>350000</v>
      </c>
      <c r="AT40" s="37">
        <v>750000</v>
      </c>
      <c r="AU40" s="37">
        <v>200000</v>
      </c>
      <c r="AV40" s="37">
        <v>50000</v>
      </c>
      <c r="AW40" s="37">
        <v>250000</v>
      </c>
      <c r="AX40" s="37">
        <v>0</v>
      </c>
      <c r="AY40" s="37">
        <v>200000</v>
      </c>
      <c r="AZ40" s="37">
        <v>500000</v>
      </c>
      <c r="BA40" s="37">
        <v>200000</v>
      </c>
      <c r="BB40" s="37">
        <v>450000</v>
      </c>
      <c r="BC40" s="37">
        <v>150000</v>
      </c>
      <c r="BD40" s="37">
        <v>25000</v>
      </c>
      <c r="BE40" s="37">
        <v>350000</v>
      </c>
      <c r="BF40" s="37">
        <v>500000</v>
      </c>
      <c r="BG40" s="37">
        <v>50000</v>
      </c>
      <c r="BH40" s="37">
        <v>300000</v>
      </c>
      <c r="BI40" s="37">
        <v>550000</v>
      </c>
      <c r="BJ40" s="37">
        <v>200000</v>
      </c>
      <c r="BK40" s="37">
        <v>275000</v>
      </c>
      <c r="BL40" s="37">
        <v>100000</v>
      </c>
      <c r="BM40" s="37">
        <v>0</v>
      </c>
      <c r="BN40" s="37">
        <v>0</v>
      </c>
      <c r="BO40" s="37">
        <v>0</v>
      </c>
      <c r="BP40" s="37">
        <v>400000</v>
      </c>
      <c r="BQ40" s="37">
        <v>700000</v>
      </c>
      <c r="BR40" s="37">
        <v>275000</v>
      </c>
      <c r="BS40" s="37">
        <v>100000</v>
      </c>
      <c r="BT40" s="37">
        <v>100000</v>
      </c>
      <c r="BU40" s="37">
        <v>0</v>
      </c>
      <c r="BV40" s="37">
        <v>200000</v>
      </c>
      <c r="BW40" s="37">
        <v>0</v>
      </c>
      <c r="BX40" s="37">
        <v>2250000</v>
      </c>
      <c r="BY40" s="37">
        <v>1300000</v>
      </c>
      <c r="BZ40" s="37">
        <v>350000</v>
      </c>
      <c r="CA40" s="37">
        <v>650000</v>
      </c>
      <c r="CB40" s="37">
        <v>1400000</v>
      </c>
      <c r="CC40" s="37">
        <v>850000</v>
      </c>
      <c r="CD40" s="37">
        <v>350000</v>
      </c>
      <c r="CE40" s="37">
        <v>50000</v>
      </c>
      <c r="CF40" s="37">
        <v>0</v>
      </c>
      <c r="CG40" s="37">
        <v>350000</v>
      </c>
      <c r="CH40" s="37">
        <v>600000</v>
      </c>
      <c r="CI40" s="37">
        <v>600000</v>
      </c>
      <c r="CJ40" s="37">
        <v>550000</v>
      </c>
      <c r="CK40" s="37">
        <v>0</v>
      </c>
      <c r="CL40" s="37">
        <v>400000</v>
      </c>
      <c r="CM40" s="37">
        <v>250000</v>
      </c>
      <c r="CN40" s="37">
        <v>50000</v>
      </c>
      <c r="CO40" s="37">
        <v>500000</v>
      </c>
      <c r="CP40" s="37">
        <v>150000</v>
      </c>
      <c r="CQ40" s="37">
        <v>750000</v>
      </c>
      <c r="CR40" s="37">
        <v>0</v>
      </c>
      <c r="CS40" s="37">
        <v>400000</v>
      </c>
      <c r="CT40" s="37">
        <v>0</v>
      </c>
      <c r="CU40" s="37">
        <v>0</v>
      </c>
      <c r="CV40" s="37">
        <v>0</v>
      </c>
      <c r="CW40" s="37">
        <v>0</v>
      </c>
      <c r="CX40" s="37">
        <v>0</v>
      </c>
      <c r="CY40" s="37">
        <v>150000</v>
      </c>
      <c r="CZ40" s="37">
        <v>125000</v>
      </c>
      <c r="DA40" s="37">
        <v>300000</v>
      </c>
      <c r="DB40" s="37">
        <v>550000</v>
      </c>
      <c r="DC40" s="37">
        <v>550000</v>
      </c>
      <c r="DD40" s="37">
        <v>500000</v>
      </c>
      <c r="DE40" s="37">
        <v>50000</v>
      </c>
      <c r="DF40" s="37">
        <v>0</v>
      </c>
      <c r="DG40" s="37">
        <v>0</v>
      </c>
      <c r="DH40" s="37">
        <v>350000</v>
      </c>
      <c r="DI40" s="37">
        <v>950000</v>
      </c>
      <c r="DJ40" s="37">
        <v>1100000</v>
      </c>
      <c r="DK40" s="37">
        <v>850000</v>
      </c>
      <c r="DL40" s="37">
        <v>125000</v>
      </c>
      <c r="DM40" s="37">
        <v>250000</v>
      </c>
      <c r="DN40" s="37">
        <v>0</v>
      </c>
      <c r="DO40" s="37">
        <v>75000</v>
      </c>
      <c r="DP40" s="37">
        <v>550000</v>
      </c>
      <c r="DQ40" s="37">
        <v>50000</v>
      </c>
      <c r="DR40" s="37">
        <v>0</v>
      </c>
      <c r="DS40" s="37">
        <v>275000</v>
      </c>
      <c r="DT40" s="37">
        <v>400000</v>
      </c>
      <c r="DU40" s="37">
        <v>125000</v>
      </c>
      <c r="DV40" s="37">
        <v>225000</v>
      </c>
      <c r="DW40" s="37">
        <v>400000</v>
      </c>
      <c r="DX40" s="37">
        <v>100000</v>
      </c>
      <c r="DY40" s="37">
        <v>150000</v>
      </c>
      <c r="DZ40" s="37">
        <v>0</v>
      </c>
      <c r="EA40" s="37">
        <v>175000</v>
      </c>
      <c r="EB40" s="38">
        <v>0</v>
      </c>
    </row>
    <row r="41" spans="1:132" s="5" customFormat="1" ht="15" customHeight="1" x14ac:dyDescent="0.25">
      <c r="A41" s="19"/>
      <c r="B41" s="255" t="s">
        <v>4</v>
      </c>
      <c r="C41" s="282"/>
      <c r="D41" s="291">
        <v>2030</v>
      </c>
      <c r="E41" s="36">
        <v>72</v>
      </c>
      <c r="F41" s="37">
        <v>5200000</v>
      </c>
      <c r="G41" s="7" t="s">
        <v>343</v>
      </c>
      <c r="H41" s="6" t="s">
        <v>351</v>
      </c>
      <c r="I41" s="6" t="s">
        <v>334</v>
      </c>
      <c r="J41" s="6" t="s">
        <v>331</v>
      </c>
      <c r="K41" s="6" t="s">
        <v>22</v>
      </c>
      <c r="L41" s="6" t="s">
        <v>345</v>
      </c>
      <c r="M41" s="6" t="s">
        <v>39</v>
      </c>
      <c r="N41" s="6" t="s">
        <v>40</v>
      </c>
      <c r="O41" s="6" t="s">
        <v>331</v>
      </c>
      <c r="P41" s="6" t="s">
        <v>346</v>
      </c>
      <c r="Q41" s="6" t="s">
        <v>52</v>
      </c>
      <c r="R41" s="6" t="s">
        <v>347</v>
      </c>
      <c r="S41" s="6" t="s">
        <v>331</v>
      </c>
      <c r="T41" s="6" t="s">
        <v>335</v>
      </c>
      <c r="U41" s="6" t="s">
        <v>331</v>
      </c>
      <c r="V41" s="6" t="s">
        <v>348</v>
      </c>
      <c r="W41" s="6" t="s">
        <v>73</v>
      </c>
      <c r="X41" s="6" t="s">
        <v>74</v>
      </c>
      <c r="Y41" s="6" t="s">
        <v>75</v>
      </c>
      <c r="Z41" s="6" t="s">
        <v>331</v>
      </c>
      <c r="AA41" s="6" t="s">
        <v>331</v>
      </c>
      <c r="AB41" s="6" t="s">
        <v>337</v>
      </c>
      <c r="AC41" s="6" t="s">
        <v>87</v>
      </c>
      <c r="AD41" s="6" t="s">
        <v>338</v>
      </c>
      <c r="AE41" s="6" t="s">
        <v>349</v>
      </c>
      <c r="AF41" s="6" t="s">
        <v>331</v>
      </c>
      <c r="AG41" s="6" t="s">
        <v>98</v>
      </c>
      <c r="AH41" s="39" t="s">
        <v>353</v>
      </c>
      <c r="AI41" s="36">
        <v>50000</v>
      </c>
      <c r="AJ41" s="37">
        <v>25000</v>
      </c>
      <c r="AK41" s="37">
        <v>25000</v>
      </c>
      <c r="AL41" s="37">
        <v>75000</v>
      </c>
      <c r="AM41" s="37">
        <v>25000</v>
      </c>
      <c r="AN41" s="37">
        <v>50000</v>
      </c>
      <c r="AO41" s="37">
        <v>50000</v>
      </c>
      <c r="AP41" s="37">
        <v>25000</v>
      </c>
      <c r="AQ41" s="37">
        <v>0</v>
      </c>
      <c r="AR41" s="37">
        <v>100000</v>
      </c>
      <c r="AS41" s="37">
        <v>150000</v>
      </c>
      <c r="AT41" s="37">
        <v>125000</v>
      </c>
      <c r="AU41" s="37">
        <v>50000</v>
      </c>
      <c r="AV41" s="37">
        <v>50000</v>
      </c>
      <c r="AW41" s="37">
        <v>0</v>
      </c>
      <c r="AX41" s="37">
        <v>0</v>
      </c>
      <c r="AY41" s="37">
        <v>100000</v>
      </c>
      <c r="AZ41" s="37">
        <v>125000</v>
      </c>
      <c r="BA41" s="37">
        <v>75000</v>
      </c>
      <c r="BB41" s="37">
        <v>250000</v>
      </c>
      <c r="BC41" s="37">
        <v>75000</v>
      </c>
      <c r="BD41" s="37">
        <v>25000</v>
      </c>
      <c r="BE41" s="37">
        <v>75000</v>
      </c>
      <c r="BF41" s="37">
        <v>125000</v>
      </c>
      <c r="BG41" s="37">
        <v>25000</v>
      </c>
      <c r="BH41" s="37">
        <v>100000</v>
      </c>
      <c r="BI41" s="37">
        <v>75000</v>
      </c>
      <c r="BJ41" s="37">
        <v>75000</v>
      </c>
      <c r="BK41" s="37">
        <v>0</v>
      </c>
      <c r="BL41" s="37">
        <v>0</v>
      </c>
      <c r="BM41" s="37">
        <v>0</v>
      </c>
      <c r="BN41" s="37">
        <v>0</v>
      </c>
      <c r="BO41" s="37">
        <v>0</v>
      </c>
      <c r="BP41" s="37">
        <v>75000</v>
      </c>
      <c r="BQ41" s="37">
        <v>25000</v>
      </c>
      <c r="BR41" s="37">
        <v>100000</v>
      </c>
      <c r="BS41" s="37">
        <v>25000</v>
      </c>
      <c r="BT41" s="37">
        <v>25000</v>
      </c>
      <c r="BU41" s="37">
        <v>0</v>
      </c>
      <c r="BV41" s="37">
        <v>25000</v>
      </c>
      <c r="BW41" s="37">
        <v>0</v>
      </c>
      <c r="BX41" s="37">
        <v>250000</v>
      </c>
      <c r="BY41" s="37">
        <v>125000</v>
      </c>
      <c r="BZ41" s="37">
        <v>300000</v>
      </c>
      <c r="CA41" s="37">
        <v>100000</v>
      </c>
      <c r="CB41" s="37">
        <v>125000</v>
      </c>
      <c r="CC41" s="37">
        <v>100000</v>
      </c>
      <c r="CD41" s="37">
        <v>75000</v>
      </c>
      <c r="CE41" s="37">
        <v>25000</v>
      </c>
      <c r="CF41" s="37">
        <v>0</v>
      </c>
      <c r="CG41" s="37">
        <v>0</v>
      </c>
      <c r="CH41" s="37">
        <v>50000</v>
      </c>
      <c r="CI41" s="37">
        <v>50000</v>
      </c>
      <c r="CJ41" s="37">
        <v>50000</v>
      </c>
      <c r="CK41" s="37">
        <v>0</v>
      </c>
      <c r="CL41" s="37">
        <v>75000</v>
      </c>
      <c r="CM41" s="37">
        <v>25000</v>
      </c>
      <c r="CN41" s="37">
        <v>25000</v>
      </c>
      <c r="CO41" s="37">
        <v>50000</v>
      </c>
      <c r="CP41" s="37">
        <v>25000</v>
      </c>
      <c r="CQ41" s="37">
        <v>50000</v>
      </c>
      <c r="CR41" s="37">
        <v>25000</v>
      </c>
      <c r="CS41" s="37">
        <v>50000</v>
      </c>
      <c r="CT41" s="37">
        <v>0</v>
      </c>
      <c r="CU41" s="37">
        <v>0</v>
      </c>
      <c r="CV41" s="37">
        <v>0</v>
      </c>
      <c r="CW41" s="37">
        <v>0</v>
      </c>
      <c r="CX41" s="37">
        <v>0</v>
      </c>
      <c r="CY41" s="37">
        <v>50000</v>
      </c>
      <c r="CZ41" s="37">
        <v>50000</v>
      </c>
      <c r="DA41" s="37">
        <v>50000</v>
      </c>
      <c r="DB41" s="37">
        <v>50000</v>
      </c>
      <c r="DC41" s="37">
        <v>100000</v>
      </c>
      <c r="DD41" s="37">
        <v>50000</v>
      </c>
      <c r="DE41" s="37">
        <v>25000</v>
      </c>
      <c r="DF41" s="37">
        <v>0</v>
      </c>
      <c r="DG41" s="37">
        <v>0</v>
      </c>
      <c r="DH41" s="37">
        <v>25000</v>
      </c>
      <c r="DI41" s="37">
        <v>50000</v>
      </c>
      <c r="DJ41" s="37">
        <v>50000</v>
      </c>
      <c r="DK41" s="37">
        <v>25000</v>
      </c>
      <c r="DL41" s="37">
        <v>75000</v>
      </c>
      <c r="DM41" s="37">
        <v>25000</v>
      </c>
      <c r="DN41" s="37">
        <v>0</v>
      </c>
      <c r="DO41" s="37">
        <v>0</v>
      </c>
      <c r="DP41" s="37">
        <v>50000</v>
      </c>
      <c r="DQ41" s="37">
        <v>50000</v>
      </c>
      <c r="DR41" s="37">
        <v>0</v>
      </c>
      <c r="DS41" s="37">
        <v>125000</v>
      </c>
      <c r="DT41" s="37">
        <v>175000</v>
      </c>
      <c r="DU41" s="37">
        <v>75000</v>
      </c>
      <c r="DV41" s="37">
        <v>150000</v>
      </c>
      <c r="DW41" s="37">
        <v>0</v>
      </c>
      <c r="DX41" s="37">
        <v>100000</v>
      </c>
      <c r="DY41" s="37">
        <v>50000</v>
      </c>
      <c r="DZ41" s="37">
        <v>0</v>
      </c>
      <c r="EA41" s="37">
        <v>25000</v>
      </c>
      <c r="EB41" s="38">
        <v>0</v>
      </c>
    </row>
    <row r="42" spans="1:132" s="5" customFormat="1" ht="15" customHeight="1" x14ac:dyDescent="0.25">
      <c r="A42" s="26"/>
      <c r="B42" s="255" t="s">
        <v>5</v>
      </c>
      <c r="C42" s="282"/>
      <c r="D42" s="291">
        <v>2030</v>
      </c>
      <c r="E42" s="36">
        <v>80</v>
      </c>
      <c r="F42" s="37">
        <v>30175000</v>
      </c>
      <c r="G42" s="7" t="s">
        <v>343</v>
      </c>
      <c r="H42" s="6" t="s">
        <v>351</v>
      </c>
      <c r="I42" s="6" t="s">
        <v>334</v>
      </c>
      <c r="J42" s="6" t="s">
        <v>331</v>
      </c>
      <c r="K42" s="6" t="s">
        <v>22</v>
      </c>
      <c r="L42" s="6" t="s">
        <v>712</v>
      </c>
      <c r="M42" s="6" t="s">
        <v>39</v>
      </c>
      <c r="N42" s="6" t="s">
        <v>40</v>
      </c>
      <c r="O42" s="6" t="s">
        <v>713</v>
      </c>
      <c r="P42" s="6" t="s">
        <v>346</v>
      </c>
      <c r="Q42" s="6" t="s">
        <v>52</v>
      </c>
      <c r="R42" s="6" t="s">
        <v>347</v>
      </c>
      <c r="S42" s="6" t="s">
        <v>63</v>
      </c>
      <c r="T42" s="6" t="s">
        <v>335</v>
      </c>
      <c r="U42" s="6" t="s">
        <v>331</v>
      </c>
      <c r="V42" s="6" t="s">
        <v>348</v>
      </c>
      <c r="W42" s="6" t="s">
        <v>73</v>
      </c>
      <c r="X42" s="6" t="s">
        <v>74</v>
      </c>
      <c r="Y42" s="6" t="s">
        <v>75</v>
      </c>
      <c r="Z42" s="6" t="s">
        <v>331</v>
      </c>
      <c r="AA42" s="6" t="s">
        <v>331</v>
      </c>
      <c r="AB42" s="6" t="s">
        <v>337</v>
      </c>
      <c r="AC42" s="6" t="s">
        <v>87</v>
      </c>
      <c r="AD42" s="6" t="s">
        <v>338</v>
      </c>
      <c r="AE42" s="6" t="s">
        <v>349</v>
      </c>
      <c r="AF42" s="6" t="s">
        <v>97</v>
      </c>
      <c r="AG42" s="6" t="s">
        <v>98</v>
      </c>
      <c r="AH42" s="39" t="s">
        <v>350</v>
      </c>
      <c r="AI42" s="36">
        <v>275000</v>
      </c>
      <c r="AJ42" s="37">
        <v>100000</v>
      </c>
      <c r="AK42" s="37">
        <v>100000</v>
      </c>
      <c r="AL42" s="37">
        <v>125000</v>
      </c>
      <c r="AM42" s="37">
        <v>50000</v>
      </c>
      <c r="AN42" s="37">
        <v>50000</v>
      </c>
      <c r="AO42" s="37">
        <v>1100000</v>
      </c>
      <c r="AP42" s="37">
        <v>100000</v>
      </c>
      <c r="AQ42" s="37">
        <v>0</v>
      </c>
      <c r="AR42" s="37">
        <v>950000</v>
      </c>
      <c r="AS42" s="37">
        <v>350000</v>
      </c>
      <c r="AT42" s="37">
        <v>750000</v>
      </c>
      <c r="AU42" s="37">
        <v>200000</v>
      </c>
      <c r="AV42" s="37">
        <v>50000</v>
      </c>
      <c r="AW42" s="37">
        <v>250000</v>
      </c>
      <c r="AX42" s="37">
        <v>25000</v>
      </c>
      <c r="AY42" s="37">
        <v>200000</v>
      </c>
      <c r="AZ42" s="37">
        <v>500000</v>
      </c>
      <c r="BA42" s="37">
        <v>200000</v>
      </c>
      <c r="BB42" s="37">
        <v>450000</v>
      </c>
      <c r="BC42" s="37">
        <v>125000</v>
      </c>
      <c r="BD42" s="37">
        <v>25000</v>
      </c>
      <c r="BE42" s="37">
        <v>350000</v>
      </c>
      <c r="BF42" s="37">
        <v>500000</v>
      </c>
      <c r="BG42" s="37">
        <v>50000</v>
      </c>
      <c r="BH42" s="37">
        <v>300000</v>
      </c>
      <c r="BI42" s="37">
        <v>550000</v>
      </c>
      <c r="BJ42" s="37">
        <v>200000</v>
      </c>
      <c r="BK42" s="37">
        <v>200000</v>
      </c>
      <c r="BL42" s="37">
        <v>100000</v>
      </c>
      <c r="BM42" s="37">
        <v>75000</v>
      </c>
      <c r="BN42" s="37">
        <v>0</v>
      </c>
      <c r="BO42" s="37">
        <v>0</v>
      </c>
      <c r="BP42" s="37">
        <v>400000</v>
      </c>
      <c r="BQ42" s="37">
        <v>700000</v>
      </c>
      <c r="BR42" s="37">
        <v>275000</v>
      </c>
      <c r="BS42" s="37">
        <v>100000</v>
      </c>
      <c r="BT42" s="37">
        <v>100000</v>
      </c>
      <c r="BU42" s="37">
        <v>0</v>
      </c>
      <c r="BV42" s="37">
        <v>200000</v>
      </c>
      <c r="BW42" s="37">
        <v>0</v>
      </c>
      <c r="BX42" s="37">
        <v>2250000</v>
      </c>
      <c r="BY42" s="37">
        <v>1300000</v>
      </c>
      <c r="BZ42" s="37">
        <v>350000</v>
      </c>
      <c r="CA42" s="37">
        <v>650000</v>
      </c>
      <c r="CB42" s="37">
        <v>1400000</v>
      </c>
      <c r="CC42" s="37">
        <v>850000</v>
      </c>
      <c r="CD42" s="37">
        <v>350000</v>
      </c>
      <c r="CE42" s="37">
        <v>50000</v>
      </c>
      <c r="CF42" s="37">
        <v>0</v>
      </c>
      <c r="CG42" s="37">
        <v>350000</v>
      </c>
      <c r="CH42" s="37">
        <v>650000</v>
      </c>
      <c r="CI42" s="37">
        <v>600000</v>
      </c>
      <c r="CJ42" s="37">
        <v>500000</v>
      </c>
      <c r="CK42" s="37">
        <v>0</v>
      </c>
      <c r="CL42" s="37">
        <v>400000</v>
      </c>
      <c r="CM42" s="37">
        <v>250000</v>
      </c>
      <c r="CN42" s="37">
        <v>50000</v>
      </c>
      <c r="CO42" s="37">
        <v>500000</v>
      </c>
      <c r="CP42" s="37">
        <v>175000</v>
      </c>
      <c r="CQ42" s="37">
        <v>750000</v>
      </c>
      <c r="CR42" s="37">
        <v>25000</v>
      </c>
      <c r="CS42" s="37">
        <v>400000</v>
      </c>
      <c r="CT42" s="37">
        <v>0</v>
      </c>
      <c r="CU42" s="37">
        <v>0</v>
      </c>
      <c r="CV42" s="37">
        <v>0</v>
      </c>
      <c r="CW42" s="37">
        <v>0</v>
      </c>
      <c r="CX42" s="37">
        <v>0</v>
      </c>
      <c r="CY42" s="37">
        <v>150000</v>
      </c>
      <c r="CZ42" s="37">
        <v>125000</v>
      </c>
      <c r="DA42" s="37">
        <v>300000</v>
      </c>
      <c r="DB42" s="37">
        <v>550000</v>
      </c>
      <c r="DC42" s="37">
        <v>550000</v>
      </c>
      <c r="DD42" s="37">
        <v>500000</v>
      </c>
      <c r="DE42" s="37">
        <v>50000</v>
      </c>
      <c r="DF42" s="37">
        <v>0</v>
      </c>
      <c r="DG42" s="37">
        <v>0</v>
      </c>
      <c r="DH42" s="37">
        <v>350000</v>
      </c>
      <c r="DI42" s="37">
        <v>950000</v>
      </c>
      <c r="DJ42" s="37">
        <v>1000000</v>
      </c>
      <c r="DK42" s="37">
        <v>800000</v>
      </c>
      <c r="DL42" s="37">
        <v>125000</v>
      </c>
      <c r="DM42" s="37">
        <v>225000</v>
      </c>
      <c r="DN42" s="37">
        <v>0</v>
      </c>
      <c r="DO42" s="37">
        <v>75000</v>
      </c>
      <c r="DP42" s="37">
        <v>550000</v>
      </c>
      <c r="DQ42" s="37">
        <v>75000</v>
      </c>
      <c r="DR42" s="37">
        <v>0</v>
      </c>
      <c r="DS42" s="37">
        <v>275000</v>
      </c>
      <c r="DT42" s="37">
        <v>400000</v>
      </c>
      <c r="DU42" s="37">
        <v>125000</v>
      </c>
      <c r="DV42" s="37">
        <v>225000</v>
      </c>
      <c r="DW42" s="37">
        <v>400000</v>
      </c>
      <c r="DX42" s="37">
        <v>100000</v>
      </c>
      <c r="DY42" s="37">
        <v>175000</v>
      </c>
      <c r="DZ42" s="37">
        <v>0</v>
      </c>
      <c r="EA42" s="37">
        <v>175000</v>
      </c>
      <c r="EB42" s="38">
        <v>0</v>
      </c>
    </row>
    <row r="43" spans="1:132" s="5" customFormat="1" ht="15" customHeight="1" x14ac:dyDescent="0.25">
      <c r="A43" s="19"/>
      <c r="B43" s="255" t="s">
        <v>6</v>
      </c>
      <c r="C43" s="282"/>
      <c r="D43" s="291">
        <v>2030</v>
      </c>
      <c r="E43" s="36">
        <v>68</v>
      </c>
      <c r="F43" s="37">
        <v>4200000</v>
      </c>
      <c r="G43" s="7" t="s">
        <v>343</v>
      </c>
      <c r="H43" s="6" t="s">
        <v>351</v>
      </c>
      <c r="I43" s="6" t="s">
        <v>334</v>
      </c>
      <c r="J43" s="6" t="s">
        <v>331</v>
      </c>
      <c r="K43" s="6" t="s">
        <v>22</v>
      </c>
      <c r="L43" s="6" t="s">
        <v>345</v>
      </c>
      <c r="M43" s="6" t="s">
        <v>39</v>
      </c>
      <c r="N43" s="6" t="s">
        <v>40</v>
      </c>
      <c r="O43" s="6" t="s">
        <v>331</v>
      </c>
      <c r="P43" s="6" t="s">
        <v>714</v>
      </c>
      <c r="Q43" s="6" t="s">
        <v>331</v>
      </c>
      <c r="R43" s="6" t="s">
        <v>356</v>
      </c>
      <c r="S43" s="6" t="s">
        <v>331</v>
      </c>
      <c r="T43" s="6" t="s">
        <v>335</v>
      </c>
      <c r="U43" s="6" t="s">
        <v>331</v>
      </c>
      <c r="V43" s="6" t="s">
        <v>348</v>
      </c>
      <c r="W43" s="6" t="s">
        <v>73</v>
      </c>
      <c r="X43" s="6" t="s">
        <v>74</v>
      </c>
      <c r="Y43" s="6" t="s">
        <v>75</v>
      </c>
      <c r="Z43" s="6" t="s">
        <v>331</v>
      </c>
      <c r="AA43" s="6" t="s">
        <v>331</v>
      </c>
      <c r="AB43" s="6" t="s">
        <v>337</v>
      </c>
      <c r="AC43" s="6" t="s">
        <v>331</v>
      </c>
      <c r="AD43" s="6" t="s">
        <v>338</v>
      </c>
      <c r="AE43" s="6" t="s">
        <v>349</v>
      </c>
      <c r="AF43" s="6" t="s">
        <v>331</v>
      </c>
      <c r="AG43" s="6" t="s">
        <v>98</v>
      </c>
      <c r="AH43" s="39" t="s">
        <v>353</v>
      </c>
      <c r="AI43" s="36">
        <v>50000</v>
      </c>
      <c r="AJ43" s="37">
        <v>25000</v>
      </c>
      <c r="AK43" s="37">
        <v>25000</v>
      </c>
      <c r="AL43" s="37">
        <v>25000</v>
      </c>
      <c r="AM43" s="37">
        <v>25000</v>
      </c>
      <c r="AN43" s="37">
        <v>50000</v>
      </c>
      <c r="AO43" s="37">
        <v>50000</v>
      </c>
      <c r="AP43" s="37">
        <v>25000</v>
      </c>
      <c r="AQ43" s="37">
        <v>0</v>
      </c>
      <c r="AR43" s="37">
        <v>100000</v>
      </c>
      <c r="AS43" s="37">
        <v>100000</v>
      </c>
      <c r="AT43" s="37">
        <v>100000</v>
      </c>
      <c r="AU43" s="37">
        <v>50000</v>
      </c>
      <c r="AV43" s="37">
        <v>50000</v>
      </c>
      <c r="AW43" s="37">
        <v>0</v>
      </c>
      <c r="AX43" s="37">
        <v>0</v>
      </c>
      <c r="AY43" s="37">
        <v>100000</v>
      </c>
      <c r="AZ43" s="37">
        <v>75000</v>
      </c>
      <c r="BA43" s="37">
        <v>75000</v>
      </c>
      <c r="BB43" s="37">
        <v>200000</v>
      </c>
      <c r="BC43" s="37">
        <v>75000</v>
      </c>
      <c r="BD43" s="37">
        <v>25000</v>
      </c>
      <c r="BE43" s="37">
        <v>75000</v>
      </c>
      <c r="BF43" s="37">
        <v>100000</v>
      </c>
      <c r="BG43" s="37">
        <v>25000</v>
      </c>
      <c r="BH43" s="37">
        <v>75000</v>
      </c>
      <c r="BI43" s="37">
        <v>75000</v>
      </c>
      <c r="BJ43" s="37">
        <v>25000</v>
      </c>
      <c r="BK43" s="37">
        <v>0</v>
      </c>
      <c r="BL43" s="37">
        <v>0</v>
      </c>
      <c r="BM43" s="37">
        <v>0</v>
      </c>
      <c r="BN43" s="37">
        <v>0</v>
      </c>
      <c r="BO43" s="37">
        <v>0</v>
      </c>
      <c r="BP43" s="37">
        <v>25000</v>
      </c>
      <c r="BQ43" s="37">
        <v>25000</v>
      </c>
      <c r="BR43" s="37">
        <v>50000</v>
      </c>
      <c r="BS43" s="37">
        <v>25000</v>
      </c>
      <c r="BT43" s="37">
        <v>0</v>
      </c>
      <c r="BU43" s="37">
        <v>0</v>
      </c>
      <c r="BV43" s="37">
        <v>0</v>
      </c>
      <c r="BW43" s="37">
        <v>0</v>
      </c>
      <c r="BX43" s="37">
        <v>225000</v>
      </c>
      <c r="BY43" s="37">
        <v>100000</v>
      </c>
      <c r="BZ43" s="37">
        <v>275000</v>
      </c>
      <c r="CA43" s="37">
        <v>75000</v>
      </c>
      <c r="CB43" s="37">
        <v>125000</v>
      </c>
      <c r="CC43" s="37">
        <v>75000</v>
      </c>
      <c r="CD43" s="37">
        <v>25000</v>
      </c>
      <c r="CE43" s="37">
        <v>0</v>
      </c>
      <c r="CF43" s="37">
        <v>0</v>
      </c>
      <c r="CG43" s="37">
        <v>0</v>
      </c>
      <c r="CH43" s="37">
        <v>50000</v>
      </c>
      <c r="CI43" s="37">
        <v>50000</v>
      </c>
      <c r="CJ43" s="37">
        <v>50000</v>
      </c>
      <c r="CK43" s="37">
        <v>0</v>
      </c>
      <c r="CL43" s="37">
        <v>25000</v>
      </c>
      <c r="CM43" s="37">
        <v>25000</v>
      </c>
      <c r="CN43" s="37">
        <v>25000</v>
      </c>
      <c r="CO43" s="37">
        <v>25000</v>
      </c>
      <c r="CP43" s="37">
        <v>25000</v>
      </c>
      <c r="CQ43" s="37">
        <v>25000</v>
      </c>
      <c r="CR43" s="37">
        <v>25000</v>
      </c>
      <c r="CS43" s="37">
        <v>25000</v>
      </c>
      <c r="CT43" s="37">
        <v>0</v>
      </c>
      <c r="CU43" s="37">
        <v>0</v>
      </c>
      <c r="CV43" s="37">
        <v>0</v>
      </c>
      <c r="CW43" s="37">
        <v>0</v>
      </c>
      <c r="CX43" s="37">
        <v>0</v>
      </c>
      <c r="CY43" s="37">
        <v>50000</v>
      </c>
      <c r="CZ43" s="37">
        <v>50000</v>
      </c>
      <c r="DA43" s="37">
        <v>25000</v>
      </c>
      <c r="DB43" s="37">
        <v>50000</v>
      </c>
      <c r="DC43" s="37">
        <v>75000</v>
      </c>
      <c r="DD43" s="37">
        <v>50000</v>
      </c>
      <c r="DE43" s="37">
        <v>0</v>
      </c>
      <c r="DF43" s="37">
        <v>0</v>
      </c>
      <c r="DG43" s="37">
        <v>0</v>
      </c>
      <c r="DH43" s="37">
        <v>25000</v>
      </c>
      <c r="DI43" s="37">
        <v>50000</v>
      </c>
      <c r="DJ43" s="37">
        <v>50000</v>
      </c>
      <c r="DK43" s="37">
        <v>25000</v>
      </c>
      <c r="DL43" s="37">
        <v>50000</v>
      </c>
      <c r="DM43" s="37">
        <v>25000</v>
      </c>
      <c r="DN43" s="37">
        <v>0</v>
      </c>
      <c r="DO43" s="37">
        <v>0</v>
      </c>
      <c r="DP43" s="37">
        <v>50000</v>
      </c>
      <c r="DQ43" s="37">
        <v>50000</v>
      </c>
      <c r="DR43" s="37">
        <v>0</v>
      </c>
      <c r="DS43" s="37">
        <v>100000</v>
      </c>
      <c r="DT43" s="37">
        <v>150000</v>
      </c>
      <c r="DU43" s="37">
        <v>75000</v>
      </c>
      <c r="DV43" s="37">
        <v>150000</v>
      </c>
      <c r="DW43" s="37">
        <v>0</v>
      </c>
      <c r="DX43" s="37">
        <v>75000</v>
      </c>
      <c r="DY43" s="37">
        <v>25000</v>
      </c>
      <c r="DZ43" s="37">
        <v>0</v>
      </c>
      <c r="EA43" s="37">
        <v>25000</v>
      </c>
      <c r="EB43" s="38">
        <v>0</v>
      </c>
    </row>
    <row r="44" spans="1:132" s="5" customFormat="1" ht="15" customHeight="1" x14ac:dyDescent="0.25">
      <c r="A44" s="26"/>
      <c r="B44" s="255" t="s">
        <v>7</v>
      </c>
      <c r="C44" s="282"/>
      <c r="D44" s="291">
        <v>2030</v>
      </c>
      <c r="E44" s="36">
        <v>80</v>
      </c>
      <c r="F44" s="37">
        <v>30375000</v>
      </c>
      <c r="G44" s="7" t="s">
        <v>343</v>
      </c>
      <c r="H44" s="6" t="s">
        <v>351</v>
      </c>
      <c r="I44" s="6" t="s">
        <v>334</v>
      </c>
      <c r="J44" s="6" t="s">
        <v>331</v>
      </c>
      <c r="K44" s="6" t="s">
        <v>22</v>
      </c>
      <c r="L44" s="6" t="s">
        <v>712</v>
      </c>
      <c r="M44" s="6" t="s">
        <v>39</v>
      </c>
      <c r="N44" s="6" t="s">
        <v>40</v>
      </c>
      <c r="O44" s="6" t="s">
        <v>713</v>
      </c>
      <c r="P44" s="6" t="s">
        <v>346</v>
      </c>
      <c r="Q44" s="6" t="s">
        <v>52</v>
      </c>
      <c r="R44" s="6" t="s">
        <v>347</v>
      </c>
      <c r="S44" s="6" t="s">
        <v>63</v>
      </c>
      <c r="T44" s="6" t="s">
        <v>335</v>
      </c>
      <c r="U44" s="6" t="s">
        <v>331</v>
      </c>
      <c r="V44" s="6" t="s">
        <v>348</v>
      </c>
      <c r="W44" s="6" t="s">
        <v>73</v>
      </c>
      <c r="X44" s="6" t="s">
        <v>74</v>
      </c>
      <c r="Y44" s="6" t="s">
        <v>75</v>
      </c>
      <c r="Z44" s="6" t="s">
        <v>331</v>
      </c>
      <c r="AA44" s="6" t="s">
        <v>331</v>
      </c>
      <c r="AB44" s="6" t="s">
        <v>337</v>
      </c>
      <c r="AC44" s="6" t="s">
        <v>87</v>
      </c>
      <c r="AD44" s="6" t="s">
        <v>338</v>
      </c>
      <c r="AE44" s="6" t="s">
        <v>349</v>
      </c>
      <c r="AF44" s="6" t="s">
        <v>97</v>
      </c>
      <c r="AG44" s="6" t="s">
        <v>98</v>
      </c>
      <c r="AH44" s="39" t="s">
        <v>350</v>
      </c>
      <c r="AI44" s="36">
        <v>275000</v>
      </c>
      <c r="AJ44" s="37">
        <v>100000</v>
      </c>
      <c r="AK44" s="37">
        <v>100000</v>
      </c>
      <c r="AL44" s="37">
        <v>125000</v>
      </c>
      <c r="AM44" s="37">
        <v>50000</v>
      </c>
      <c r="AN44" s="37">
        <v>50000</v>
      </c>
      <c r="AO44" s="37">
        <v>1100000</v>
      </c>
      <c r="AP44" s="37">
        <v>150000</v>
      </c>
      <c r="AQ44" s="37">
        <v>0</v>
      </c>
      <c r="AR44" s="37">
        <v>950000</v>
      </c>
      <c r="AS44" s="37">
        <v>350000</v>
      </c>
      <c r="AT44" s="37">
        <v>750000</v>
      </c>
      <c r="AU44" s="37">
        <v>200000</v>
      </c>
      <c r="AV44" s="37">
        <v>50000</v>
      </c>
      <c r="AW44" s="37">
        <v>250000</v>
      </c>
      <c r="AX44" s="37">
        <v>25000</v>
      </c>
      <c r="AY44" s="37">
        <v>200000</v>
      </c>
      <c r="AZ44" s="37">
        <v>500000</v>
      </c>
      <c r="BA44" s="37">
        <v>200000</v>
      </c>
      <c r="BB44" s="37">
        <v>450000</v>
      </c>
      <c r="BC44" s="37">
        <v>125000</v>
      </c>
      <c r="BD44" s="37">
        <v>25000</v>
      </c>
      <c r="BE44" s="37">
        <v>350000</v>
      </c>
      <c r="BF44" s="37">
        <v>500000</v>
      </c>
      <c r="BG44" s="37">
        <v>50000</v>
      </c>
      <c r="BH44" s="37">
        <v>300000</v>
      </c>
      <c r="BI44" s="37">
        <v>550000</v>
      </c>
      <c r="BJ44" s="37">
        <v>200000</v>
      </c>
      <c r="BK44" s="37">
        <v>200000</v>
      </c>
      <c r="BL44" s="37">
        <v>100000</v>
      </c>
      <c r="BM44" s="37">
        <v>75000</v>
      </c>
      <c r="BN44" s="37">
        <v>0</v>
      </c>
      <c r="BO44" s="37">
        <v>0</v>
      </c>
      <c r="BP44" s="37">
        <v>400000</v>
      </c>
      <c r="BQ44" s="37">
        <v>750000</v>
      </c>
      <c r="BR44" s="37">
        <v>225000</v>
      </c>
      <c r="BS44" s="37">
        <v>100000</v>
      </c>
      <c r="BT44" s="37">
        <v>100000</v>
      </c>
      <c r="BU44" s="37">
        <v>0</v>
      </c>
      <c r="BV44" s="37">
        <v>200000</v>
      </c>
      <c r="BW44" s="37">
        <v>0</v>
      </c>
      <c r="BX44" s="37">
        <v>2250000</v>
      </c>
      <c r="BY44" s="37">
        <v>1300000</v>
      </c>
      <c r="BZ44" s="37">
        <v>350000</v>
      </c>
      <c r="CA44" s="37">
        <v>650000</v>
      </c>
      <c r="CB44" s="37">
        <v>1400000</v>
      </c>
      <c r="CC44" s="37">
        <v>850000</v>
      </c>
      <c r="CD44" s="37">
        <v>350000</v>
      </c>
      <c r="CE44" s="37">
        <v>50000</v>
      </c>
      <c r="CF44" s="37">
        <v>0</v>
      </c>
      <c r="CG44" s="37">
        <v>350000</v>
      </c>
      <c r="CH44" s="37">
        <v>650000</v>
      </c>
      <c r="CI44" s="37">
        <v>600000</v>
      </c>
      <c r="CJ44" s="37">
        <v>500000</v>
      </c>
      <c r="CK44" s="37">
        <v>0</v>
      </c>
      <c r="CL44" s="37">
        <v>400000</v>
      </c>
      <c r="CM44" s="37">
        <v>250000</v>
      </c>
      <c r="CN44" s="37">
        <v>50000</v>
      </c>
      <c r="CO44" s="37">
        <v>500000</v>
      </c>
      <c r="CP44" s="37">
        <v>175000</v>
      </c>
      <c r="CQ44" s="37">
        <v>750000</v>
      </c>
      <c r="CR44" s="37">
        <v>25000</v>
      </c>
      <c r="CS44" s="37">
        <v>400000</v>
      </c>
      <c r="CT44" s="37">
        <v>0</v>
      </c>
      <c r="CU44" s="37">
        <v>0</v>
      </c>
      <c r="CV44" s="37">
        <v>0</v>
      </c>
      <c r="CW44" s="37">
        <v>0</v>
      </c>
      <c r="CX44" s="37">
        <v>0</v>
      </c>
      <c r="CY44" s="37">
        <v>150000</v>
      </c>
      <c r="CZ44" s="37">
        <v>125000</v>
      </c>
      <c r="DA44" s="37">
        <v>300000</v>
      </c>
      <c r="DB44" s="37">
        <v>550000</v>
      </c>
      <c r="DC44" s="37">
        <v>550000</v>
      </c>
      <c r="DD44" s="37">
        <v>500000</v>
      </c>
      <c r="DE44" s="37">
        <v>50000</v>
      </c>
      <c r="DF44" s="37">
        <v>0</v>
      </c>
      <c r="DG44" s="37">
        <v>0</v>
      </c>
      <c r="DH44" s="37">
        <v>350000</v>
      </c>
      <c r="DI44" s="37">
        <v>950000</v>
      </c>
      <c r="DJ44" s="37">
        <v>1100000</v>
      </c>
      <c r="DK44" s="37">
        <v>850000</v>
      </c>
      <c r="DL44" s="37">
        <v>125000</v>
      </c>
      <c r="DM44" s="37">
        <v>250000</v>
      </c>
      <c r="DN44" s="37">
        <v>0</v>
      </c>
      <c r="DO44" s="37">
        <v>75000</v>
      </c>
      <c r="DP44" s="37">
        <v>550000</v>
      </c>
      <c r="DQ44" s="37">
        <v>75000</v>
      </c>
      <c r="DR44" s="37">
        <v>0</v>
      </c>
      <c r="DS44" s="37">
        <v>275000</v>
      </c>
      <c r="DT44" s="37">
        <v>400000</v>
      </c>
      <c r="DU44" s="37">
        <v>125000</v>
      </c>
      <c r="DV44" s="37">
        <v>225000</v>
      </c>
      <c r="DW44" s="37">
        <v>400000</v>
      </c>
      <c r="DX44" s="37">
        <v>100000</v>
      </c>
      <c r="DY44" s="37">
        <v>150000</v>
      </c>
      <c r="DZ44" s="37">
        <v>0</v>
      </c>
      <c r="EA44" s="37">
        <v>175000</v>
      </c>
      <c r="EB44" s="38">
        <v>0</v>
      </c>
    </row>
    <row r="45" spans="1:132" s="5" customFormat="1" ht="15" customHeight="1" x14ac:dyDescent="0.25">
      <c r="A45" s="19"/>
      <c r="B45" s="255" t="s">
        <v>293</v>
      </c>
      <c r="C45" s="282"/>
      <c r="D45" s="291">
        <v>2030</v>
      </c>
      <c r="E45" s="36">
        <v>70</v>
      </c>
      <c r="F45" s="37">
        <v>5125000</v>
      </c>
      <c r="G45" s="7" t="s">
        <v>343</v>
      </c>
      <c r="H45" s="6" t="s">
        <v>351</v>
      </c>
      <c r="I45" s="6" t="s">
        <v>334</v>
      </c>
      <c r="J45" s="6" t="s">
        <v>331</v>
      </c>
      <c r="K45" s="6" t="s">
        <v>22</v>
      </c>
      <c r="L45" s="6" t="s">
        <v>345</v>
      </c>
      <c r="M45" s="6" t="s">
        <v>39</v>
      </c>
      <c r="N45" s="6" t="s">
        <v>40</v>
      </c>
      <c r="O45" s="6" t="s">
        <v>331</v>
      </c>
      <c r="P45" s="6" t="s">
        <v>346</v>
      </c>
      <c r="Q45" s="6" t="s">
        <v>52</v>
      </c>
      <c r="R45" s="6" t="s">
        <v>347</v>
      </c>
      <c r="S45" s="6" t="s">
        <v>331</v>
      </c>
      <c r="T45" s="6" t="s">
        <v>335</v>
      </c>
      <c r="U45" s="6" t="s">
        <v>331</v>
      </c>
      <c r="V45" s="6" t="s">
        <v>348</v>
      </c>
      <c r="W45" s="6" t="s">
        <v>73</v>
      </c>
      <c r="X45" s="6" t="s">
        <v>331</v>
      </c>
      <c r="Y45" s="6" t="s">
        <v>75</v>
      </c>
      <c r="Z45" s="6" t="s">
        <v>331</v>
      </c>
      <c r="AA45" s="6" t="s">
        <v>331</v>
      </c>
      <c r="AB45" s="6" t="s">
        <v>337</v>
      </c>
      <c r="AC45" s="6" t="s">
        <v>331</v>
      </c>
      <c r="AD45" s="6" t="s">
        <v>338</v>
      </c>
      <c r="AE45" s="6" t="s">
        <v>349</v>
      </c>
      <c r="AF45" s="6" t="s">
        <v>331</v>
      </c>
      <c r="AG45" s="6" t="s">
        <v>98</v>
      </c>
      <c r="AH45" s="39" t="s">
        <v>353</v>
      </c>
      <c r="AI45" s="36">
        <v>50000</v>
      </c>
      <c r="AJ45" s="37">
        <v>25000</v>
      </c>
      <c r="AK45" s="37">
        <v>25000</v>
      </c>
      <c r="AL45" s="37">
        <v>75000</v>
      </c>
      <c r="AM45" s="37">
        <v>25000</v>
      </c>
      <c r="AN45" s="37">
        <v>50000</v>
      </c>
      <c r="AO45" s="37">
        <v>50000</v>
      </c>
      <c r="AP45" s="37">
        <v>25000</v>
      </c>
      <c r="AQ45" s="37">
        <v>0</v>
      </c>
      <c r="AR45" s="37">
        <v>100000</v>
      </c>
      <c r="AS45" s="37">
        <v>175000</v>
      </c>
      <c r="AT45" s="37">
        <v>150000</v>
      </c>
      <c r="AU45" s="37">
        <v>50000</v>
      </c>
      <c r="AV45" s="37">
        <v>50000</v>
      </c>
      <c r="AW45" s="37">
        <v>0</v>
      </c>
      <c r="AX45" s="37">
        <v>0</v>
      </c>
      <c r="AY45" s="37">
        <v>100000</v>
      </c>
      <c r="AZ45" s="37">
        <v>100000</v>
      </c>
      <c r="BA45" s="37">
        <v>75000</v>
      </c>
      <c r="BB45" s="37">
        <v>275000</v>
      </c>
      <c r="BC45" s="37">
        <v>75000</v>
      </c>
      <c r="BD45" s="37">
        <v>25000</v>
      </c>
      <c r="BE45" s="37">
        <v>75000</v>
      </c>
      <c r="BF45" s="37">
        <v>100000</v>
      </c>
      <c r="BG45" s="37">
        <v>25000</v>
      </c>
      <c r="BH45" s="37">
        <v>75000</v>
      </c>
      <c r="BI45" s="37">
        <v>75000</v>
      </c>
      <c r="BJ45" s="37">
        <v>75000</v>
      </c>
      <c r="BK45" s="37">
        <v>0</v>
      </c>
      <c r="BL45" s="37">
        <v>0</v>
      </c>
      <c r="BM45" s="37">
        <v>0</v>
      </c>
      <c r="BN45" s="37">
        <v>0</v>
      </c>
      <c r="BO45" s="37">
        <v>0</v>
      </c>
      <c r="BP45" s="37">
        <v>50000</v>
      </c>
      <c r="BQ45" s="37">
        <v>25000</v>
      </c>
      <c r="BR45" s="37">
        <v>100000</v>
      </c>
      <c r="BS45" s="37">
        <v>50000</v>
      </c>
      <c r="BT45" s="37">
        <v>25000</v>
      </c>
      <c r="BU45" s="37">
        <v>0</v>
      </c>
      <c r="BV45" s="37">
        <v>50000</v>
      </c>
      <c r="BW45" s="37">
        <v>0</v>
      </c>
      <c r="BX45" s="37">
        <v>250000</v>
      </c>
      <c r="BY45" s="37">
        <v>100000</v>
      </c>
      <c r="BZ45" s="37">
        <v>300000</v>
      </c>
      <c r="CA45" s="37">
        <v>75000</v>
      </c>
      <c r="CB45" s="37">
        <v>125000</v>
      </c>
      <c r="CC45" s="37">
        <v>100000</v>
      </c>
      <c r="CD45" s="37">
        <v>100000</v>
      </c>
      <c r="CE45" s="37">
        <v>25000</v>
      </c>
      <c r="CF45" s="37">
        <v>0</v>
      </c>
      <c r="CG45" s="37">
        <v>0</v>
      </c>
      <c r="CH45" s="37">
        <v>50000</v>
      </c>
      <c r="CI45" s="37">
        <v>50000</v>
      </c>
      <c r="CJ45" s="37">
        <v>50000</v>
      </c>
      <c r="CK45" s="37">
        <v>0</v>
      </c>
      <c r="CL45" s="37">
        <v>75000</v>
      </c>
      <c r="CM45" s="37">
        <v>25000</v>
      </c>
      <c r="CN45" s="37">
        <v>25000</v>
      </c>
      <c r="CO45" s="37">
        <v>25000</v>
      </c>
      <c r="CP45" s="37">
        <v>25000</v>
      </c>
      <c r="CQ45" s="37">
        <v>25000</v>
      </c>
      <c r="CR45" s="37">
        <v>0</v>
      </c>
      <c r="CS45" s="37">
        <v>50000</v>
      </c>
      <c r="CT45" s="37">
        <v>0</v>
      </c>
      <c r="CU45" s="37">
        <v>0</v>
      </c>
      <c r="CV45" s="37">
        <v>0</v>
      </c>
      <c r="CW45" s="37">
        <v>0</v>
      </c>
      <c r="CX45" s="37">
        <v>0</v>
      </c>
      <c r="CY45" s="37">
        <v>50000</v>
      </c>
      <c r="CZ45" s="37">
        <v>50000</v>
      </c>
      <c r="DA45" s="37">
        <v>50000</v>
      </c>
      <c r="DB45" s="37">
        <v>50000</v>
      </c>
      <c r="DC45" s="37">
        <v>75000</v>
      </c>
      <c r="DD45" s="37">
        <v>50000</v>
      </c>
      <c r="DE45" s="37">
        <v>0</v>
      </c>
      <c r="DF45" s="37">
        <v>0</v>
      </c>
      <c r="DG45" s="37">
        <v>0</v>
      </c>
      <c r="DH45" s="37">
        <v>25000</v>
      </c>
      <c r="DI45" s="37">
        <v>50000</v>
      </c>
      <c r="DJ45" s="37">
        <v>50000</v>
      </c>
      <c r="DK45" s="37">
        <v>25000</v>
      </c>
      <c r="DL45" s="37">
        <v>100000</v>
      </c>
      <c r="DM45" s="37">
        <v>50000</v>
      </c>
      <c r="DN45" s="37">
        <v>0</v>
      </c>
      <c r="DO45" s="37">
        <v>0</v>
      </c>
      <c r="DP45" s="37">
        <v>50000</v>
      </c>
      <c r="DQ45" s="37">
        <v>50000</v>
      </c>
      <c r="DR45" s="37">
        <v>0</v>
      </c>
      <c r="DS45" s="37">
        <v>125000</v>
      </c>
      <c r="DT45" s="37">
        <v>175000</v>
      </c>
      <c r="DU45" s="37">
        <v>75000</v>
      </c>
      <c r="DV45" s="37">
        <v>150000</v>
      </c>
      <c r="DW45" s="37">
        <v>0</v>
      </c>
      <c r="DX45" s="37">
        <v>100000</v>
      </c>
      <c r="DY45" s="37">
        <v>50000</v>
      </c>
      <c r="DZ45" s="37">
        <v>0</v>
      </c>
      <c r="EA45" s="37">
        <v>25000</v>
      </c>
      <c r="EB45" s="38">
        <v>0</v>
      </c>
    </row>
    <row r="46" spans="1:132" s="5" customFormat="1" ht="15" customHeight="1" x14ac:dyDescent="0.25">
      <c r="A46" s="26"/>
      <c r="B46" s="255" t="s">
        <v>294</v>
      </c>
      <c r="C46" s="282"/>
      <c r="D46" s="291">
        <v>2030</v>
      </c>
      <c r="E46" s="36">
        <v>70</v>
      </c>
      <c r="F46" s="37">
        <v>5125000</v>
      </c>
      <c r="G46" s="7" t="s">
        <v>357</v>
      </c>
      <c r="H46" s="6" t="s">
        <v>351</v>
      </c>
      <c r="I46" s="6" t="s">
        <v>334</v>
      </c>
      <c r="J46" s="6" t="s">
        <v>331</v>
      </c>
      <c r="K46" s="6" t="s">
        <v>22</v>
      </c>
      <c r="L46" s="6" t="s">
        <v>345</v>
      </c>
      <c r="M46" s="6" t="s">
        <v>39</v>
      </c>
      <c r="N46" s="6" t="s">
        <v>40</v>
      </c>
      <c r="O46" s="6" t="s">
        <v>331</v>
      </c>
      <c r="P46" s="6" t="s">
        <v>346</v>
      </c>
      <c r="Q46" s="6" t="s">
        <v>52</v>
      </c>
      <c r="R46" s="6" t="s">
        <v>347</v>
      </c>
      <c r="S46" s="6" t="s">
        <v>331</v>
      </c>
      <c r="T46" s="6" t="s">
        <v>335</v>
      </c>
      <c r="U46" s="6" t="s">
        <v>331</v>
      </c>
      <c r="V46" s="6" t="s">
        <v>348</v>
      </c>
      <c r="W46" s="6" t="s">
        <v>73</v>
      </c>
      <c r="X46" s="6" t="s">
        <v>74</v>
      </c>
      <c r="Y46" s="6" t="s">
        <v>75</v>
      </c>
      <c r="Z46" s="6" t="s">
        <v>331</v>
      </c>
      <c r="AA46" s="6" t="s">
        <v>331</v>
      </c>
      <c r="AB46" s="6" t="s">
        <v>337</v>
      </c>
      <c r="AC46" s="6" t="s">
        <v>331</v>
      </c>
      <c r="AD46" s="6" t="s">
        <v>338</v>
      </c>
      <c r="AE46" s="6" t="s">
        <v>349</v>
      </c>
      <c r="AF46" s="6" t="s">
        <v>331</v>
      </c>
      <c r="AG46" s="6" t="s">
        <v>98</v>
      </c>
      <c r="AH46" s="39" t="s">
        <v>353</v>
      </c>
      <c r="AI46" s="36">
        <v>75000</v>
      </c>
      <c r="AJ46" s="37">
        <v>0</v>
      </c>
      <c r="AK46" s="37">
        <v>25000</v>
      </c>
      <c r="AL46" s="37">
        <v>75000</v>
      </c>
      <c r="AM46" s="37">
        <v>25000</v>
      </c>
      <c r="AN46" s="37">
        <v>50000</v>
      </c>
      <c r="AO46" s="37">
        <v>50000</v>
      </c>
      <c r="AP46" s="37">
        <v>25000</v>
      </c>
      <c r="AQ46" s="37">
        <v>0</v>
      </c>
      <c r="AR46" s="37">
        <v>100000</v>
      </c>
      <c r="AS46" s="37">
        <v>150000</v>
      </c>
      <c r="AT46" s="37">
        <v>125000</v>
      </c>
      <c r="AU46" s="37">
        <v>75000</v>
      </c>
      <c r="AV46" s="37">
        <v>25000</v>
      </c>
      <c r="AW46" s="37">
        <v>0</v>
      </c>
      <c r="AX46" s="37">
        <v>0</v>
      </c>
      <c r="AY46" s="37">
        <v>125000</v>
      </c>
      <c r="AZ46" s="37">
        <v>100000</v>
      </c>
      <c r="BA46" s="37">
        <v>100000</v>
      </c>
      <c r="BB46" s="37">
        <v>250000</v>
      </c>
      <c r="BC46" s="37">
        <v>75000</v>
      </c>
      <c r="BD46" s="37">
        <v>25000</v>
      </c>
      <c r="BE46" s="37">
        <v>75000</v>
      </c>
      <c r="BF46" s="37">
        <v>100000</v>
      </c>
      <c r="BG46" s="37">
        <v>25000</v>
      </c>
      <c r="BH46" s="37">
        <v>100000</v>
      </c>
      <c r="BI46" s="37">
        <v>75000</v>
      </c>
      <c r="BJ46" s="37">
        <v>75000</v>
      </c>
      <c r="BK46" s="37">
        <v>0</v>
      </c>
      <c r="BL46" s="37">
        <v>0</v>
      </c>
      <c r="BM46" s="37">
        <v>0</v>
      </c>
      <c r="BN46" s="37">
        <v>0</v>
      </c>
      <c r="BO46" s="37">
        <v>0</v>
      </c>
      <c r="BP46" s="37">
        <v>75000</v>
      </c>
      <c r="BQ46" s="37">
        <v>25000</v>
      </c>
      <c r="BR46" s="37">
        <v>100000</v>
      </c>
      <c r="BS46" s="37">
        <v>25000</v>
      </c>
      <c r="BT46" s="37">
        <v>25000</v>
      </c>
      <c r="BU46" s="37">
        <v>0</v>
      </c>
      <c r="BV46" s="37">
        <v>50000</v>
      </c>
      <c r="BW46" s="37">
        <v>0</v>
      </c>
      <c r="BX46" s="37">
        <v>250000</v>
      </c>
      <c r="BY46" s="37">
        <v>175000</v>
      </c>
      <c r="BZ46" s="37">
        <v>275000</v>
      </c>
      <c r="CA46" s="37">
        <v>75000</v>
      </c>
      <c r="CB46" s="37">
        <v>125000</v>
      </c>
      <c r="CC46" s="37">
        <v>100000</v>
      </c>
      <c r="CD46" s="37">
        <v>75000</v>
      </c>
      <c r="CE46" s="37">
        <v>25000</v>
      </c>
      <c r="CF46" s="37">
        <v>0</v>
      </c>
      <c r="CG46" s="37">
        <v>0</v>
      </c>
      <c r="CH46" s="37">
        <v>50000</v>
      </c>
      <c r="CI46" s="37">
        <v>50000</v>
      </c>
      <c r="CJ46" s="37">
        <v>50000</v>
      </c>
      <c r="CK46" s="37">
        <v>0</v>
      </c>
      <c r="CL46" s="37">
        <v>25000</v>
      </c>
      <c r="CM46" s="37">
        <v>25000</v>
      </c>
      <c r="CN46" s="37">
        <v>25000</v>
      </c>
      <c r="CO46" s="37">
        <v>25000</v>
      </c>
      <c r="CP46" s="37">
        <v>25000</v>
      </c>
      <c r="CQ46" s="37">
        <v>25000</v>
      </c>
      <c r="CR46" s="37">
        <v>25000</v>
      </c>
      <c r="CS46" s="37">
        <v>50000</v>
      </c>
      <c r="CT46" s="37">
        <v>0</v>
      </c>
      <c r="CU46" s="37">
        <v>0</v>
      </c>
      <c r="CV46" s="37">
        <v>0</v>
      </c>
      <c r="CW46" s="37">
        <v>0</v>
      </c>
      <c r="CX46" s="37">
        <v>0</v>
      </c>
      <c r="CY46" s="37">
        <v>50000</v>
      </c>
      <c r="CZ46" s="37">
        <v>50000</v>
      </c>
      <c r="DA46" s="37">
        <v>50000</v>
      </c>
      <c r="DB46" s="37">
        <v>50000</v>
      </c>
      <c r="DC46" s="37">
        <v>75000</v>
      </c>
      <c r="DD46" s="37">
        <v>50000</v>
      </c>
      <c r="DE46" s="37">
        <v>0</v>
      </c>
      <c r="DF46" s="37">
        <v>0</v>
      </c>
      <c r="DG46" s="37">
        <v>0</v>
      </c>
      <c r="DH46" s="37">
        <v>25000</v>
      </c>
      <c r="DI46" s="37">
        <v>50000</v>
      </c>
      <c r="DJ46" s="37">
        <v>50000</v>
      </c>
      <c r="DK46" s="37">
        <v>25000</v>
      </c>
      <c r="DL46" s="37">
        <v>100000</v>
      </c>
      <c r="DM46" s="37">
        <v>50000</v>
      </c>
      <c r="DN46" s="37">
        <v>0</v>
      </c>
      <c r="DO46" s="37">
        <v>0</v>
      </c>
      <c r="DP46" s="37">
        <v>50000</v>
      </c>
      <c r="DQ46" s="37">
        <v>50000</v>
      </c>
      <c r="DR46" s="37">
        <v>0</v>
      </c>
      <c r="DS46" s="37">
        <v>125000</v>
      </c>
      <c r="DT46" s="37">
        <v>150000</v>
      </c>
      <c r="DU46" s="37">
        <v>100000</v>
      </c>
      <c r="DV46" s="37">
        <v>150000</v>
      </c>
      <c r="DW46" s="37">
        <v>0</v>
      </c>
      <c r="DX46" s="37">
        <v>100000</v>
      </c>
      <c r="DY46" s="37">
        <v>50000</v>
      </c>
      <c r="DZ46" s="37">
        <v>0</v>
      </c>
      <c r="EA46" s="37">
        <v>25000</v>
      </c>
      <c r="EB46" s="38">
        <v>0</v>
      </c>
    </row>
    <row r="47" spans="1:132" s="5" customFormat="1" ht="15" customHeight="1" x14ac:dyDescent="0.25">
      <c r="A47" s="19"/>
      <c r="B47" s="255" t="s">
        <v>295</v>
      </c>
      <c r="C47" s="282"/>
      <c r="D47" s="291">
        <v>2030</v>
      </c>
      <c r="E47" s="36">
        <v>68</v>
      </c>
      <c r="F47" s="37">
        <v>4975000</v>
      </c>
      <c r="G47" s="7" t="s">
        <v>343</v>
      </c>
      <c r="H47" s="6" t="s">
        <v>351</v>
      </c>
      <c r="I47" s="6" t="s">
        <v>334</v>
      </c>
      <c r="J47" s="6" t="s">
        <v>331</v>
      </c>
      <c r="K47" s="6" t="s">
        <v>22</v>
      </c>
      <c r="L47" s="6" t="s">
        <v>352</v>
      </c>
      <c r="M47" s="6" t="s">
        <v>39</v>
      </c>
      <c r="N47" s="6" t="s">
        <v>40</v>
      </c>
      <c r="O47" s="6" t="s">
        <v>331</v>
      </c>
      <c r="P47" s="6" t="s">
        <v>346</v>
      </c>
      <c r="Q47" s="6" t="s">
        <v>52</v>
      </c>
      <c r="R47" s="6" t="s">
        <v>347</v>
      </c>
      <c r="S47" s="6" t="s">
        <v>331</v>
      </c>
      <c r="T47" s="6" t="s">
        <v>335</v>
      </c>
      <c r="U47" s="6" t="s">
        <v>331</v>
      </c>
      <c r="V47" s="6" t="s">
        <v>342</v>
      </c>
      <c r="W47" s="6" t="s">
        <v>73</v>
      </c>
      <c r="X47" s="6" t="s">
        <v>331</v>
      </c>
      <c r="Y47" s="6" t="s">
        <v>75</v>
      </c>
      <c r="Z47" s="6" t="s">
        <v>331</v>
      </c>
      <c r="AA47" s="6" t="s">
        <v>331</v>
      </c>
      <c r="AB47" s="6" t="s">
        <v>337</v>
      </c>
      <c r="AC47" s="6" t="s">
        <v>331</v>
      </c>
      <c r="AD47" s="6" t="s">
        <v>338</v>
      </c>
      <c r="AE47" s="6" t="s">
        <v>349</v>
      </c>
      <c r="AF47" s="6" t="s">
        <v>331</v>
      </c>
      <c r="AG47" s="6" t="s">
        <v>98</v>
      </c>
      <c r="AH47" s="39" t="s">
        <v>353</v>
      </c>
      <c r="AI47" s="36">
        <v>50000</v>
      </c>
      <c r="AJ47" s="37">
        <v>25000</v>
      </c>
      <c r="AK47" s="37">
        <v>25000</v>
      </c>
      <c r="AL47" s="37">
        <v>75000</v>
      </c>
      <c r="AM47" s="37">
        <v>25000</v>
      </c>
      <c r="AN47" s="37">
        <v>50000</v>
      </c>
      <c r="AO47" s="37">
        <v>50000</v>
      </c>
      <c r="AP47" s="37">
        <v>25000</v>
      </c>
      <c r="AQ47" s="37">
        <v>0</v>
      </c>
      <c r="AR47" s="37">
        <v>100000</v>
      </c>
      <c r="AS47" s="37">
        <v>150000</v>
      </c>
      <c r="AT47" s="37">
        <v>150000</v>
      </c>
      <c r="AU47" s="37">
        <v>0</v>
      </c>
      <c r="AV47" s="37">
        <v>50000</v>
      </c>
      <c r="AW47" s="37">
        <v>0</v>
      </c>
      <c r="AX47" s="37">
        <v>0</v>
      </c>
      <c r="AY47" s="37">
        <v>100000</v>
      </c>
      <c r="AZ47" s="37">
        <v>100000</v>
      </c>
      <c r="BA47" s="37">
        <v>100000</v>
      </c>
      <c r="BB47" s="37">
        <v>275000</v>
      </c>
      <c r="BC47" s="37">
        <v>75000</v>
      </c>
      <c r="BD47" s="37">
        <v>25000</v>
      </c>
      <c r="BE47" s="37">
        <v>75000</v>
      </c>
      <c r="BF47" s="37">
        <v>125000</v>
      </c>
      <c r="BG47" s="37">
        <v>25000</v>
      </c>
      <c r="BH47" s="37">
        <v>75000</v>
      </c>
      <c r="BI47" s="37">
        <v>100000</v>
      </c>
      <c r="BJ47" s="37">
        <v>75000</v>
      </c>
      <c r="BK47" s="37">
        <v>0</v>
      </c>
      <c r="BL47" s="37">
        <v>0</v>
      </c>
      <c r="BM47" s="37">
        <v>0</v>
      </c>
      <c r="BN47" s="37">
        <v>0</v>
      </c>
      <c r="BO47" s="37">
        <v>0</v>
      </c>
      <c r="BP47" s="37">
        <v>75000</v>
      </c>
      <c r="BQ47" s="37">
        <v>25000</v>
      </c>
      <c r="BR47" s="37">
        <v>100000</v>
      </c>
      <c r="BS47" s="37">
        <v>25000</v>
      </c>
      <c r="BT47" s="37">
        <v>25000</v>
      </c>
      <c r="BU47" s="37">
        <v>0</v>
      </c>
      <c r="BV47" s="37">
        <v>25000</v>
      </c>
      <c r="BW47" s="37">
        <v>0</v>
      </c>
      <c r="BX47" s="37">
        <v>275000</v>
      </c>
      <c r="BY47" s="37">
        <v>125000</v>
      </c>
      <c r="BZ47" s="37">
        <v>300000</v>
      </c>
      <c r="CA47" s="37">
        <v>100000</v>
      </c>
      <c r="CB47" s="37">
        <v>125000</v>
      </c>
      <c r="CC47" s="37">
        <v>100000</v>
      </c>
      <c r="CD47" s="37">
        <v>50000</v>
      </c>
      <c r="CE47" s="37">
        <v>25000</v>
      </c>
      <c r="CF47" s="37">
        <v>0</v>
      </c>
      <c r="CG47" s="37">
        <v>0</v>
      </c>
      <c r="CH47" s="37">
        <v>75000</v>
      </c>
      <c r="CI47" s="37">
        <v>50000</v>
      </c>
      <c r="CJ47" s="37">
        <v>50000</v>
      </c>
      <c r="CK47" s="37">
        <v>0</v>
      </c>
      <c r="CL47" s="37">
        <v>50000</v>
      </c>
      <c r="CM47" s="37">
        <v>25000</v>
      </c>
      <c r="CN47" s="37">
        <v>0</v>
      </c>
      <c r="CO47" s="37">
        <v>25000</v>
      </c>
      <c r="CP47" s="37">
        <v>25000</v>
      </c>
      <c r="CQ47" s="37">
        <v>75000</v>
      </c>
      <c r="CR47" s="37">
        <v>0</v>
      </c>
      <c r="CS47" s="37">
        <v>25000</v>
      </c>
      <c r="CT47" s="37">
        <v>0</v>
      </c>
      <c r="CU47" s="37">
        <v>0</v>
      </c>
      <c r="CV47" s="37">
        <v>0</v>
      </c>
      <c r="CW47" s="37">
        <v>0</v>
      </c>
      <c r="CX47" s="37">
        <v>0</v>
      </c>
      <c r="CY47" s="37">
        <v>25000</v>
      </c>
      <c r="CZ47" s="37">
        <v>50000</v>
      </c>
      <c r="DA47" s="37">
        <v>25000</v>
      </c>
      <c r="DB47" s="37">
        <v>25000</v>
      </c>
      <c r="DC47" s="37">
        <v>100000</v>
      </c>
      <c r="DD47" s="37">
        <v>50000</v>
      </c>
      <c r="DE47" s="37">
        <v>0</v>
      </c>
      <c r="DF47" s="37">
        <v>0</v>
      </c>
      <c r="DG47" s="37">
        <v>0</v>
      </c>
      <c r="DH47" s="37">
        <v>25000</v>
      </c>
      <c r="DI47" s="37">
        <v>25000</v>
      </c>
      <c r="DJ47" s="37">
        <v>50000</v>
      </c>
      <c r="DK47" s="37">
        <v>25000</v>
      </c>
      <c r="DL47" s="37">
        <v>100000</v>
      </c>
      <c r="DM47" s="37">
        <v>25000</v>
      </c>
      <c r="DN47" s="37">
        <v>0</v>
      </c>
      <c r="DO47" s="37">
        <v>0</v>
      </c>
      <c r="DP47" s="37">
        <v>25000</v>
      </c>
      <c r="DQ47" s="37">
        <v>50000</v>
      </c>
      <c r="DR47" s="37">
        <v>0</v>
      </c>
      <c r="DS47" s="37">
        <v>125000</v>
      </c>
      <c r="DT47" s="37">
        <v>200000</v>
      </c>
      <c r="DU47" s="37">
        <v>75000</v>
      </c>
      <c r="DV47" s="37">
        <v>150000</v>
      </c>
      <c r="DW47" s="37">
        <v>0</v>
      </c>
      <c r="DX47" s="37">
        <v>75000</v>
      </c>
      <c r="DY47" s="37">
        <v>25000</v>
      </c>
      <c r="DZ47" s="37">
        <v>0</v>
      </c>
      <c r="EA47" s="37">
        <v>25000</v>
      </c>
      <c r="EB47" s="38">
        <v>0</v>
      </c>
    </row>
    <row r="48" spans="1:132" s="5" customFormat="1" ht="15" customHeight="1" x14ac:dyDescent="0.25">
      <c r="A48" s="26"/>
      <c r="B48" s="255" t="s">
        <v>296</v>
      </c>
      <c r="C48" s="282"/>
      <c r="D48" s="291">
        <v>2030</v>
      </c>
      <c r="E48" s="36">
        <v>67</v>
      </c>
      <c r="F48" s="37">
        <v>4975000</v>
      </c>
      <c r="G48" s="7" t="s">
        <v>357</v>
      </c>
      <c r="H48" s="6" t="s">
        <v>715</v>
      </c>
      <c r="I48" s="6" t="s">
        <v>334</v>
      </c>
      <c r="J48" s="6" t="s">
        <v>331</v>
      </c>
      <c r="K48" s="6" t="s">
        <v>22</v>
      </c>
      <c r="L48" s="6" t="s">
        <v>345</v>
      </c>
      <c r="M48" s="6" t="s">
        <v>39</v>
      </c>
      <c r="N48" s="6" t="s">
        <v>40</v>
      </c>
      <c r="O48" s="6" t="s">
        <v>331</v>
      </c>
      <c r="P48" s="6" t="s">
        <v>346</v>
      </c>
      <c r="Q48" s="6" t="s">
        <v>52</v>
      </c>
      <c r="R48" s="6" t="s">
        <v>347</v>
      </c>
      <c r="S48" s="6" t="s">
        <v>331</v>
      </c>
      <c r="T48" s="6" t="s">
        <v>335</v>
      </c>
      <c r="U48" s="6" t="s">
        <v>331</v>
      </c>
      <c r="V48" s="6" t="s">
        <v>342</v>
      </c>
      <c r="W48" s="6" t="s">
        <v>73</v>
      </c>
      <c r="X48" s="6" t="s">
        <v>331</v>
      </c>
      <c r="Y48" s="6" t="s">
        <v>75</v>
      </c>
      <c r="Z48" s="6" t="s">
        <v>331</v>
      </c>
      <c r="AA48" s="6" t="s">
        <v>331</v>
      </c>
      <c r="AB48" s="6" t="s">
        <v>337</v>
      </c>
      <c r="AC48" s="6" t="s">
        <v>331</v>
      </c>
      <c r="AD48" s="6" t="s">
        <v>338</v>
      </c>
      <c r="AE48" s="6" t="s">
        <v>349</v>
      </c>
      <c r="AF48" s="6" t="s">
        <v>331</v>
      </c>
      <c r="AG48" s="6" t="s">
        <v>98</v>
      </c>
      <c r="AH48" s="39" t="s">
        <v>353</v>
      </c>
      <c r="AI48" s="36">
        <v>50000</v>
      </c>
      <c r="AJ48" s="37">
        <v>0</v>
      </c>
      <c r="AK48" s="37">
        <v>25000</v>
      </c>
      <c r="AL48" s="37">
        <v>100000</v>
      </c>
      <c r="AM48" s="37">
        <v>0</v>
      </c>
      <c r="AN48" s="37">
        <v>50000</v>
      </c>
      <c r="AO48" s="37">
        <v>50000</v>
      </c>
      <c r="AP48" s="37">
        <v>25000</v>
      </c>
      <c r="AQ48" s="37">
        <v>0</v>
      </c>
      <c r="AR48" s="37">
        <v>125000</v>
      </c>
      <c r="AS48" s="37">
        <v>150000</v>
      </c>
      <c r="AT48" s="37">
        <v>150000</v>
      </c>
      <c r="AU48" s="37">
        <v>75000</v>
      </c>
      <c r="AV48" s="37">
        <v>25000</v>
      </c>
      <c r="AW48" s="37">
        <v>0</v>
      </c>
      <c r="AX48" s="37">
        <v>0</v>
      </c>
      <c r="AY48" s="37">
        <v>100000</v>
      </c>
      <c r="AZ48" s="37">
        <v>100000</v>
      </c>
      <c r="BA48" s="37">
        <v>75000</v>
      </c>
      <c r="BB48" s="37">
        <v>275000</v>
      </c>
      <c r="BC48" s="37">
        <v>75000</v>
      </c>
      <c r="BD48" s="37">
        <v>25000</v>
      </c>
      <c r="BE48" s="37">
        <v>50000</v>
      </c>
      <c r="BF48" s="37">
        <v>125000</v>
      </c>
      <c r="BG48" s="37">
        <v>25000</v>
      </c>
      <c r="BH48" s="37">
        <v>100000</v>
      </c>
      <c r="BI48" s="37">
        <v>75000</v>
      </c>
      <c r="BJ48" s="37">
        <v>100000</v>
      </c>
      <c r="BK48" s="37">
        <v>0</v>
      </c>
      <c r="BL48" s="37">
        <v>0</v>
      </c>
      <c r="BM48" s="37">
        <v>0</v>
      </c>
      <c r="BN48" s="37">
        <v>0</v>
      </c>
      <c r="BO48" s="37">
        <v>0</v>
      </c>
      <c r="BP48" s="37">
        <v>75000</v>
      </c>
      <c r="BQ48" s="37">
        <v>25000</v>
      </c>
      <c r="BR48" s="37">
        <v>100000</v>
      </c>
      <c r="BS48" s="37">
        <v>25000</v>
      </c>
      <c r="BT48" s="37">
        <v>25000</v>
      </c>
      <c r="BU48" s="37">
        <v>0</v>
      </c>
      <c r="BV48" s="37">
        <v>25000</v>
      </c>
      <c r="BW48" s="37">
        <v>0</v>
      </c>
      <c r="BX48" s="37">
        <v>250000</v>
      </c>
      <c r="BY48" s="37">
        <v>150000</v>
      </c>
      <c r="BZ48" s="37">
        <v>275000</v>
      </c>
      <c r="CA48" s="37">
        <v>75000</v>
      </c>
      <c r="CB48" s="37">
        <v>125000</v>
      </c>
      <c r="CC48" s="37">
        <v>100000</v>
      </c>
      <c r="CD48" s="37">
        <v>75000</v>
      </c>
      <c r="CE48" s="37">
        <v>25000</v>
      </c>
      <c r="CF48" s="37">
        <v>0</v>
      </c>
      <c r="CG48" s="37">
        <v>0</v>
      </c>
      <c r="CH48" s="37">
        <v>50000</v>
      </c>
      <c r="CI48" s="37">
        <v>50000</v>
      </c>
      <c r="CJ48" s="37">
        <v>50000</v>
      </c>
      <c r="CK48" s="37">
        <v>0</v>
      </c>
      <c r="CL48" s="37">
        <v>50000</v>
      </c>
      <c r="CM48" s="37">
        <v>25000</v>
      </c>
      <c r="CN48" s="37">
        <v>0</v>
      </c>
      <c r="CO48" s="37">
        <v>25000</v>
      </c>
      <c r="CP48" s="37">
        <v>25000</v>
      </c>
      <c r="CQ48" s="37">
        <v>25000</v>
      </c>
      <c r="CR48" s="37">
        <v>0</v>
      </c>
      <c r="CS48" s="37">
        <v>50000</v>
      </c>
      <c r="CT48" s="37">
        <v>0</v>
      </c>
      <c r="CU48" s="37">
        <v>0</v>
      </c>
      <c r="CV48" s="37">
        <v>0</v>
      </c>
      <c r="CW48" s="37">
        <v>0</v>
      </c>
      <c r="CX48" s="37">
        <v>0</v>
      </c>
      <c r="CY48" s="37">
        <v>25000</v>
      </c>
      <c r="CZ48" s="37">
        <v>50000</v>
      </c>
      <c r="DA48" s="37">
        <v>50000</v>
      </c>
      <c r="DB48" s="37">
        <v>25000</v>
      </c>
      <c r="DC48" s="37">
        <v>75000</v>
      </c>
      <c r="DD48" s="37">
        <v>50000</v>
      </c>
      <c r="DE48" s="37">
        <v>0</v>
      </c>
      <c r="DF48" s="37">
        <v>0</v>
      </c>
      <c r="DG48" s="37">
        <v>0</v>
      </c>
      <c r="DH48" s="37">
        <v>25000</v>
      </c>
      <c r="DI48" s="37">
        <v>25000</v>
      </c>
      <c r="DJ48" s="37">
        <v>50000</v>
      </c>
      <c r="DK48" s="37">
        <v>25000</v>
      </c>
      <c r="DL48" s="37">
        <v>100000</v>
      </c>
      <c r="DM48" s="37">
        <v>50000</v>
      </c>
      <c r="DN48" s="37">
        <v>0</v>
      </c>
      <c r="DO48" s="37">
        <v>0</v>
      </c>
      <c r="DP48" s="37">
        <v>50000</v>
      </c>
      <c r="DQ48" s="37">
        <v>50000</v>
      </c>
      <c r="DR48" s="37">
        <v>0</v>
      </c>
      <c r="DS48" s="37">
        <v>100000</v>
      </c>
      <c r="DT48" s="37">
        <v>175000</v>
      </c>
      <c r="DU48" s="37">
        <v>75000</v>
      </c>
      <c r="DV48" s="37">
        <v>150000</v>
      </c>
      <c r="DW48" s="37">
        <v>0</v>
      </c>
      <c r="DX48" s="37">
        <v>100000</v>
      </c>
      <c r="DY48" s="37">
        <v>50000</v>
      </c>
      <c r="DZ48" s="37">
        <v>0</v>
      </c>
      <c r="EA48" s="37">
        <v>25000</v>
      </c>
      <c r="EB48" s="38">
        <v>0</v>
      </c>
    </row>
    <row r="49" spans="1:132" s="5" customFormat="1" ht="15" customHeight="1" x14ac:dyDescent="0.25">
      <c r="A49" s="19"/>
      <c r="B49" s="255" t="s">
        <v>297</v>
      </c>
      <c r="C49" s="282"/>
      <c r="D49" s="291">
        <v>2030</v>
      </c>
      <c r="E49" s="36">
        <v>66</v>
      </c>
      <c r="F49" s="37">
        <v>4975000</v>
      </c>
      <c r="G49" s="7" t="s">
        <v>357</v>
      </c>
      <c r="H49" s="6" t="s">
        <v>715</v>
      </c>
      <c r="I49" s="6" t="s">
        <v>334</v>
      </c>
      <c r="J49" s="6" t="s">
        <v>331</v>
      </c>
      <c r="K49" s="6" t="s">
        <v>22</v>
      </c>
      <c r="L49" s="6" t="s">
        <v>716</v>
      </c>
      <c r="M49" s="6" t="s">
        <v>39</v>
      </c>
      <c r="N49" s="6" t="s">
        <v>40</v>
      </c>
      <c r="O49" s="6" t="s">
        <v>331</v>
      </c>
      <c r="P49" s="6" t="s">
        <v>346</v>
      </c>
      <c r="Q49" s="6" t="s">
        <v>52</v>
      </c>
      <c r="R49" s="6" t="s">
        <v>347</v>
      </c>
      <c r="S49" s="6" t="s">
        <v>331</v>
      </c>
      <c r="T49" s="6" t="s">
        <v>335</v>
      </c>
      <c r="U49" s="6" t="s">
        <v>331</v>
      </c>
      <c r="V49" s="6" t="s">
        <v>342</v>
      </c>
      <c r="W49" s="6" t="s">
        <v>73</v>
      </c>
      <c r="X49" s="6" t="s">
        <v>331</v>
      </c>
      <c r="Y49" s="6" t="s">
        <v>75</v>
      </c>
      <c r="Z49" s="6" t="s">
        <v>331</v>
      </c>
      <c r="AA49" s="6" t="s">
        <v>331</v>
      </c>
      <c r="AB49" s="6" t="s">
        <v>337</v>
      </c>
      <c r="AC49" s="6" t="s">
        <v>331</v>
      </c>
      <c r="AD49" s="6" t="s">
        <v>338</v>
      </c>
      <c r="AE49" s="6" t="s">
        <v>349</v>
      </c>
      <c r="AF49" s="6" t="s">
        <v>331</v>
      </c>
      <c r="AG49" s="6" t="s">
        <v>98</v>
      </c>
      <c r="AH49" s="39" t="s">
        <v>353</v>
      </c>
      <c r="AI49" s="36">
        <v>50000</v>
      </c>
      <c r="AJ49" s="37">
        <v>0</v>
      </c>
      <c r="AK49" s="37">
        <v>25000</v>
      </c>
      <c r="AL49" s="37">
        <v>100000</v>
      </c>
      <c r="AM49" s="37">
        <v>0</v>
      </c>
      <c r="AN49" s="37">
        <v>50000</v>
      </c>
      <c r="AO49" s="37">
        <v>50000</v>
      </c>
      <c r="AP49" s="37">
        <v>25000</v>
      </c>
      <c r="AQ49" s="37">
        <v>0</v>
      </c>
      <c r="AR49" s="37">
        <v>125000</v>
      </c>
      <c r="AS49" s="37">
        <v>150000</v>
      </c>
      <c r="AT49" s="37">
        <v>150000</v>
      </c>
      <c r="AU49" s="37">
        <v>75000</v>
      </c>
      <c r="AV49" s="37">
        <v>25000</v>
      </c>
      <c r="AW49" s="37">
        <v>0</v>
      </c>
      <c r="AX49" s="37">
        <v>0</v>
      </c>
      <c r="AY49" s="37">
        <v>100000</v>
      </c>
      <c r="AZ49" s="37">
        <v>100000</v>
      </c>
      <c r="BA49" s="37">
        <v>75000</v>
      </c>
      <c r="BB49" s="37">
        <v>275000</v>
      </c>
      <c r="BC49" s="37">
        <v>75000</v>
      </c>
      <c r="BD49" s="37">
        <v>25000</v>
      </c>
      <c r="BE49" s="37">
        <v>50000</v>
      </c>
      <c r="BF49" s="37">
        <v>125000</v>
      </c>
      <c r="BG49" s="37">
        <v>0</v>
      </c>
      <c r="BH49" s="37">
        <v>100000</v>
      </c>
      <c r="BI49" s="37">
        <v>100000</v>
      </c>
      <c r="BJ49" s="37">
        <v>100000</v>
      </c>
      <c r="BK49" s="37">
        <v>0</v>
      </c>
      <c r="BL49" s="37">
        <v>0</v>
      </c>
      <c r="BM49" s="37">
        <v>0</v>
      </c>
      <c r="BN49" s="37">
        <v>0</v>
      </c>
      <c r="BO49" s="37">
        <v>0</v>
      </c>
      <c r="BP49" s="37">
        <v>75000</v>
      </c>
      <c r="BQ49" s="37">
        <v>25000</v>
      </c>
      <c r="BR49" s="37">
        <v>100000</v>
      </c>
      <c r="BS49" s="37">
        <v>25000</v>
      </c>
      <c r="BT49" s="37">
        <v>25000</v>
      </c>
      <c r="BU49" s="37">
        <v>0</v>
      </c>
      <c r="BV49" s="37">
        <v>25000</v>
      </c>
      <c r="BW49" s="37">
        <v>0</v>
      </c>
      <c r="BX49" s="37">
        <v>250000</v>
      </c>
      <c r="BY49" s="37">
        <v>150000</v>
      </c>
      <c r="BZ49" s="37">
        <v>275000</v>
      </c>
      <c r="CA49" s="37">
        <v>75000</v>
      </c>
      <c r="CB49" s="37">
        <v>125000</v>
      </c>
      <c r="CC49" s="37">
        <v>100000</v>
      </c>
      <c r="CD49" s="37">
        <v>75000</v>
      </c>
      <c r="CE49" s="37">
        <v>25000</v>
      </c>
      <c r="CF49" s="37">
        <v>0</v>
      </c>
      <c r="CG49" s="37">
        <v>0</v>
      </c>
      <c r="CH49" s="37">
        <v>50000</v>
      </c>
      <c r="CI49" s="37">
        <v>50000</v>
      </c>
      <c r="CJ49" s="37">
        <v>50000</v>
      </c>
      <c r="CK49" s="37">
        <v>0</v>
      </c>
      <c r="CL49" s="37">
        <v>50000</v>
      </c>
      <c r="CM49" s="37">
        <v>25000</v>
      </c>
      <c r="CN49" s="37">
        <v>0</v>
      </c>
      <c r="CO49" s="37">
        <v>25000</v>
      </c>
      <c r="CP49" s="37">
        <v>25000</v>
      </c>
      <c r="CQ49" s="37">
        <v>25000</v>
      </c>
      <c r="CR49" s="37">
        <v>0</v>
      </c>
      <c r="CS49" s="37">
        <v>50000</v>
      </c>
      <c r="CT49" s="37">
        <v>0</v>
      </c>
      <c r="CU49" s="37">
        <v>0</v>
      </c>
      <c r="CV49" s="37">
        <v>0</v>
      </c>
      <c r="CW49" s="37">
        <v>0</v>
      </c>
      <c r="CX49" s="37">
        <v>0</v>
      </c>
      <c r="CY49" s="37">
        <v>25000</v>
      </c>
      <c r="CZ49" s="37">
        <v>50000</v>
      </c>
      <c r="DA49" s="37">
        <v>50000</v>
      </c>
      <c r="DB49" s="37">
        <v>25000</v>
      </c>
      <c r="DC49" s="37">
        <v>75000</v>
      </c>
      <c r="DD49" s="37">
        <v>50000</v>
      </c>
      <c r="DE49" s="37">
        <v>0</v>
      </c>
      <c r="DF49" s="37">
        <v>0</v>
      </c>
      <c r="DG49" s="37">
        <v>0</v>
      </c>
      <c r="DH49" s="37">
        <v>25000</v>
      </c>
      <c r="DI49" s="37">
        <v>25000</v>
      </c>
      <c r="DJ49" s="37">
        <v>50000</v>
      </c>
      <c r="DK49" s="37">
        <v>25000</v>
      </c>
      <c r="DL49" s="37">
        <v>100000</v>
      </c>
      <c r="DM49" s="37">
        <v>50000</v>
      </c>
      <c r="DN49" s="37">
        <v>0</v>
      </c>
      <c r="DO49" s="37">
        <v>0</v>
      </c>
      <c r="DP49" s="37">
        <v>50000</v>
      </c>
      <c r="DQ49" s="37">
        <v>50000</v>
      </c>
      <c r="DR49" s="37">
        <v>0</v>
      </c>
      <c r="DS49" s="37">
        <v>100000</v>
      </c>
      <c r="DT49" s="37">
        <v>175000</v>
      </c>
      <c r="DU49" s="37">
        <v>75000</v>
      </c>
      <c r="DV49" s="37">
        <v>150000</v>
      </c>
      <c r="DW49" s="37">
        <v>0</v>
      </c>
      <c r="DX49" s="37">
        <v>100000</v>
      </c>
      <c r="DY49" s="37">
        <v>50000</v>
      </c>
      <c r="DZ49" s="37">
        <v>0</v>
      </c>
      <c r="EA49" s="37">
        <v>25000</v>
      </c>
      <c r="EB49" s="38">
        <v>0</v>
      </c>
    </row>
    <row r="50" spans="1:132" s="5" customFormat="1" ht="15" customHeight="1" x14ac:dyDescent="0.25">
      <c r="A50" s="26"/>
      <c r="B50" s="255" t="s">
        <v>298</v>
      </c>
      <c r="C50" s="282"/>
      <c r="D50" s="291">
        <v>2030</v>
      </c>
      <c r="E50" s="36">
        <v>60</v>
      </c>
      <c r="F50" s="37">
        <v>4600000</v>
      </c>
      <c r="G50" s="7" t="s">
        <v>332</v>
      </c>
      <c r="H50" s="6" t="s">
        <v>344</v>
      </c>
      <c r="I50" s="6" t="s">
        <v>334</v>
      </c>
      <c r="J50" s="6" t="s">
        <v>331</v>
      </c>
      <c r="K50" s="6" t="s">
        <v>22</v>
      </c>
      <c r="L50" s="6" t="s">
        <v>355</v>
      </c>
      <c r="M50" s="6" t="s">
        <v>39</v>
      </c>
      <c r="N50" s="6" t="s">
        <v>40</v>
      </c>
      <c r="O50" s="6" t="s">
        <v>331</v>
      </c>
      <c r="P50" s="6" t="s">
        <v>714</v>
      </c>
      <c r="Q50" s="6" t="s">
        <v>331</v>
      </c>
      <c r="R50" s="6" t="s">
        <v>356</v>
      </c>
      <c r="S50" s="6" t="s">
        <v>331</v>
      </c>
      <c r="T50" s="6" t="s">
        <v>335</v>
      </c>
      <c r="U50" s="6" t="s">
        <v>331</v>
      </c>
      <c r="V50" s="6" t="s">
        <v>359</v>
      </c>
      <c r="W50" s="6" t="s">
        <v>73</v>
      </c>
      <c r="X50" s="6" t="s">
        <v>331</v>
      </c>
      <c r="Y50" s="6" t="s">
        <v>75</v>
      </c>
      <c r="Z50" s="6" t="s">
        <v>331</v>
      </c>
      <c r="AA50" s="6" t="s">
        <v>331</v>
      </c>
      <c r="AB50" s="6" t="s">
        <v>337</v>
      </c>
      <c r="AC50" s="6" t="s">
        <v>331</v>
      </c>
      <c r="AD50" s="6" t="s">
        <v>338</v>
      </c>
      <c r="AE50" s="6" t="s">
        <v>349</v>
      </c>
      <c r="AF50" s="6" t="s">
        <v>331</v>
      </c>
      <c r="AG50" s="6" t="s">
        <v>98</v>
      </c>
      <c r="AH50" s="39" t="s">
        <v>353</v>
      </c>
      <c r="AI50" s="36">
        <v>75000</v>
      </c>
      <c r="AJ50" s="37">
        <v>0</v>
      </c>
      <c r="AK50" s="37">
        <v>0</v>
      </c>
      <c r="AL50" s="37">
        <v>0</v>
      </c>
      <c r="AM50" s="37">
        <v>50000</v>
      </c>
      <c r="AN50" s="37">
        <v>75000</v>
      </c>
      <c r="AO50" s="37">
        <v>50000</v>
      </c>
      <c r="AP50" s="37">
        <v>25000</v>
      </c>
      <c r="AQ50" s="37">
        <v>0</v>
      </c>
      <c r="AR50" s="37">
        <v>100000</v>
      </c>
      <c r="AS50" s="37">
        <v>150000</v>
      </c>
      <c r="AT50" s="37">
        <v>125000</v>
      </c>
      <c r="AU50" s="37">
        <v>0</v>
      </c>
      <c r="AV50" s="37">
        <v>50000</v>
      </c>
      <c r="AW50" s="37">
        <v>0</v>
      </c>
      <c r="AX50" s="37">
        <v>0</v>
      </c>
      <c r="AY50" s="37">
        <v>100000</v>
      </c>
      <c r="AZ50" s="37">
        <v>125000</v>
      </c>
      <c r="BA50" s="37">
        <v>75000</v>
      </c>
      <c r="BB50" s="37">
        <v>275000</v>
      </c>
      <c r="BC50" s="37">
        <v>75000</v>
      </c>
      <c r="BD50" s="37">
        <v>0</v>
      </c>
      <c r="BE50" s="37">
        <v>75000</v>
      </c>
      <c r="BF50" s="37">
        <v>150000</v>
      </c>
      <c r="BG50" s="37">
        <v>25000</v>
      </c>
      <c r="BH50" s="37">
        <v>100000</v>
      </c>
      <c r="BI50" s="37">
        <v>75000</v>
      </c>
      <c r="BJ50" s="37">
        <v>25000</v>
      </c>
      <c r="BK50" s="37">
        <v>0</v>
      </c>
      <c r="BL50" s="37">
        <v>0</v>
      </c>
      <c r="BM50" s="37">
        <v>0</v>
      </c>
      <c r="BN50" s="37">
        <v>0</v>
      </c>
      <c r="BO50" s="37">
        <v>0</v>
      </c>
      <c r="BP50" s="37">
        <v>25000</v>
      </c>
      <c r="BQ50" s="37">
        <v>25000</v>
      </c>
      <c r="BR50" s="37">
        <v>50000</v>
      </c>
      <c r="BS50" s="37">
        <v>25000</v>
      </c>
      <c r="BT50" s="37">
        <v>0</v>
      </c>
      <c r="BU50" s="37">
        <v>0</v>
      </c>
      <c r="BV50" s="37">
        <v>0</v>
      </c>
      <c r="BW50" s="37">
        <v>0</v>
      </c>
      <c r="BX50" s="37">
        <v>275000</v>
      </c>
      <c r="BY50" s="37">
        <v>125000</v>
      </c>
      <c r="BZ50" s="37">
        <v>300000</v>
      </c>
      <c r="CA50" s="37">
        <v>100000</v>
      </c>
      <c r="CB50" s="37">
        <v>125000</v>
      </c>
      <c r="CC50" s="37">
        <v>100000</v>
      </c>
      <c r="CD50" s="37">
        <v>50000</v>
      </c>
      <c r="CE50" s="37">
        <v>0</v>
      </c>
      <c r="CF50" s="37">
        <v>0</v>
      </c>
      <c r="CG50" s="37">
        <v>0</v>
      </c>
      <c r="CH50" s="37">
        <v>50000</v>
      </c>
      <c r="CI50" s="37">
        <v>50000</v>
      </c>
      <c r="CJ50" s="37">
        <v>50000</v>
      </c>
      <c r="CK50" s="37">
        <v>0</v>
      </c>
      <c r="CL50" s="37">
        <v>25000</v>
      </c>
      <c r="CM50" s="37">
        <v>25000</v>
      </c>
      <c r="CN50" s="37">
        <v>0</v>
      </c>
      <c r="CO50" s="37">
        <v>25000</v>
      </c>
      <c r="CP50" s="37">
        <v>0</v>
      </c>
      <c r="CQ50" s="37">
        <v>25000</v>
      </c>
      <c r="CR50" s="37">
        <v>0</v>
      </c>
      <c r="CS50" s="37">
        <v>25000</v>
      </c>
      <c r="CT50" s="37">
        <v>0</v>
      </c>
      <c r="CU50" s="37">
        <v>0</v>
      </c>
      <c r="CV50" s="37">
        <v>0</v>
      </c>
      <c r="CW50" s="37">
        <v>0</v>
      </c>
      <c r="CX50" s="37">
        <v>0</v>
      </c>
      <c r="CY50" s="37">
        <v>25000</v>
      </c>
      <c r="CZ50" s="37">
        <v>50000</v>
      </c>
      <c r="DA50" s="37">
        <v>25000</v>
      </c>
      <c r="DB50" s="37">
        <v>50000</v>
      </c>
      <c r="DC50" s="37">
        <v>100000</v>
      </c>
      <c r="DD50" s="37">
        <v>50000</v>
      </c>
      <c r="DE50" s="37">
        <v>0</v>
      </c>
      <c r="DF50" s="37">
        <v>0</v>
      </c>
      <c r="DG50" s="37">
        <v>0</v>
      </c>
      <c r="DH50" s="37">
        <v>25000</v>
      </c>
      <c r="DI50" s="37">
        <v>25000</v>
      </c>
      <c r="DJ50" s="37">
        <v>50000</v>
      </c>
      <c r="DK50" s="37">
        <v>25000</v>
      </c>
      <c r="DL50" s="37">
        <v>75000</v>
      </c>
      <c r="DM50" s="37">
        <v>25000</v>
      </c>
      <c r="DN50" s="37">
        <v>0</v>
      </c>
      <c r="DO50" s="37">
        <v>0</v>
      </c>
      <c r="DP50" s="37">
        <v>50000</v>
      </c>
      <c r="DQ50" s="37">
        <v>50000</v>
      </c>
      <c r="DR50" s="37">
        <v>0</v>
      </c>
      <c r="DS50" s="37">
        <v>125000</v>
      </c>
      <c r="DT50" s="37">
        <v>200000</v>
      </c>
      <c r="DU50" s="37">
        <v>75000</v>
      </c>
      <c r="DV50" s="37">
        <v>175000</v>
      </c>
      <c r="DW50" s="37">
        <v>0</v>
      </c>
      <c r="DX50" s="37">
        <v>75000</v>
      </c>
      <c r="DY50" s="37">
        <v>25000</v>
      </c>
      <c r="DZ50" s="37">
        <v>0</v>
      </c>
      <c r="EA50" s="37">
        <v>25000</v>
      </c>
      <c r="EB50" s="38">
        <v>0</v>
      </c>
    </row>
    <row r="51" spans="1:132" s="5" customFormat="1" ht="15" customHeight="1" x14ac:dyDescent="0.25">
      <c r="A51" s="19"/>
      <c r="B51" s="255" t="s">
        <v>299</v>
      </c>
      <c r="C51" s="282"/>
      <c r="D51" s="291">
        <v>2030</v>
      </c>
      <c r="E51" s="36">
        <v>62</v>
      </c>
      <c r="F51" s="37">
        <v>4975000</v>
      </c>
      <c r="G51" s="7" t="s">
        <v>332</v>
      </c>
      <c r="H51" s="6" t="s">
        <v>715</v>
      </c>
      <c r="I51" s="6" t="s">
        <v>334</v>
      </c>
      <c r="J51" s="6" t="s">
        <v>331</v>
      </c>
      <c r="K51" s="6" t="s">
        <v>22</v>
      </c>
      <c r="L51" s="6" t="s">
        <v>358</v>
      </c>
      <c r="M51" s="6" t="s">
        <v>39</v>
      </c>
      <c r="N51" s="6" t="s">
        <v>40</v>
      </c>
      <c r="O51" s="6" t="s">
        <v>331</v>
      </c>
      <c r="P51" s="6" t="s">
        <v>346</v>
      </c>
      <c r="Q51" s="6" t="s">
        <v>52</v>
      </c>
      <c r="R51" s="6" t="s">
        <v>347</v>
      </c>
      <c r="S51" s="6" t="s">
        <v>331</v>
      </c>
      <c r="T51" s="6" t="s">
        <v>335</v>
      </c>
      <c r="U51" s="6" t="s">
        <v>331</v>
      </c>
      <c r="V51" s="6" t="s">
        <v>359</v>
      </c>
      <c r="W51" s="6" t="s">
        <v>73</v>
      </c>
      <c r="X51" s="6" t="s">
        <v>331</v>
      </c>
      <c r="Y51" s="6" t="s">
        <v>75</v>
      </c>
      <c r="Z51" s="6" t="s">
        <v>331</v>
      </c>
      <c r="AA51" s="6" t="s">
        <v>331</v>
      </c>
      <c r="AB51" s="6" t="s">
        <v>337</v>
      </c>
      <c r="AC51" s="6" t="s">
        <v>331</v>
      </c>
      <c r="AD51" s="6" t="s">
        <v>338</v>
      </c>
      <c r="AE51" s="6" t="s">
        <v>349</v>
      </c>
      <c r="AF51" s="6" t="s">
        <v>331</v>
      </c>
      <c r="AG51" s="6" t="s">
        <v>98</v>
      </c>
      <c r="AH51" s="39" t="s">
        <v>353</v>
      </c>
      <c r="AI51" s="36">
        <v>75000</v>
      </c>
      <c r="AJ51" s="37">
        <v>0</v>
      </c>
      <c r="AK51" s="37">
        <v>0</v>
      </c>
      <c r="AL51" s="37">
        <v>100000</v>
      </c>
      <c r="AM51" s="37">
        <v>0</v>
      </c>
      <c r="AN51" s="37">
        <v>50000</v>
      </c>
      <c r="AO51" s="37">
        <v>50000</v>
      </c>
      <c r="AP51" s="37">
        <v>25000</v>
      </c>
      <c r="AQ51" s="37">
        <v>0</v>
      </c>
      <c r="AR51" s="37">
        <v>125000</v>
      </c>
      <c r="AS51" s="37">
        <v>175000</v>
      </c>
      <c r="AT51" s="37">
        <v>150000</v>
      </c>
      <c r="AU51" s="37">
        <v>0</v>
      </c>
      <c r="AV51" s="37">
        <v>50000</v>
      </c>
      <c r="AW51" s="37">
        <v>0</v>
      </c>
      <c r="AX51" s="37">
        <v>0</v>
      </c>
      <c r="AY51" s="37">
        <v>125000</v>
      </c>
      <c r="AZ51" s="37">
        <v>125000</v>
      </c>
      <c r="BA51" s="37">
        <v>100000</v>
      </c>
      <c r="BB51" s="37">
        <v>250000</v>
      </c>
      <c r="BC51" s="37">
        <v>75000</v>
      </c>
      <c r="BD51" s="37">
        <v>0</v>
      </c>
      <c r="BE51" s="37">
        <v>50000</v>
      </c>
      <c r="BF51" s="37">
        <v>150000</v>
      </c>
      <c r="BG51" s="37">
        <v>0</v>
      </c>
      <c r="BH51" s="37">
        <v>100000</v>
      </c>
      <c r="BI51" s="37">
        <v>100000</v>
      </c>
      <c r="BJ51" s="37">
        <v>100000</v>
      </c>
      <c r="BK51" s="37">
        <v>0</v>
      </c>
      <c r="BL51" s="37">
        <v>0</v>
      </c>
      <c r="BM51" s="37">
        <v>0</v>
      </c>
      <c r="BN51" s="37">
        <v>0</v>
      </c>
      <c r="BO51" s="37">
        <v>0</v>
      </c>
      <c r="BP51" s="37">
        <v>75000</v>
      </c>
      <c r="BQ51" s="37">
        <v>25000</v>
      </c>
      <c r="BR51" s="37">
        <v>100000</v>
      </c>
      <c r="BS51" s="37">
        <v>25000</v>
      </c>
      <c r="BT51" s="37">
        <v>25000</v>
      </c>
      <c r="BU51" s="37">
        <v>0</v>
      </c>
      <c r="BV51" s="37">
        <v>25000</v>
      </c>
      <c r="BW51" s="37">
        <v>0</v>
      </c>
      <c r="BX51" s="37">
        <v>250000</v>
      </c>
      <c r="BY51" s="37">
        <v>175000</v>
      </c>
      <c r="BZ51" s="37">
        <v>275000</v>
      </c>
      <c r="CA51" s="37">
        <v>100000</v>
      </c>
      <c r="CB51" s="37">
        <v>125000</v>
      </c>
      <c r="CC51" s="37">
        <v>100000</v>
      </c>
      <c r="CD51" s="37">
        <v>75000</v>
      </c>
      <c r="CE51" s="37">
        <v>25000</v>
      </c>
      <c r="CF51" s="37">
        <v>0</v>
      </c>
      <c r="CG51" s="37">
        <v>0</v>
      </c>
      <c r="CH51" s="37">
        <v>50000</v>
      </c>
      <c r="CI51" s="37">
        <v>50000</v>
      </c>
      <c r="CJ51" s="37">
        <v>50000</v>
      </c>
      <c r="CK51" s="37">
        <v>0</v>
      </c>
      <c r="CL51" s="37">
        <v>25000</v>
      </c>
      <c r="CM51" s="37">
        <v>25000</v>
      </c>
      <c r="CN51" s="37">
        <v>0</v>
      </c>
      <c r="CO51" s="37">
        <v>25000</v>
      </c>
      <c r="CP51" s="37">
        <v>0</v>
      </c>
      <c r="CQ51" s="37">
        <v>25000</v>
      </c>
      <c r="CR51" s="37">
        <v>0</v>
      </c>
      <c r="CS51" s="37">
        <v>50000</v>
      </c>
      <c r="CT51" s="37">
        <v>0</v>
      </c>
      <c r="CU51" s="37">
        <v>0</v>
      </c>
      <c r="CV51" s="37">
        <v>0</v>
      </c>
      <c r="CW51" s="37">
        <v>0</v>
      </c>
      <c r="CX51" s="37">
        <v>0</v>
      </c>
      <c r="CY51" s="37">
        <v>25000</v>
      </c>
      <c r="CZ51" s="37">
        <v>50000</v>
      </c>
      <c r="DA51" s="37">
        <v>50000</v>
      </c>
      <c r="DB51" s="37">
        <v>25000</v>
      </c>
      <c r="DC51" s="37">
        <v>75000</v>
      </c>
      <c r="DD51" s="37">
        <v>50000</v>
      </c>
      <c r="DE51" s="37">
        <v>0</v>
      </c>
      <c r="DF51" s="37">
        <v>0</v>
      </c>
      <c r="DG51" s="37">
        <v>0</v>
      </c>
      <c r="DH51" s="37">
        <v>25000</v>
      </c>
      <c r="DI51" s="37">
        <v>25000</v>
      </c>
      <c r="DJ51" s="37">
        <v>50000</v>
      </c>
      <c r="DK51" s="37">
        <v>25000</v>
      </c>
      <c r="DL51" s="37">
        <v>100000</v>
      </c>
      <c r="DM51" s="37">
        <v>25000</v>
      </c>
      <c r="DN51" s="37">
        <v>0</v>
      </c>
      <c r="DO51" s="37">
        <v>0</v>
      </c>
      <c r="DP51" s="37">
        <v>50000</v>
      </c>
      <c r="DQ51" s="37">
        <v>25000</v>
      </c>
      <c r="DR51" s="37">
        <v>0</v>
      </c>
      <c r="DS51" s="37">
        <v>125000</v>
      </c>
      <c r="DT51" s="37">
        <v>200000</v>
      </c>
      <c r="DU51" s="37">
        <v>75000</v>
      </c>
      <c r="DV51" s="37">
        <v>150000</v>
      </c>
      <c r="DW51" s="37">
        <v>0</v>
      </c>
      <c r="DX51" s="37">
        <v>100000</v>
      </c>
      <c r="DY51" s="37">
        <v>25000</v>
      </c>
      <c r="DZ51" s="37">
        <v>0</v>
      </c>
      <c r="EA51" s="37">
        <v>25000</v>
      </c>
      <c r="EB51" s="38">
        <v>0</v>
      </c>
    </row>
    <row r="52" spans="1:132" s="5" customFormat="1" ht="15" customHeight="1" x14ac:dyDescent="0.25">
      <c r="A52" s="26"/>
      <c r="B52" s="255" t="s">
        <v>300</v>
      </c>
      <c r="C52" s="282"/>
      <c r="D52" s="291">
        <v>2030</v>
      </c>
      <c r="E52" s="36">
        <v>68</v>
      </c>
      <c r="F52" s="37">
        <v>5025000</v>
      </c>
      <c r="G52" s="7" t="s">
        <v>357</v>
      </c>
      <c r="H52" s="6" t="s">
        <v>351</v>
      </c>
      <c r="I52" s="6" t="s">
        <v>334</v>
      </c>
      <c r="J52" s="6" t="s">
        <v>331</v>
      </c>
      <c r="K52" s="6" t="s">
        <v>22</v>
      </c>
      <c r="L52" s="6" t="s">
        <v>345</v>
      </c>
      <c r="M52" s="6" t="s">
        <v>39</v>
      </c>
      <c r="N52" s="6" t="s">
        <v>40</v>
      </c>
      <c r="O52" s="6" t="s">
        <v>331</v>
      </c>
      <c r="P52" s="6" t="s">
        <v>346</v>
      </c>
      <c r="Q52" s="6" t="s">
        <v>52</v>
      </c>
      <c r="R52" s="6" t="s">
        <v>347</v>
      </c>
      <c r="S52" s="6" t="s">
        <v>331</v>
      </c>
      <c r="T52" s="6" t="s">
        <v>335</v>
      </c>
      <c r="U52" s="6" t="s">
        <v>331</v>
      </c>
      <c r="V52" s="6" t="s">
        <v>342</v>
      </c>
      <c r="W52" s="6" t="s">
        <v>73</v>
      </c>
      <c r="X52" s="6" t="s">
        <v>331</v>
      </c>
      <c r="Y52" s="6" t="s">
        <v>75</v>
      </c>
      <c r="Z52" s="6" t="s">
        <v>331</v>
      </c>
      <c r="AA52" s="6" t="s">
        <v>331</v>
      </c>
      <c r="AB52" s="6" t="s">
        <v>337</v>
      </c>
      <c r="AC52" s="6" t="s">
        <v>331</v>
      </c>
      <c r="AD52" s="6" t="s">
        <v>338</v>
      </c>
      <c r="AE52" s="6" t="s">
        <v>349</v>
      </c>
      <c r="AF52" s="6" t="s">
        <v>331</v>
      </c>
      <c r="AG52" s="6" t="s">
        <v>98</v>
      </c>
      <c r="AH52" s="39" t="s">
        <v>353</v>
      </c>
      <c r="AI52" s="36">
        <v>75000</v>
      </c>
      <c r="AJ52" s="37">
        <v>0</v>
      </c>
      <c r="AK52" s="37">
        <v>25000</v>
      </c>
      <c r="AL52" s="37">
        <v>75000</v>
      </c>
      <c r="AM52" s="37">
        <v>25000</v>
      </c>
      <c r="AN52" s="37">
        <v>50000</v>
      </c>
      <c r="AO52" s="37">
        <v>50000</v>
      </c>
      <c r="AP52" s="37">
        <v>25000</v>
      </c>
      <c r="AQ52" s="37">
        <v>0</v>
      </c>
      <c r="AR52" s="37">
        <v>100000</v>
      </c>
      <c r="AS52" s="37">
        <v>150000</v>
      </c>
      <c r="AT52" s="37">
        <v>150000</v>
      </c>
      <c r="AU52" s="37">
        <v>75000</v>
      </c>
      <c r="AV52" s="37">
        <v>25000</v>
      </c>
      <c r="AW52" s="37">
        <v>0</v>
      </c>
      <c r="AX52" s="37">
        <v>0</v>
      </c>
      <c r="AY52" s="37">
        <v>100000</v>
      </c>
      <c r="AZ52" s="37">
        <v>75000</v>
      </c>
      <c r="BA52" s="37">
        <v>75000</v>
      </c>
      <c r="BB52" s="37">
        <v>275000</v>
      </c>
      <c r="BC52" s="37">
        <v>75000</v>
      </c>
      <c r="BD52" s="37">
        <v>25000</v>
      </c>
      <c r="BE52" s="37">
        <v>75000</v>
      </c>
      <c r="BF52" s="37">
        <v>100000</v>
      </c>
      <c r="BG52" s="37">
        <v>25000</v>
      </c>
      <c r="BH52" s="37">
        <v>100000</v>
      </c>
      <c r="BI52" s="37">
        <v>100000</v>
      </c>
      <c r="BJ52" s="37">
        <v>100000</v>
      </c>
      <c r="BK52" s="37">
        <v>0</v>
      </c>
      <c r="BL52" s="37">
        <v>0</v>
      </c>
      <c r="BM52" s="37">
        <v>0</v>
      </c>
      <c r="BN52" s="37">
        <v>0</v>
      </c>
      <c r="BO52" s="37">
        <v>0</v>
      </c>
      <c r="BP52" s="37">
        <v>75000</v>
      </c>
      <c r="BQ52" s="37">
        <v>25000</v>
      </c>
      <c r="BR52" s="37">
        <v>100000</v>
      </c>
      <c r="BS52" s="37">
        <v>25000</v>
      </c>
      <c r="BT52" s="37">
        <v>25000</v>
      </c>
      <c r="BU52" s="37">
        <v>0</v>
      </c>
      <c r="BV52" s="37">
        <v>50000</v>
      </c>
      <c r="BW52" s="37">
        <v>0</v>
      </c>
      <c r="BX52" s="37">
        <v>250000</v>
      </c>
      <c r="BY52" s="37">
        <v>150000</v>
      </c>
      <c r="BZ52" s="37">
        <v>275000</v>
      </c>
      <c r="CA52" s="37">
        <v>75000</v>
      </c>
      <c r="CB52" s="37">
        <v>125000</v>
      </c>
      <c r="CC52" s="37">
        <v>100000</v>
      </c>
      <c r="CD52" s="37">
        <v>75000</v>
      </c>
      <c r="CE52" s="37">
        <v>25000</v>
      </c>
      <c r="CF52" s="37">
        <v>0</v>
      </c>
      <c r="CG52" s="37">
        <v>0</v>
      </c>
      <c r="CH52" s="37">
        <v>50000</v>
      </c>
      <c r="CI52" s="37">
        <v>50000</v>
      </c>
      <c r="CJ52" s="37">
        <v>50000</v>
      </c>
      <c r="CK52" s="37">
        <v>0</v>
      </c>
      <c r="CL52" s="37">
        <v>50000</v>
      </c>
      <c r="CM52" s="37">
        <v>25000</v>
      </c>
      <c r="CN52" s="37">
        <v>0</v>
      </c>
      <c r="CO52" s="37">
        <v>25000</v>
      </c>
      <c r="CP52" s="37">
        <v>25000</v>
      </c>
      <c r="CQ52" s="37">
        <v>25000</v>
      </c>
      <c r="CR52" s="37">
        <v>0</v>
      </c>
      <c r="CS52" s="37">
        <v>25000</v>
      </c>
      <c r="CT52" s="37">
        <v>0</v>
      </c>
      <c r="CU52" s="37">
        <v>0</v>
      </c>
      <c r="CV52" s="37">
        <v>0</v>
      </c>
      <c r="CW52" s="37">
        <v>0</v>
      </c>
      <c r="CX52" s="37">
        <v>0</v>
      </c>
      <c r="CY52" s="37">
        <v>50000</v>
      </c>
      <c r="CZ52" s="37">
        <v>50000</v>
      </c>
      <c r="DA52" s="37">
        <v>50000</v>
      </c>
      <c r="DB52" s="37">
        <v>25000</v>
      </c>
      <c r="DC52" s="37">
        <v>75000</v>
      </c>
      <c r="DD52" s="37">
        <v>50000</v>
      </c>
      <c r="DE52" s="37">
        <v>0</v>
      </c>
      <c r="DF52" s="37">
        <v>0</v>
      </c>
      <c r="DG52" s="37">
        <v>0</v>
      </c>
      <c r="DH52" s="37">
        <v>25000</v>
      </c>
      <c r="DI52" s="37">
        <v>25000</v>
      </c>
      <c r="DJ52" s="37">
        <v>50000</v>
      </c>
      <c r="DK52" s="37">
        <v>25000</v>
      </c>
      <c r="DL52" s="37">
        <v>100000</v>
      </c>
      <c r="DM52" s="37">
        <v>50000</v>
      </c>
      <c r="DN52" s="37">
        <v>0</v>
      </c>
      <c r="DO52" s="37">
        <v>0</v>
      </c>
      <c r="DP52" s="37">
        <v>50000</v>
      </c>
      <c r="DQ52" s="37">
        <v>50000</v>
      </c>
      <c r="DR52" s="37">
        <v>0</v>
      </c>
      <c r="DS52" s="37">
        <v>125000</v>
      </c>
      <c r="DT52" s="37">
        <v>175000</v>
      </c>
      <c r="DU52" s="37">
        <v>75000</v>
      </c>
      <c r="DV52" s="37">
        <v>150000</v>
      </c>
      <c r="DW52" s="37">
        <v>0</v>
      </c>
      <c r="DX52" s="37">
        <v>100000</v>
      </c>
      <c r="DY52" s="37">
        <v>50000</v>
      </c>
      <c r="DZ52" s="37">
        <v>0</v>
      </c>
      <c r="EA52" s="37">
        <v>25000</v>
      </c>
      <c r="EB52" s="38">
        <v>0</v>
      </c>
    </row>
    <row r="53" spans="1:132" s="5" customFormat="1" ht="15" customHeight="1" x14ac:dyDescent="0.25">
      <c r="A53" s="19"/>
      <c r="B53" s="255" t="s">
        <v>301</v>
      </c>
      <c r="C53" s="282"/>
      <c r="D53" s="291">
        <v>2030</v>
      </c>
      <c r="E53" s="36">
        <v>0</v>
      </c>
      <c r="F53" s="37">
        <v>0</v>
      </c>
      <c r="G53" s="7" t="s">
        <v>331</v>
      </c>
      <c r="H53" s="6" t="s">
        <v>331</v>
      </c>
      <c r="I53" s="6" t="s">
        <v>331</v>
      </c>
      <c r="J53" s="6" t="s">
        <v>331</v>
      </c>
      <c r="K53" s="6" t="s">
        <v>331</v>
      </c>
      <c r="L53" s="6" t="s">
        <v>331</v>
      </c>
      <c r="M53" s="6" t="s">
        <v>331</v>
      </c>
      <c r="N53" s="6" t="s">
        <v>331</v>
      </c>
      <c r="O53" s="6" t="s">
        <v>331</v>
      </c>
      <c r="P53" s="6" t="s">
        <v>331</v>
      </c>
      <c r="Q53" s="6" t="s">
        <v>331</v>
      </c>
      <c r="R53" s="6" t="s">
        <v>331</v>
      </c>
      <c r="S53" s="6" t="s">
        <v>331</v>
      </c>
      <c r="T53" s="6" t="s">
        <v>331</v>
      </c>
      <c r="U53" s="6" t="s">
        <v>331</v>
      </c>
      <c r="V53" s="6" t="s">
        <v>331</v>
      </c>
      <c r="W53" s="6" t="s">
        <v>331</v>
      </c>
      <c r="X53" s="6" t="s">
        <v>331</v>
      </c>
      <c r="Y53" s="6" t="s">
        <v>331</v>
      </c>
      <c r="Z53" s="6" t="s">
        <v>331</v>
      </c>
      <c r="AA53" s="6" t="s">
        <v>331</v>
      </c>
      <c r="AB53" s="6" t="s">
        <v>331</v>
      </c>
      <c r="AC53" s="6" t="s">
        <v>331</v>
      </c>
      <c r="AD53" s="6" t="s">
        <v>331</v>
      </c>
      <c r="AE53" s="6" t="s">
        <v>331</v>
      </c>
      <c r="AF53" s="6" t="s">
        <v>331</v>
      </c>
      <c r="AG53" s="6" t="s">
        <v>331</v>
      </c>
      <c r="AH53" s="39" t="s">
        <v>331</v>
      </c>
      <c r="AI53" s="36">
        <v>0</v>
      </c>
      <c r="AJ53" s="37">
        <v>0</v>
      </c>
      <c r="AK53" s="37">
        <v>0</v>
      </c>
      <c r="AL53" s="37">
        <v>0</v>
      </c>
      <c r="AM53" s="37">
        <v>0</v>
      </c>
      <c r="AN53" s="37">
        <v>0</v>
      </c>
      <c r="AO53" s="37">
        <v>0</v>
      </c>
      <c r="AP53" s="37">
        <v>0</v>
      </c>
      <c r="AQ53" s="37">
        <v>0</v>
      </c>
      <c r="AR53" s="37">
        <v>0</v>
      </c>
      <c r="AS53" s="37">
        <v>0</v>
      </c>
      <c r="AT53" s="37">
        <v>0</v>
      </c>
      <c r="AU53" s="37">
        <v>0</v>
      </c>
      <c r="AV53" s="37">
        <v>0</v>
      </c>
      <c r="AW53" s="37">
        <v>0</v>
      </c>
      <c r="AX53" s="37">
        <v>0</v>
      </c>
      <c r="AY53" s="37">
        <v>0</v>
      </c>
      <c r="AZ53" s="37">
        <v>0</v>
      </c>
      <c r="BA53" s="37">
        <v>0</v>
      </c>
      <c r="BB53" s="37">
        <v>0</v>
      </c>
      <c r="BC53" s="37">
        <v>0</v>
      </c>
      <c r="BD53" s="37">
        <v>0</v>
      </c>
      <c r="BE53" s="37">
        <v>0</v>
      </c>
      <c r="BF53" s="37">
        <v>0</v>
      </c>
      <c r="BG53" s="37">
        <v>0</v>
      </c>
      <c r="BH53" s="37">
        <v>0</v>
      </c>
      <c r="BI53" s="37">
        <v>0</v>
      </c>
      <c r="BJ53" s="37">
        <v>0</v>
      </c>
      <c r="BK53" s="37">
        <v>0</v>
      </c>
      <c r="BL53" s="37">
        <v>0</v>
      </c>
      <c r="BM53" s="37">
        <v>0</v>
      </c>
      <c r="BN53" s="37">
        <v>0</v>
      </c>
      <c r="BO53" s="37">
        <v>0</v>
      </c>
      <c r="BP53" s="37">
        <v>0</v>
      </c>
      <c r="BQ53" s="37">
        <v>0</v>
      </c>
      <c r="BR53" s="37">
        <v>0</v>
      </c>
      <c r="BS53" s="37">
        <v>0</v>
      </c>
      <c r="BT53" s="37">
        <v>0</v>
      </c>
      <c r="BU53" s="37">
        <v>0</v>
      </c>
      <c r="BV53" s="37">
        <v>0</v>
      </c>
      <c r="BW53" s="37">
        <v>0</v>
      </c>
      <c r="BX53" s="37">
        <v>0</v>
      </c>
      <c r="BY53" s="37">
        <v>0</v>
      </c>
      <c r="BZ53" s="37">
        <v>0</v>
      </c>
      <c r="CA53" s="37">
        <v>0</v>
      </c>
      <c r="CB53" s="37">
        <v>0</v>
      </c>
      <c r="CC53" s="37">
        <v>0</v>
      </c>
      <c r="CD53" s="37">
        <v>0</v>
      </c>
      <c r="CE53" s="37">
        <v>0</v>
      </c>
      <c r="CF53" s="37">
        <v>0</v>
      </c>
      <c r="CG53" s="37">
        <v>0</v>
      </c>
      <c r="CH53" s="37">
        <v>0</v>
      </c>
      <c r="CI53" s="37">
        <v>0</v>
      </c>
      <c r="CJ53" s="37">
        <v>0</v>
      </c>
      <c r="CK53" s="37">
        <v>0</v>
      </c>
      <c r="CL53" s="37">
        <v>0</v>
      </c>
      <c r="CM53" s="37">
        <v>0</v>
      </c>
      <c r="CN53" s="37">
        <v>0</v>
      </c>
      <c r="CO53" s="37">
        <v>0</v>
      </c>
      <c r="CP53" s="37">
        <v>0</v>
      </c>
      <c r="CQ53" s="37">
        <v>0</v>
      </c>
      <c r="CR53" s="37">
        <v>0</v>
      </c>
      <c r="CS53" s="37">
        <v>0</v>
      </c>
      <c r="CT53" s="37">
        <v>0</v>
      </c>
      <c r="CU53" s="37">
        <v>0</v>
      </c>
      <c r="CV53" s="37">
        <v>0</v>
      </c>
      <c r="CW53" s="37">
        <v>0</v>
      </c>
      <c r="CX53" s="37">
        <v>0</v>
      </c>
      <c r="CY53" s="37">
        <v>0</v>
      </c>
      <c r="CZ53" s="37">
        <v>0</v>
      </c>
      <c r="DA53" s="37">
        <v>0</v>
      </c>
      <c r="DB53" s="37">
        <v>0</v>
      </c>
      <c r="DC53" s="37">
        <v>0</v>
      </c>
      <c r="DD53" s="37">
        <v>0</v>
      </c>
      <c r="DE53" s="37">
        <v>0</v>
      </c>
      <c r="DF53" s="37">
        <v>0</v>
      </c>
      <c r="DG53" s="37">
        <v>0</v>
      </c>
      <c r="DH53" s="37">
        <v>0</v>
      </c>
      <c r="DI53" s="37">
        <v>0</v>
      </c>
      <c r="DJ53" s="37">
        <v>0</v>
      </c>
      <c r="DK53" s="37">
        <v>0</v>
      </c>
      <c r="DL53" s="37">
        <v>0</v>
      </c>
      <c r="DM53" s="37">
        <v>0</v>
      </c>
      <c r="DN53" s="37">
        <v>0</v>
      </c>
      <c r="DO53" s="37">
        <v>0</v>
      </c>
      <c r="DP53" s="37">
        <v>0</v>
      </c>
      <c r="DQ53" s="37">
        <v>0</v>
      </c>
      <c r="DR53" s="37">
        <v>0</v>
      </c>
      <c r="DS53" s="37">
        <v>0</v>
      </c>
      <c r="DT53" s="37">
        <v>0</v>
      </c>
      <c r="DU53" s="37">
        <v>0</v>
      </c>
      <c r="DV53" s="37">
        <v>0</v>
      </c>
      <c r="DW53" s="37">
        <v>0</v>
      </c>
      <c r="DX53" s="37">
        <v>0</v>
      </c>
      <c r="DY53" s="37">
        <v>0</v>
      </c>
      <c r="DZ53" s="37">
        <v>0</v>
      </c>
      <c r="EA53" s="37">
        <v>0</v>
      </c>
      <c r="EB53" s="38">
        <v>0</v>
      </c>
    </row>
    <row r="54" spans="1:132" s="5" customFormat="1" ht="15" customHeight="1" x14ac:dyDescent="0.25">
      <c r="A54" s="26"/>
      <c r="B54" s="255" t="s">
        <v>302</v>
      </c>
      <c r="C54" s="282"/>
      <c r="D54" s="291">
        <v>2030</v>
      </c>
      <c r="E54" s="36">
        <v>80</v>
      </c>
      <c r="F54" s="37">
        <v>30600000</v>
      </c>
      <c r="G54" s="7" t="s">
        <v>343</v>
      </c>
      <c r="H54" s="6" t="s">
        <v>351</v>
      </c>
      <c r="I54" s="6" t="s">
        <v>334</v>
      </c>
      <c r="J54" s="6" t="s">
        <v>331</v>
      </c>
      <c r="K54" s="6" t="s">
        <v>22</v>
      </c>
      <c r="L54" s="6" t="s">
        <v>712</v>
      </c>
      <c r="M54" s="6" t="s">
        <v>39</v>
      </c>
      <c r="N54" s="6" t="s">
        <v>40</v>
      </c>
      <c r="O54" s="6" t="s">
        <v>713</v>
      </c>
      <c r="P54" s="6" t="s">
        <v>346</v>
      </c>
      <c r="Q54" s="6" t="s">
        <v>52</v>
      </c>
      <c r="R54" s="6" t="s">
        <v>347</v>
      </c>
      <c r="S54" s="6" t="s">
        <v>63</v>
      </c>
      <c r="T54" s="6" t="s">
        <v>335</v>
      </c>
      <c r="U54" s="6" t="s">
        <v>331</v>
      </c>
      <c r="V54" s="6" t="s">
        <v>348</v>
      </c>
      <c r="W54" s="6" t="s">
        <v>73</v>
      </c>
      <c r="X54" s="6" t="s">
        <v>74</v>
      </c>
      <c r="Y54" s="6" t="s">
        <v>75</v>
      </c>
      <c r="Z54" s="6" t="s">
        <v>331</v>
      </c>
      <c r="AA54" s="6" t="s">
        <v>331</v>
      </c>
      <c r="AB54" s="6" t="s">
        <v>337</v>
      </c>
      <c r="AC54" s="6" t="s">
        <v>87</v>
      </c>
      <c r="AD54" s="6" t="s">
        <v>338</v>
      </c>
      <c r="AE54" s="6" t="s">
        <v>349</v>
      </c>
      <c r="AF54" s="6" t="s">
        <v>97</v>
      </c>
      <c r="AG54" s="6" t="s">
        <v>98</v>
      </c>
      <c r="AH54" s="39" t="s">
        <v>350</v>
      </c>
      <c r="AI54" s="36">
        <v>275000</v>
      </c>
      <c r="AJ54" s="37">
        <v>100000</v>
      </c>
      <c r="AK54" s="37">
        <v>100000</v>
      </c>
      <c r="AL54" s="37">
        <v>150000</v>
      </c>
      <c r="AM54" s="37">
        <v>25000</v>
      </c>
      <c r="AN54" s="37">
        <v>50000</v>
      </c>
      <c r="AO54" s="37">
        <v>1200000</v>
      </c>
      <c r="AP54" s="37">
        <v>100000</v>
      </c>
      <c r="AQ54" s="37">
        <v>0</v>
      </c>
      <c r="AR54" s="37">
        <v>950000</v>
      </c>
      <c r="AS54" s="37">
        <v>350000</v>
      </c>
      <c r="AT54" s="37">
        <v>750000</v>
      </c>
      <c r="AU54" s="37">
        <v>225000</v>
      </c>
      <c r="AV54" s="37">
        <v>50000</v>
      </c>
      <c r="AW54" s="37">
        <v>225000</v>
      </c>
      <c r="AX54" s="37">
        <v>25000</v>
      </c>
      <c r="AY54" s="37">
        <v>200000</v>
      </c>
      <c r="AZ54" s="37">
        <v>500000</v>
      </c>
      <c r="BA54" s="37">
        <v>225000</v>
      </c>
      <c r="BB54" s="37">
        <v>450000</v>
      </c>
      <c r="BC54" s="37">
        <v>125000</v>
      </c>
      <c r="BD54" s="37">
        <v>50000</v>
      </c>
      <c r="BE54" s="37">
        <v>350000</v>
      </c>
      <c r="BF54" s="37">
        <v>500000</v>
      </c>
      <c r="BG54" s="37">
        <v>50000</v>
      </c>
      <c r="BH54" s="37">
        <v>300000</v>
      </c>
      <c r="BI54" s="37">
        <v>550000</v>
      </c>
      <c r="BJ54" s="37">
        <v>200000</v>
      </c>
      <c r="BK54" s="37">
        <v>200000</v>
      </c>
      <c r="BL54" s="37">
        <v>100000</v>
      </c>
      <c r="BM54" s="37">
        <v>75000</v>
      </c>
      <c r="BN54" s="37">
        <v>0</v>
      </c>
      <c r="BO54" s="37">
        <v>0</v>
      </c>
      <c r="BP54" s="37">
        <v>400000</v>
      </c>
      <c r="BQ54" s="37">
        <v>700000</v>
      </c>
      <c r="BR54" s="37">
        <v>275000</v>
      </c>
      <c r="BS54" s="37">
        <v>100000</v>
      </c>
      <c r="BT54" s="37">
        <v>100000</v>
      </c>
      <c r="BU54" s="37">
        <v>0</v>
      </c>
      <c r="BV54" s="37">
        <v>200000</v>
      </c>
      <c r="BW54" s="37">
        <v>0</v>
      </c>
      <c r="BX54" s="37">
        <v>2250000</v>
      </c>
      <c r="BY54" s="37">
        <v>1300000</v>
      </c>
      <c r="BZ54" s="37">
        <v>350000</v>
      </c>
      <c r="CA54" s="37">
        <v>650000</v>
      </c>
      <c r="CB54" s="37">
        <v>1400000</v>
      </c>
      <c r="CC54" s="37">
        <v>850000</v>
      </c>
      <c r="CD54" s="37">
        <v>350000</v>
      </c>
      <c r="CE54" s="37">
        <v>50000</v>
      </c>
      <c r="CF54" s="37">
        <v>0</v>
      </c>
      <c r="CG54" s="37">
        <v>350000</v>
      </c>
      <c r="CH54" s="37">
        <v>650000</v>
      </c>
      <c r="CI54" s="37">
        <v>600000</v>
      </c>
      <c r="CJ54" s="37">
        <v>500000</v>
      </c>
      <c r="CK54" s="37">
        <v>0</v>
      </c>
      <c r="CL54" s="37">
        <v>400000</v>
      </c>
      <c r="CM54" s="37">
        <v>250000</v>
      </c>
      <c r="CN54" s="37">
        <v>50000</v>
      </c>
      <c r="CO54" s="37">
        <v>500000</v>
      </c>
      <c r="CP54" s="37">
        <v>175000</v>
      </c>
      <c r="CQ54" s="37">
        <v>800000</v>
      </c>
      <c r="CR54" s="37">
        <v>25000</v>
      </c>
      <c r="CS54" s="37">
        <v>400000</v>
      </c>
      <c r="CT54" s="37">
        <v>0</v>
      </c>
      <c r="CU54" s="37">
        <v>0</v>
      </c>
      <c r="CV54" s="37">
        <v>0</v>
      </c>
      <c r="CW54" s="37">
        <v>0</v>
      </c>
      <c r="CX54" s="37">
        <v>0</v>
      </c>
      <c r="CY54" s="37">
        <v>150000</v>
      </c>
      <c r="CZ54" s="37">
        <v>125000</v>
      </c>
      <c r="DA54" s="37">
        <v>300000</v>
      </c>
      <c r="DB54" s="37">
        <v>550000</v>
      </c>
      <c r="DC54" s="37">
        <v>550000</v>
      </c>
      <c r="DD54" s="37">
        <v>500000</v>
      </c>
      <c r="DE54" s="37">
        <v>50000</v>
      </c>
      <c r="DF54" s="37">
        <v>0</v>
      </c>
      <c r="DG54" s="37">
        <v>0</v>
      </c>
      <c r="DH54" s="37">
        <v>350000</v>
      </c>
      <c r="DI54" s="37">
        <v>900000</v>
      </c>
      <c r="DJ54" s="37">
        <v>1200000</v>
      </c>
      <c r="DK54" s="37">
        <v>850000</v>
      </c>
      <c r="DL54" s="37">
        <v>125000</v>
      </c>
      <c r="DM54" s="37">
        <v>250000</v>
      </c>
      <c r="DN54" s="37">
        <v>0</v>
      </c>
      <c r="DO54" s="37">
        <v>75000</v>
      </c>
      <c r="DP54" s="37">
        <v>550000</v>
      </c>
      <c r="DQ54" s="37">
        <v>75000</v>
      </c>
      <c r="DR54" s="37">
        <v>0</v>
      </c>
      <c r="DS54" s="37">
        <v>275000</v>
      </c>
      <c r="DT54" s="37">
        <v>400000</v>
      </c>
      <c r="DU54" s="37">
        <v>125000</v>
      </c>
      <c r="DV54" s="37">
        <v>225000</v>
      </c>
      <c r="DW54" s="37">
        <v>400000</v>
      </c>
      <c r="DX54" s="37">
        <v>100000</v>
      </c>
      <c r="DY54" s="37">
        <v>175000</v>
      </c>
      <c r="DZ54" s="37">
        <v>0</v>
      </c>
      <c r="EA54" s="37">
        <v>175000</v>
      </c>
      <c r="EB54" s="38">
        <v>0</v>
      </c>
    </row>
    <row r="55" spans="1:132" s="5" customFormat="1" ht="15" customHeight="1" x14ac:dyDescent="0.25">
      <c r="A55" s="19"/>
      <c r="B55" s="256" t="s">
        <v>303</v>
      </c>
      <c r="C55" s="283"/>
      <c r="D55" s="292">
        <v>2030</v>
      </c>
      <c r="E55" s="40">
        <v>70</v>
      </c>
      <c r="F55" s="41">
        <v>5125000</v>
      </c>
      <c r="G55" s="8" t="s">
        <v>357</v>
      </c>
      <c r="H55" s="9" t="s">
        <v>351</v>
      </c>
      <c r="I55" s="9" t="s">
        <v>334</v>
      </c>
      <c r="J55" s="9" t="s">
        <v>331</v>
      </c>
      <c r="K55" s="9" t="s">
        <v>22</v>
      </c>
      <c r="L55" s="9" t="s">
        <v>345</v>
      </c>
      <c r="M55" s="9" t="s">
        <v>39</v>
      </c>
      <c r="N55" s="9" t="s">
        <v>40</v>
      </c>
      <c r="O55" s="9" t="s">
        <v>331</v>
      </c>
      <c r="P55" s="9" t="s">
        <v>346</v>
      </c>
      <c r="Q55" s="9" t="s">
        <v>52</v>
      </c>
      <c r="R55" s="9" t="s">
        <v>347</v>
      </c>
      <c r="S55" s="9" t="s">
        <v>331</v>
      </c>
      <c r="T55" s="9" t="s">
        <v>335</v>
      </c>
      <c r="U55" s="9" t="s">
        <v>331</v>
      </c>
      <c r="V55" s="9" t="s">
        <v>348</v>
      </c>
      <c r="W55" s="9" t="s">
        <v>73</v>
      </c>
      <c r="X55" s="9" t="s">
        <v>74</v>
      </c>
      <c r="Y55" s="9" t="s">
        <v>75</v>
      </c>
      <c r="Z55" s="9" t="s">
        <v>331</v>
      </c>
      <c r="AA55" s="9" t="s">
        <v>331</v>
      </c>
      <c r="AB55" s="9" t="s">
        <v>337</v>
      </c>
      <c r="AC55" s="9" t="s">
        <v>331</v>
      </c>
      <c r="AD55" s="9" t="s">
        <v>338</v>
      </c>
      <c r="AE55" s="9" t="s">
        <v>349</v>
      </c>
      <c r="AF55" s="9" t="s">
        <v>331</v>
      </c>
      <c r="AG55" s="9" t="s">
        <v>98</v>
      </c>
      <c r="AH55" s="10" t="s">
        <v>353</v>
      </c>
      <c r="AI55" s="40">
        <v>75000</v>
      </c>
      <c r="AJ55" s="41">
        <v>0</v>
      </c>
      <c r="AK55" s="41">
        <v>25000</v>
      </c>
      <c r="AL55" s="41">
        <v>75000</v>
      </c>
      <c r="AM55" s="41">
        <v>25000</v>
      </c>
      <c r="AN55" s="41">
        <v>50000</v>
      </c>
      <c r="AO55" s="41">
        <v>50000</v>
      </c>
      <c r="AP55" s="41">
        <v>25000</v>
      </c>
      <c r="AQ55" s="41">
        <v>0</v>
      </c>
      <c r="AR55" s="41">
        <v>100000</v>
      </c>
      <c r="AS55" s="41">
        <v>150000</v>
      </c>
      <c r="AT55" s="41">
        <v>150000</v>
      </c>
      <c r="AU55" s="41">
        <v>75000</v>
      </c>
      <c r="AV55" s="41">
        <v>25000</v>
      </c>
      <c r="AW55" s="41">
        <v>0</v>
      </c>
      <c r="AX55" s="41">
        <v>0</v>
      </c>
      <c r="AY55" s="41">
        <v>100000</v>
      </c>
      <c r="AZ55" s="41">
        <v>75000</v>
      </c>
      <c r="BA55" s="41">
        <v>100000</v>
      </c>
      <c r="BB55" s="41">
        <v>250000</v>
      </c>
      <c r="BC55" s="41">
        <v>75000</v>
      </c>
      <c r="BD55" s="41">
        <v>25000</v>
      </c>
      <c r="BE55" s="41">
        <v>75000</v>
      </c>
      <c r="BF55" s="41">
        <v>100000</v>
      </c>
      <c r="BG55" s="41">
        <v>25000</v>
      </c>
      <c r="BH55" s="41">
        <v>100000</v>
      </c>
      <c r="BI55" s="41">
        <v>100000</v>
      </c>
      <c r="BJ55" s="41">
        <v>75000</v>
      </c>
      <c r="BK55" s="41">
        <v>0</v>
      </c>
      <c r="BL55" s="41">
        <v>0</v>
      </c>
      <c r="BM55" s="41">
        <v>0</v>
      </c>
      <c r="BN55" s="41">
        <v>0</v>
      </c>
      <c r="BO55" s="41">
        <v>0</v>
      </c>
      <c r="BP55" s="41">
        <v>75000</v>
      </c>
      <c r="BQ55" s="41">
        <v>25000</v>
      </c>
      <c r="BR55" s="41">
        <v>100000</v>
      </c>
      <c r="BS55" s="41">
        <v>25000</v>
      </c>
      <c r="BT55" s="41">
        <v>25000</v>
      </c>
      <c r="BU55" s="41">
        <v>0</v>
      </c>
      <c r="BV55" s="41">
        <v>50000</v>
      </c>
      <c r="BW55" s="41">
        <v>0</v>
      </c>
      <c r="BX55" s="41">
        <v>250000</v>
      </c>
      <c r="BY55" s="41">
        <v>175000</v>
      </c>
      <c r="BZ55" s="41">
        <v>275000</v>
      </c>
      <c r="CA55" s="41">
        <v>75000</v>
      </c>
      <c r="CB55" s="41">
        <v>125000</v>
      </c>
      <c r="CC55" s="41">
        <v>100000</v>
      </c>
      <c r="CD55" s="41">
        <v>75000</v>
      </c>
      <c r="CE55" s="41">
        <v>25000</v>
      </c>
      <c r="CF55" s="41">
        <v>0</v>
      </c>
      <c r="CG55" s="41">
        <v>0</v>
      </c>
      <c r="CH55" s="41">
        <v>50000</v>
      </c>
      <c r="CI55" s="41">
        <v>50000</v>
      </c>
      <c r="CJ55" s="41">
        <v>50000</v>
      </c>
      <c r="CK55" s="41">
        <v>0</v>
      </c>
      <c r="CL55" s="41">
        <v>25000</v>
      </c>
      <c r="CM55" s="41">
        <v>25000</v>
      </c>
      <c r="CN55" s="41">
        <v>25000</v>
      </c>
      <c r="CO55" s="41">
        <v>25000</v>
      </c>
      <c r="CP55" s="41">
        <v>25000</v>
      </c>
      <c r="CQ55" s="41">
        <v>25000</v>
      </c>
      <c r="CR55" s="41">
        <v>25000</v>
      </c>
      <c r="CS55" s="41">
        <v>50000</v>
      </c>
      <c r="CT55" s="41">
        <v>0</v>
      </c>
      <c r="CU55" s="41">
        <v>0</v>
      </c>
      <c r="CV55" s="41">
        <v>0</v>
      </c>
      <c r="CW55" s="41">
        <v>0</v>
      </c>
      <c r="CX55" s="41">
        <v>0</v>
      </c>
      <c r="CY55" s="41">
        <v>50000</v>
      </c>
      <c r="CZ55" s="41">
        <v>50000</v>
      </c>
      <c r="DA55" s="41">
        <v>50000</v>
      </c>
      <c r="DB55" s="41">
        <v>50000</v>
      </c>
      <c r="DC55" s="41">
        <v>75000</v>
      </c>
      <c r="DD55" s="41">
        <v>50000</v>
      </c>
      <c r="DE55" s="41">
        <v>0</v>
      </c>
      <c r="DF55" s="41">
        <v>0</v>
      </c>
      <c r="DG55" s="41">
        <v>0</v>
      </c>
      <c r="DH55" s="41">
        <v>25000</v>
      </c>
      <c r="DI55" s="41">
        <v>50000</v>
      </c>
      <c r="DJ55" s="41">
        <v>50000</v>
      </c>
      <c r="DK55" s="41">
        <v>25000</v>
      </c>
      <c r="DL55" s="41">
        <v>100000</v>
      </c>
      <c r="DM55" s="41">
        <v>50000</v>
      </c>
      <c r="DN55" s="41">
        <v>0</v>
      </c>
      <c r="DO55" s="41">
        <v>0</v>
      </c>
      <c r="DP55" s="41">
        <v>50000</v>
      </c>
      <c r="DQ55" s="41">
        <v>50000</v>
      </c>
      <c r="DR55" s="41">
        <v>0</v>
      </c>
      <c r="DS55" s="41">
        <v>125000</v>
      </c>
      <c r="DT55" s="41">
        <v>175000</v>
      </c>
      <c r="DU55" s="41">
        <v>75000</v>
      </c>
      <c r="DV55" s="41">
        <v>150000</v>
      </c>
      <c r="DW55" s="41">
        <v>0</v>
      </c>
      <c r="DX55" s="41">
        <v>100000</v>
      </c>
      <c r="DY55" s="41">
        <v>50000</v>
      </c>
      <c r="DZ55" s="41">
        <v>0</v>
      </c>
      <c r="EA55" s="41">
        <v>25000</v>
      </c>
      <c r="EB55" s="72">
        <v>0</v>
      </c>
    </row>
    <row r="56" spans="1:132" s="5" customFormat="1" ht="15" customHeight="1" x14ac:dyDescent="0.25">
      <c r="A56" s="19"/>
      <c r="B56" s="257"/>
      <c r="C56" s="284"/>
      <c r="D56" s="284"/>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row>
    <row r="57" spans="1:132" s="5" customFormat="1" ht="15" customHeight="1" x14ac:dyDescent="0.25">
      <c r="A57" s="19"/>
      <c r="B57" s="257"/>
      <c r="C57" s="284"/>
      <c r="D57" s="284"/>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row>
  </sheetData>
  <autoFilter ref="B3:EB3" xr:uid="{78D7DA19-FA45-4BD5-BBA3-845D869C86A0}"/>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2CF2-5C87-4741-BE50-5727A2ECF303}">
  <dimension ref="A1:AA55"/>
  <sheetViews>
    <sheetView zoomScale="70" zoomScaleNormal="70" workbookViewId="0">
      <pane ySplit="3" topLeftCell="A4" activePane="bottomLeft" state="frozen"/>
      <selection activeCell="L70" sqref="L70"/>
      <selection pane="bottomLeft"/>
    </sheetView>
  </sheetViews>
  <sheetFormatPr defaultColWidth="11.5703125" defaultRowHeight="15" customHeight="1" x14ac:dyDescent="0.25"/>
  <cols>
    <col min="1" max="1" width="5.7109375" style="4" customWidth="1"/>
    <col min="2" max="2" width="10.7109375" style="14" customWidth="1"/>
    <col min="3" max="3" width="5.7109375" style="289" customWidth="1"/>
    <col min="4" max="4" width="10.7109375" style="289"/>
    <col min="5" max="16384" width="11.5703125" style="4"/>
  </cols>
  <sheetData>
    <row r="1" spans="1:27" ht="27" customHeight="1" x14ac:dyDescent="0.25">
      <c r="A1" s="19"/>
      <c r="B1" s="257"/>
      <c r="C1" s="284"/>
      <c r="D1" s="284"/>
    </row>
    <row r="2" spans="1:27" ht="110.1" customHeight="1" x14ac:dyDescent="0.25">
      <c r="A2" s="21"/>
      <c r="B2" s="280" t="s">
        <v>671</v>
      </c>
      <c r="C2" s="96" t="s">
        <v>670</v>
      </c>
      <c r="D2" s="96" t="s">
        <v>672</v>
      </c>
      <c r="E2" s="105" t="s">
        <v>720</v>
      </c>
      <c r="F2" s="105" t="s">
        <v>649</v>
      </c>
      <c r="G2" s="105" t="s">
        <v>721</v>
      </c>
      <c r="H2" s="103" t="s">
        <v>722</v>
      </c>
      <c r="I2" s="376" t="s">
        <v>729</v>
      </c>
      <c r="J2" s="377" t="s">
        <v>730</v>
      </c>
      <c r="K2" s="377" t="s">
        <v>723</v>
      </c>
      <c r="L2" s="377" t="s">
        <v>724</v>
      </c>
      <c r="M2" s="378" t="s">
        <v>651</v>
      </c>
      <c r="N2" s="376" t="s">
        <v>725</v>
      </c>
      <c r="O2" s="377" t="s">
        <v>726</v>
      </c>
      <c r="P2" s="377" t="s">
        <v>787</v>
      </c>
      <c r="Q2" s="377" t="s">
        <v>656</v>
      </c>
      <c r="R2" s="377" t="s">
        <v>727</v>
      </c>
      <c r="S2" s="378" t="s">
        <v>728</v>
      </c>
      <c r="T2" s="379" t="s">
        <v>741</v>
      </c>
      <c r="U2" s="379" t="s">
        <v>740</v>
      </c>
      <c r="V2" s="379" t="s">
        <v>736</v>
      </c>
      <c r="W2" s="379" t="s">
        <v>737</v>
      </c>
      <c r="X2" s="379" t="s">
        <v>734</v>
      </c>
      <c r="Y2" s="379" t="s">
        <v>735</v>
      </c>
      <c r="Z2" s="379" t="s">
        <v>731</v>
      </c>
      <c r="AA2" s="380" t="s">
        <v>732</v>
      </c>
    </row>
    <row r="3" spans="1:27" ht="15" customHeight="1" x14ac:dyDescent="0.3">
      <c r="A3" s="16"/>
      <c r="B3" s="259"/>
      <c r="C3" s="97"/>
      <c r="D3" s="97"/>
      <c r="E3" s="383"/>
      <c r="F3" s="384"/>
      <c r="G3" s="383"/>
      <c r="H3" s="385"/>
      <c r="I3" s="759" t="s">
        <v>733</v>
      </c>
      <c r="J3" s="760"/>
      <c r="K3" s="760"/>
      <c r="L3" s="760"/>
      <c r="M3" s="761"/>
      <c r="N3" s="759" t="s">
        <v>738</v>
      </c>
      <c r="O3" s="760"/>
      <c r="P3" s="760"/>
      <c r="Q3" s="760"/>
      <c r="R3" s="760"/>
      <c r="S3" s="761"/>
      <c r="T3" s="762" t="s">
        <v>739</v>
      </c>
      <c r="U3" s="763"/>
      <c r="V3" s="763"/>
      <c r="W3" s="763"/>
      <c r="X3" s="763"/>
      <c r="Y3" s="763"/>
      <c r="Z3" s="763"/>
      <c r="AA3" s="764"/>
    </row>
    <row r="4" spans="1:27" ht="15" customHeight="1" x14ac:dyDescent="0.25">
      <c r="A4" s="19"/>
      <c r="B4" s="254" t="s">
        <v>673</v>
      </c>
      <c r="C4" s="281">
        <v>1</v>
      </c>
      <c r="D4" s="286">
        <v>2018</v>
      </c>
      <c r="E4" s="354">
        <f>G4-H4</f>
        <v>129935224.89273787</v>
      </c>
      <c r="F4" s="375">
        <f>E4/G4</f>
        <v>4.6695905440026914E-2</v>
      </c>
      <c r="G4" s="355">
        <f>SUM(I4:M4)</f>
        <v>2782582833.9407177</v>
      </c>
      <c r="H4" s="356">
        <f>SUM(N4:S4)</f>
        <v>2652647609.0479798</v>
      </c>
      <c r="I4" s="355">
        <v>0</v>
      </c>
      <c r="J4" s="356">
        <v>2782328826.9542389</v>
      </c>
      <c r="K4" s="356">
        <v>196251.07783770966</v>
      </c>
      <c r="L4" s="356">
        <v>57755.908640625006</v>
      </c>
      <c r="M4" s="357">
        <v>0</v>
      </c>
      <c r="N4" s="355">
        <v>433314300.55987126</v>
      </c>
      <c r="O4" s="356">
        <v>218038199.57018435</v>
      </c>
      <c r="P4" s="356">
        <v>272250000.00000006</v>
      </c>
      <c r="Q4" s="356">
        <f>T4+U4</f>
        <v>868576771.54081738</v>
      </c>
      <c r="R4" s="356">
        <f>V4+W4+X4+Y4</f>
        <v>626014049.36741543</v>
      </c>
      <c r="S4" s="357">
        <f>Z4+AA4</f>
        <v>234454288.00969142</v>
      </c>
      <c r="T4" s="358">
        <v>860451439.962605</v>
      </c>
      <c r="U4" s="358">
        <v>8125331.5782123823</v>
      </c>
      <c r="V4" s="358">
        <v>257827631.003566</v>
      </c>
      <c r="W4" s="358">
        <v>2607396.0244242474</v>
      </c>
      <c r="X4" s="358">
        <v>360793475.59702861</v>
      </c>
      <c r="Y4" s="358">
        <v>4785546.7423966117</v>
      </c>
      <c r="Z4" s="358">
        <v>20409894.921225861</v>
      </c>
      <c r="AA4" s="359">
        <v>214044393.08846554</v>
      </c>
    </row>
    <row r="5" spans="1:27" ht="15" customHeight="1" x14ac:dyDescent="0.25">
      <c r="A5" s="26"/>
      <c r="B5" s="255" t="s">
        <v>673</v>
      </c>
      <c r="C5" s="282">
        <v>2</v>
      </c>
      <c r="D5" s="287">
        <v>2018</v>
      </c>
      <c r="E5" s="360">
        <f t="shared" ref="E5:E55" si="0">G5-H5</f>
        <v>129935224.89273787</v>
      </c>
      <c r="F5" s="375">
        <f t="shared" ref="F5:F55" si="1">E5/G5</f>
        <v>4.6695905440026921E-2</v>
      </c>
      <c r="G5" s="361">
        <f t="shared" ref="G5:G55" si="2">SUM(I5:M5)</f>
        <v>2782582833.9407172</v>
      </c>
      <c r="H5" s="362">
        <f t="shared" ref="H5:H55" si="3">SUM(N5:S5)</f>
        <v>2652647609.0479794</v>
      </c>
      <c r="I5" s="361">
        <v>0</v>
      </c>
      <c r="J5" s="362">
        <v>2782328826.9542384</v>
      </c>
      <c r="K5" s="362">
        <v>196251.0778377096</v>
      </c>
      <c r="L5" s="362">
        <v>57755.908640624999</v>
      </c>
      <c r="M5" s="363">
        <v>0</v>
      </c>
      <c r="N5" s="361">
        <v>433314300.55987126</v>
      </c>
      <c r="O5" s="362">
        <v>218038199.57018435</v>
      </c>
      <c r="P5" s="362">
        <v>272250000</v>
      </c>
      <c r="Q5" s="362">
        <f t="shared" ref="Q5:Q55" si="4">T5+U5</f>
        <v>868576771.54081726</v>
      </c>
      <c r="R5" s="362">
        <f t="shared" ref="R5:R55" si="5">V5+W5+X5+Y5</f>
        <v>626014049.36741543</v>
      </c>
      <c r="S5" s="363">
        <f t="shared" ref="S5:S55" si="6">Z5+AA5</f>
        <v>234454288.00969136</v>
      </c>
      <c r="T5" s="364">
        <v>860451439.96260488</v>
      </c>
      <c r="U5" s="364">
        <v>8125331.5782123823</v>
      </c>
      <c r="V5" s="364">
        <v>257827631.00356588</v>
      </c>
      <c r="W5" s="364">
        <v>2607396.0244242474</v>
      </c>
      <c r="X5" s="364">
        <v>360793475.59702867</v>
      </c>
      <c r="Y5" s="364">
        <v>4785546.7423966117</v>
      </c>
      <c r="Z5" s="364">
        <v>20409894.921225857</v>
      </c>
      <c r="AA5" s="365">
        <v>214044393.08846551</v>
      </c>
    </row>
    <row r="6" spans="1:27" ht="15" customHeight="1" x14ac:dyDescent="0.25">
      <c r="A6" s="26"/>
      <c r="B6" s="255" t="s">
        <v>673</v>
      </c>
      <c r="C6" s="282">
        <v>3</v>
      </c>
      <c r="D6" s="287">
        <v>2018</v>
      </c>
      <c r="E6" s="360">
        <f t="shared" si="0"/>
        <v>1102530103.9897346</v>
      </c>
      <c r="F6" s="186">
        <f t="shared" si="1"/>
        <v>8.9930580565188614E-2</v>
      </c>
      <c r="G6" s="361">
        <f t="shared" si="2"/>
        <v>12259790797.08638</v>
      </c>
      <c r="H6" s="362">
        <f t="shared" si="3"/>
        <v>11157260693.096645</v>
      </c>
      <c r="I6" s="361">
        <v>0</v>
      </c>
      <c r="J6" s="362">
        <v>12258703768.615494</v>
      </c>
      <c r="K6" s="362">
        <v>863401.70959416102</v>
      </c>
      <c r="L6" s="362">
        <v>223626.7612921875</v>
      </c>
      <c r="M6" s="363">
        <v>0</v>
      </c>
      <c r="N6" s="361">
        <v>1687698552.0901625</v>
      </c>
      <c r="O6" s="362">
        <v>923428251.13608181</v>
      </c>
      <c r="P6" s="362">
        <v>1111275000</v>
      </c>
      <c r="Q6" s="362">
        <f t="shared" si="4"/>
        <v>3701350310.4575009</v>
      </c>
      <c r="R6" s="362">
        <f t="shared" si="5"/>
        <v>2835698041.8908086</v>
      </c>
      <c r="S6" s="363">
        <f t="shared" si="6"/>
        <v>897810537.52208996</v>
      </c>
      <c r="T6" s="364">
        <v>3209096358.0473886</v>
      </c>
      <c r="U6" s="364">
        <v>492253952.41011238</v>
      </c>
      <c r="V6" s="364">
        <v>930877400.21044898</v>
      </c>
      <c r="W6" s="364">
        <v>142171198.58394039</v>
      </c>
      <c r="X6" s="364">
        <v>1478257398.3734689</v>
      </c>
      <c r="Y6" s="364">
        <v>284392044.72295058</v>
      </c>
      <c r="Z6" s="364">
        <v>83309480.178458273</v>
      </c>
      <c r="AA6" s="365">
        <v>814501057.34363174</v>
      </c>
    </row>
    <row r="7" spans="1:27" ht="15" customHeight="1" x14ac:dyDescent="0.25">
      <c r="A7" s="19"/>
      <c r="B7" s="255" t="s">
        <v>673</v>
      </c>
      <c r="C7" s="282">
        <v>4</v>
      </c>
      <c r="D7" s="287">
        <v>2018</v>
      </c>
      <c r="E7" s="360">
        <f t="shared" si="0"/>
        <v>1268842204.5470753</v>
      </c>
      <c r="F7" s="186">
        <f t="shared" si="1"/>
        <v>0.17759420699281314</v>
      </c>
      <c r="G7" s="361">
        <f t="shared" si="2"/>
        <v>7144614827.4330959</v>
      </c>
      <c r="H7" s="362">
        <f t="shared" si="3"/>
        <v>5875772622.8860207</v>
      </c>
      <c r="I7" s="361">
        <v>0</v>
      </c>
      <c r="J7" s="362">
        <v>7144050551.8461561</v>
      </c>
      <c r="K7" s="362">
        <v>442012.3494641016</v>
      </c>
      <c r="L7" s="362">
        <v>122263.23747503571</v>
      </c>
      <c r="M7" s="363">
        <v>0</v>
      </c>
      <c r="N7" s="361">
        <v>895323478.89889503</v>
      </c>
      <c r="O7" s="362">
        <v>455760791.42746222</v>
      </c>
      <c r="P7" s="362">
        <v>601426605.41462898</v>
      </c>
      <c r="Q7" s="362">
        <f t="shared" si="4"/>
        <v>1953886894.6185124</v>
      </c>
      <c r="R7" s="362">
        <f t="shared" si="5"/>
        <v>1467760023.2734962</v>
      </c>
      <c r="S7" s="363">
        <f t="shared" si="6"/>
        <v>501614829.25302458</v>
      </c>
      <c r="T7" s="364">
        <v>1918697675.0792952</v>
      </c>
      <c r="U7" s="364">
        <v>35189219.539217122</v>
      </c>
      <c r="V7" s="364">
        <v>567373450.16187513</v>
      </c>
      <c r="W7" s="364">
        <v>10439081.907132555</v>
      </c>
      <c r="X7" s="364">
        <v>866696539.59475148</v>
      </c>
      <c r="Y7" s="364">
        <v>23250951.609736923</v>
      </c>
      <c r="Z7" s="364">
        <v>45087433.679860942</v>
      </c>
      <c r="AA7" s="365">
        <v>456527395.57316363</v>
      </c>
    </row>
    <row r="8" spans="1:27" ht="15" customHeight="1" x14ac:dyDescent="0.25">
      <c r="A8" s="19"/>
      <c r="B8" s="255" t="s">
        <v>673</v>
      </c>
      <c r="C8" s="282">
        <v>5</v>
      </c>
      <c r="D8" s="287">
        <v>2018</v>
      </c>
      <c r="E8" s="360">
        <f t="shared" si="0"/>
        <v>6420174463.1820107</v>
      </c>
      <c r="F8" s="186">
        <f t="shared" si="1"/>
        <v>0.21765905698674345</v>
      </c>
      <c r="G8" s="361">
        <f t="shared" si="2"/>
        <v>29496472841.803371</v>
      </c>
      <c r="H8" s="362">
        <f t="shared" si="3"/>
        <v>23076298378.621361</v>
      </c>
      <c r="I8" s="361">
        <v>0</v>
      </c>
      <c r="J8" s="362">
        <v>29494389936.755207</v>
      </c>
      <c r="K8" s="362">
        <v>1653216.1843937391</v>
      </c>
      <c r="L8" s="362">
        <v>429688.86377024744</v>
      </c>
      <c r="M8" s="363">
        <v>0</v>
      </c>
      <c r="N8" s="361">
        <v>3613776489.0866456</v>
      </c>
      <c r="O8" s="362">
        <v>2236239536.1038494</v>
      </c>
      <c r="P8" s="362">
        <v>2093191260.1082711</v>
      </c>
      <c r="Q8" s="362">
        <f t="shared" si="4"/>
        <v>7278623714.9837265</v>
      </c>
      <c r="R8" s="362">
        <f t="shared" si="5"/>
        <v>6776714021.4789333</v>
      </c>
      <c r="S8" s="363">
        <f t="shared" si="6"/>
        <v>1077753356.8599346</v>
      </c>
      <c r="T8" s="364">
        <v>5688801926.9639006</v>
      </c>
      <c r="U8" s="364">
        <v>1589821788.0198264</v>
      </c>
      <c r="V8" s="364">
        <v>2048018693.9154074</v>
      </c>
      <c r="W8" s="364">
        <v>654700352.18744946</v>
      </c>
      <c r="X8" s="364">
        <v>2829104575.0872917</v>
      </c>
      <c r="Y8" s="364">
        <v>1244890400.288785</v>
      </c>
      <c r="Z8" s="364">
        <v>156921262.32814756</v>
      </c>
      <c r="AA8" s="365">
        <v>920832094.53178704</v>
      </c>
    </row>
    <row r="9" spans="1:27" ht="15" customHeight="1" x14ac:dyDescent="0.25">
      <c r="A9" s="19"/>
      <c r="B9" s="255" t="s">
        <v>264</v>
      </c>
      <c r="C9" s="282"/>
      <c r="D9" s="287">
        <v>2018</v>
      </c>
      <c r="E9" s="360">
        <f t="shared" si="0"/>
        <v>49501.606203172101</v>
      </c>
      <c r="F9" s="186">
        <f t="shared" si="1"/>
        <v>0.59179866438939066</v>
      </c>
      <c r="G9" s="361">
        <f t="shared" si="2"/>
        <v>83646.025552029838</v>
      </c>
      <c r="H9" s="362">
        <f t="shared" si="3"/>
        <v>34144.419348857737</v>
      </c>
      <c r="I9" s="361">
        <v>8766.3893471513675</v>
      </c>
      <c r="J9" s="362">
        <v>27408.750284686917</v>
      </c>
      <c r="K9" s="362">
        <v>28.418500771086578</v>
      </c>
      <c r="L9" s="362">
        <v>2.0135599253232113</v>
      </c>
      <c r="M9" s="363">
        <v>47440.453859495137</v>
      </c>
      <c r="N9" s="361">
        <v>585.98781759801909</v>
      </c>
      <c r="O9" s="362">
        <v>0</v>
      </c>
      <c r="P9" s="362">
        <v>14954.795098287743</v>
      </c>
      <c r="Q9" s="362">
        <f t="shared" si="4"/>
        <v>10450.407851017346</v>
      </c>
      <c r="R9" s="362">
        <f t="shared" si="5"/>
        <v>6927.5296372177208</v>
      </c>
      <c r="S9" s="363">
        <f t="shared" si="6"/>
        <v>1225.6989447369142</v>
      </c>
      <c r="T9" s="364">
        <v>8810.0671979147683</v>
      </c>
      <c r="U9" s="364">
        <v>1640.3406531025776</v>
      </c>
      <c r="V9" s="364">
        <v>1978.2562326808463</v>
      </c>
      <c r="W9" s="364">
        <v>412.33719708336844</v>
      </c>
      <c r="X9" s="364">
        <v>3642.7635628553044</v>
      </c>
      <c r="Y9" s="364">
        <v>894.17264459820115</v>
      </c>
      <c r="Z9" s="364">
        <v>382.80957266664905</v>
      </c>
      <c r="AA9" s="365">
        <v>842.88937207026515</v>
      </c>
    </row>
    <row r="10" spans="1:27" ht="15" customHeight="1" x14ac:dyDescent="0.25">
      <c r="A10" s="19"/>
      <c r="B10" s="255" t="s">
        <v>265</v>
      </c>
      <c r="C10" s="282"/>
      <c r="D10" s="287">
        <v>2018</v>
      </c>
      <c r="E10" s="360">
        <f t="shared" si="0"/>
        <v>225.80393901152252</v>
      </c>
      <c r="F10" s="186">
        <f t="shared" si="1"/>
        <v>0.71401655144477227</v>
      </c>
      <c r="G10" s="361">
        <f t="shared" si="2"/>
        <v>316.24468446091475</v>
      </c>
      <c r="H10" s="362">
        <f t="shared" si="3"/>
        <v>90.440745449392224</v>
      </c>
      <c r="I10" s="361">
        <v>120.18607262797259</v>
      </c>
      <c r="J10" s="362">
        <v>52.848855687931483</v>
      </c>
      <c r="K10" s="362">
        <v>6.1704880395271104E-2</v>
      </c>
      <c r="L10" s="362">
        <v>4.8400563110608062E-3</v>
      </c>
      <c r="M10" s="363">
        <v>143.14321120830439</v>
      </c>
      <c r="N10" s="361">
        <v>1.1718139471283044</v>
      </c>
      <c r="O10" s="362">
        <v>0</v>
      </c>
      <c r="P10" s="362">
        <v>41.1204394947437</v>
      </c>
      <c r="Q10" s="362">
        <f t="shared" si="4"/>
        <v>25.73461953360443</v>
      </c>
      <c r="R10" s="362">
        <f t="shared" si="5"/>
        <v>16.13646887835996</v>
      </c>
      <c r="S10" s="363">
        <f t="shared" si="6"/>
        <v>6.2774035955558238</v>
      </c>
      <c r="T10" s="364">
        <v>21.708506661977101</v>
      </c>
      <c r="U10" s="364">
        <v>4.0261128716273316</v>
      </c>
      <c r="V10" s="364">
        <v>4.7721055045048146</v>
      </c>
      <c r="W10" s="364">
        <v>0.99072453726802845</v>
      </c>
      <c r="X10" s="364">
        <v>8.3308660465298896</v>
      </c>
      <c r="Y10" s="364">
        <v>2.0427727900572288</v>
      </c>
      <c r="Z10" s="364">
        <v>4.3517897199772468</v>
      </c>
      <c r="AA10" s="365">
        <v>1.9256138755785772</v>
      </c>
    </row>
    <row r="11" spans="1:27" ht="15" customHeight="1" x14ac:dyDescent="0.25">
      <c r="A11" s="19"/>
      <c r="B11" s="255" t="s">
        <v>266</v>
      </c>
      <c r="C11" s="282"/>
      <c r="D11" s="287">
        <v>2018</v>
      </c>
      <c r="E11" s="360">
        <f t="shared" si="0"/>
        <v>8644137945.3166771</v>
      </c>
      <c r="F11" s="186">
        <f t="shared" si="1"/>
        <v>0.90981718451237481</v>
      </c>
      <c r="G11" s="361">
        <f t="shared" si="2"/>
        <v>9500961393.6338043</v>
      </c>
      <c r="H11" s="362">
        <f t="shared" si="3"/>
        <v>856823448.31712723</v>
      </c>
      <c r="I11" s="361">
        <v>0</v>
      </c>
      <c r="J11" s="362">
        <v>9499590394.4512615</v>
      </c>
      <c r="K11" s="362">
        <v>437528.76592430018</v>
      </c>
      <c r="L11" s="362">
        <v>933470.41661799338</v>
      </c>
      <c r="M11" s="363">
        <v>0</v>
      </c>
      <c r="N11" s="361">
        <v>8397049.7280262522</v>
      </c>
      <c r="O11" s="362">
        <v>0</v>
      </c>
      <c r="P11" s="362">
        <v>191779934.05678532</v>
      </c>
      <c r="Q11" s="362">
        <f t="shared" si="4"/>
        <v>280565757.83666509</v>
      </c>
      <c r="R11" s="362">
        <f t="shared" si="5"/>
        <v>338683102.84985638</v>
      </c>
      <c r="S11" s="363">
        <f t="shared" si="6"/>
        <v>37397603.845794253</v>
      </c>
      <c r="T11" s="364">
        <v>237055662.91683218</v>
      </c>
      <c r="U11" s="364">
        <v>43510094.919832893</v>
      </c>
      <c r="V11" s="364">
        <v>145960035.27116197</v>
      </c>
      <c r="W11" s="364">
        <v>28903112.941059418</v>
      </c>
      <c r="X11" s="364">
        <v>132317062.59188974</v>
      </c>
      <c r="Y11" s="364">
        <v>31502892.045745272</v>
      </c>
      <c r="Z11" s="364">
        <v>7284482.0974795707</v>
      </c>
      <c r="AA11" s="365">
        <v>30113121.748314682</v>
      </c>
    </row>
    <row r="12" spans="1:27" ht="15" customHeight="1" x14ac:dyDescent="0.25">
      <c r="A12" s="26"/>
      <c r="B12" s="255" t="s">
        <v>1</v>
      </c>
      <c r="C12" s="282"/>
      <c r="D12" s="287">
        <v>2018</v>
      </c>
      <c r="E12" s="360">
        <f t="shared" si="0"/>
        <v>50377020935.344833</v>
      </c>
      <c r="F12" s="186">
        <f t="shared" si="1"/>
        <v>0.78891440024741299</v>
      </c>
      <c r="G12" s="361">
        <f t="shared" si="2"/>
        <v>63856130550.470367</v>
      </c>
      <c r="H12" s="362">
        <f t="shared" si="3"/>
        <v>13479109615.125538</v>
      </c>
      <c r="I12" s="361">
        <v>0</v>
      </c>
      <c r="J12" s="362">
        <v>12721868601.606617</v>
      </c>
      <c r="K12" s="362">
        <v>11763520.814846568</v>
      </c>
      <c r="L12" s="362">
        <v>1319700.1447399547</v>
      </c>
      <c r="M12" s="363">
        <v>51121178727.904167</v>
      </c>
      <c r="N12" s="361">
        <v>156912725.16379219</v>
      </c>
      <c r="O12" s="362">
        <v>0</v>
      </c>
      <c r="P12" s="362">
        <v>5684742818.0640621</v>
      </c>
      <c r="Q12" s="362">
        <f t="shared" si="4"/>
        <v>4304734051.0448971</v>
      </c>
      <c r="R12" s="362">
        <f t="shared" si="5"/>
        <v>2879255342.8785424</v>
      </c>
      <c r="S12" s="363">
        <f t="shared" si="6"/>
        <v>453464677.97424543</v>
      </c>
      <c r="T12" s="364">
        <v>3645125466.9052482</v>
      </c>
      <c r="U12" s="364">
        <v>659608584.13964868</v>
      </c>
      <c r="V12" s="364">
        <v>1000415633.5346278</v>
      </c>
      <c r="W12" s="364">
        <v>199201354.87364772</v>
      </c>
      <c r="X12" s="364">
        <v>1353972158.0910428</v>
      </c>
      <c r="Y12" s="364">
        <v>325666196.37922418</v>
      </c>
      <c r="Z12" s="364">
        <v>142288721.70747271</v>
      </c>
      <c r="AA12" s="365">
        <v>311175956.26677269</v>
      </c>
    </row>
    <row r="13" spans="1:27" ht="15" customHeight="1" x14ac:dyDescent="0.25">
      <c r="A13" s="19"/>
      <c r="B13" s="255" t="s">
        <v>2</v>
      </c>
      <c r="C13" s="282"/>
      <c r="D13" s="287">
        <v>2018</v>
      </c>
      <c r="E13" s="360">
        <f t="shared" si="0"/>
        <v>35448.379554926694</v>
      </c>
      <c r="F13" s="186">
        <f t="shared" si="1"/>
        <v>0.52325212810625366</v>
      </c>
      <c r="G13" s="361">
        <f t="shared" si="2"/>
        <v>67746.269247333868</v>
      </c>
      <c r="H13" s="362">
        <f t="shared" si="3"/>
        <v>32297.889692407178</v>
      </c>
      <c r="I13" s="361">
        <v>67744.691180988419</v>
      </c>
      <c r="J13" s="362">
        <v>0</v>
      </c>
      <c r="K13" s="362">
        <v>1.286355531304525</v>
      </c>
      <c r="L13" s="362">
        <v>0.29171081413799954</v>
      </c>
      <c r="M13" s="363">
        <v>0</v>
      </c>
      <c r="N13" s="361">
        <v>12.609353464853855</v>
      </c>
      <c r="O13" s="362">
        <v>0</v>
      </c>
      <c r="P13" s="362">
        <v>23770.75537245785</v>
      </c>
      <c r="Q13" s="362">
        <f t="shared" si="4"/>
        <v>8236.4643126740611</v>
      </c>
      <c r="R13" s="362">
        <f t="shared" si="5"/>
        <v>226.92470307561911</v>
      </c>
      <c r="S13" s="363">
        <f t="shared" si="6"/>
        <v>51.13595073479614</v>
      </c>
      <c r="T13" s="364">
        <v>7975.4041439622233</v>
      </c>
      <c r="U13" s="364">
        <v>261.06016871183863</v>
      </c>
      <c r="V13" s="364">
        <v>134.76245111319142</v>
      </c>
      <c r="W13" s="364">
        <v>5.2051331177762643</v>
      </c>
      <c r="X13" s="364">
        <v>84.055738723472771</v>
      </c>
      <c r="Y13" s="364">
        <v>2.9013801211786432</v>
      </c>
      <c r="Z13" s="364">
        <v>11.85151631574457</v>
      </c>
      <c r="AA13" s="365">
        <v>39.284434419051571</v>
      </c>
    </row>
    <row r="14" spans="1:27" ht="15" customHeight="1" x14ac:dyDescent="0.25">
      <c r="A14" s="19"/>
      <c r="B14" s="255" t="s">
        <v>3</v>
      </c>
      <c r="C14" s="282"/>
      <c r="D14" s="287">
        <v>2018</v>
      </c>
      <c r="E14" s="360">
        <f t="shared" si="0"/>
        <v>628895073.61245465</v>
      </c>
      <c r="F14" s="186">
        <f t="shared" si="1"/>
        <v>0.54361795803602875</v>
      </c>
      <c r="G14" s="361">
        <f t="shared" si="2"/>
        <v>1156869570.4691458</v>
      </c>
      <c r="H14" s="362">
        <f t="shared" si="3"/>
        <v>527974496.85669118</v>
      </c>
      <c r="I14" s="361">
        <v>387239625.38216668</v>
      </c>
      <c r="J14" s="362">
        <v>762027996.5658952</v>
      </c>
      <c r="K14" s="362">
        <v>7590628.3003541669</v>
      </c>
      <c r="L14" s="362">
        <v>11320.220729541919</v>
      </c>
      <c r="M14" s="363">
        <v>0</v>
      </c>
      <c r="N14" s="361">
        <v>7215405.5416999897</v>
      </c>
      <c r="O14" s="362">
        <v>0</v>
      </c>
      <c r="P14" s="362">
        <v>204377678.3718785</v>
      </c>
      <c r="Q14" s="362">
        <f t="shared" si="4"/>
        <v>237208909.09227628</v>
      </c>
      <c r="R14" s="362">
        <f t="shared" si="5"/>
        <v>31455074.806343202</v>
      </c>
      <c r="S14" s="363">
        <f t="shared" si="6"/>
        <v>47717429.044493251</v>
      </c>
      <c r="T14" s="364">
        <v>200713880.55842155</v>
      </c>
      <c r="U14" s="364">
        <v>36495028.533854716</v>
      </c>
      <c r="V14" s="364">
        <v>451171.6848970651</v>
      </c>
      <c r="W14" s="364">
        <v>83416.354742057301</v>
      </c>
      <c r="X14" s="364">
        <v>24801347.732478436</v>
      </c>
      <c r="Y14" s="364">
        <v>6119139.0342256436</v>
      </c>
      <c r="Z14" s="364">
        <v>43078432.989389248</v>
      </c>
      <c r="AA14" s="365">
        <v>4638996.0551040042</v>
      </c>
    </row>
    <row r="15" spans="1:27" ht="15" customHeight="1" x14ac:dyDescent="0.25">
      <c r="A15" s="19"/>
      <c r="B15" s="255" t="s">
        <v>4</v>
      </c>
      <c r="C15" s="282"/>
      <c r="D15" s="287">
        <v>2018</v>
      </c>
      <c r="E15" s="366">
        <f t="shared" si="0"/>
        <v>2005235.1951331608</v>
      </c>
      <c r="F15" s="186">
        <f t="shared" si="1"/>
        <v>0.15655098458259017</v>
      </c>
      <c r="G15" s="171">
        <f t="shared" si="2"/>
        <v>12808831.579562996</v>
      </c>
      <c r="H15" s="196">
        <f t="shared" si="3"/>
        <v>10803596.384429835</v>
      </c>
      <c r="I15" s="171">
        <v>12804351.502892639</v>
      </c>
      <c r="J15" s="196">
        <v>0</v>
      </c>
      <c r="K15" s="196">
        <v>4005.1824463361372</v>
      </c>
      <c r="L15" s="196">
        <v>474.89422401959877</v>
      </c>
      <c r="M15" s="197">
        <v>0</v>
      </c>
      <c r="N15" s="171">
        <v>107053.45190048568</v>
      </c>
      <c r="O15" s="196">
        <v>0</v>
      </c>
      <c r="P15" s="196">
        <v>4564030.0917520598</v>
      </c>
      <c r="Q15" s="196">
        <f t="shared" si="4"/>
        <v>1511559.5851003989</v>
      </c>
      <c r="R15" s="196">
        <f t="shared" si="5"/>
        <v>1114152.8817821979</v>
      </c>
      <c r="S15" s="197">
        <f t="shared" si="6"/>
        <v>3506800.373894691</v>
      </c>
      <c r="T15" s="367">
        <v>1476024.4105539983</v>
      </c>
      <c r="U15" s="367">
        <v>35535.174546400442</v>
      </c>
      <c r="V15" s="367">
        <v>33092.822514920765</v>
      </c>
      <c r="W15" s="367">
        <v>847.50210370131106</v>
      </c>
      <c r="X15" s="367">
        <v>1039745.4307354199</v>
      </c>
      <c r="Y15" s="367">
        <v>40467.126428155876</v>
      </c>
      <c r="Z15" s="367">
        <v>3074058.230852596</v>
      </c>
      <c r="AA15" s="368">
        <v>432742.14304209495</v>
      </c>
    </row>
    <row r="16" spans="1:27" ht="15" customHeight="1" x14ac:dyDescent="0.25">
      <c r="A16" s="26"/>
      <c r="B16" s="255" t="s">
        <v>5</v>
      </c>
      <c r="C16" s="282"/>
      <c r="D16" s="287">
        <v>2018</v>
      </c>
      <c r="E16" s="360">
        <f t="shared" si="0"/>
        <v>14958054.963197794</v>
      </c>
      <c r="F16" s="186">
        <f t="shared" si="1"/>
        <v>0.39259801749556389</v>
      </c>
      <c r="G16" s="361">
        <f t="shared" si="2"/>
        <v>38100179.56437289</v>
      </c>
      <c r="H16" s="362">
        <f t="shared" si="3"/>
        <v>23142124.601175096</v>
      </c>
      <c r="I16" s="361">
        <v>12244193.387882328</v>
      </c>
      <c r="J16" s="362">
        <v>25836232.730262563</v>
      </c>
      <c r="K16" s="362">
        <v>18657.560601517773</v>
      </c>
      <c r="L16" s="362">
        <v>1095.8856264773028</v>
      </c>
      <c r="M16" s="363">
        <v>0</v>
      </c>
      <c r="N16" s="361">
        <v>341884.26238131372</v>
      </c>
      <c r="O16" s="362">
        <v>0</v>
      </c>
      <c r="P16" s="362">
        <v>9581223.7432171293</v>
      </c>
      <c r="Q16" s="362">
        <f t="shared" si="4"/>
        <v>7242643.925183231</v>
      </c>
      <c r="R16" s="362">
        <f t="shared" si="5"/>
        <v>5050467.8148559928</v>
      </c>
      <c r="S16" s="363">
        <f t="shared" si="6"/>
        <v>925904.85553742922</v>
      </c>
      <c r="T16" s="364">
        <v>6090176.0707075149</v>
      </c>
      <c r="U16" s="364">
        <v>1152467.8544757166</v>
      </c>
      <c r="V16" s="364">
        <v>1131385.2094004576</v>
      </c>
      <c r="W16" s="364">
        <v>245552.48744581238</v>
      </c>
      <c r="X16" s="364">
        <v>2938969.5857587983</v>
      </c>
      <c r="Y16" s="364">
        <v>734560.53225092369</v>
      </c>
      <c r="Z16" s="364">
        <v>249968.94993011374</v>
      </c>
      <c r="AA16" s="365">
        <v>675935.90560731548</v>
      </c>
    </row>
    <row r="17" spans="1:27" ht="15" customHeight="1" x14ac:dyDescent="0.25">
      <c r="A17" s="19"/>
      <c r="B17" s="255" t="s">
        <v>6</v>
      </c>
      <c r="C17" s="282"/>
      <c r="D17" s="287">
        <v>2018</v>
      </c>
      <c r="E17" s="360">
        <f t="shared" si="0"/>
        <v>560362.62212377787</v>
      </c>
      <c r="F17" s="186">
        <f t="shared" si="1"/>
        <v>5.5543066652426198E-2</v>
      </c>
      <c r="G17" s="361">
        <f t="shared" si="2"/>
        <v>10088795.161966456</v>
      </c>
      <c r="H17" s="362">
        <f t="shared" si="3"/>
        <v>9528432.5398426782</v>
      </c>
      <c r="I17" s="361">
        <v>10085367.631677087</v>
      </c>
      <c r="J17" s="362">
        <v>0</v>
      </c>
      <c r="K17" s="362">
        <v>3040.9022690513348</v>
      </c>
      <c r="L17" s="362">
        <v>386.62802031848361</v>
      </c>
      <c r="M17" s="363">
        <v>0</v>
      </c>
      <c r="N17" s="361">
        <v>89193.858835290332</v>
      </c>
      <c r="O17" s="362">
        <v>0</v>
      </c>
      <c r="P17" s="362">
        <v>3506728.0722343088</v>
      </c>
      <c r="Q17" s="362">
        <f t="shared" si="4"/>
        <v>1158682.6003406034</v>
      </c>
      <c r="R17" s="362">
        <f t="shared" si="5"/>
        <v>763653.70170868817</v>
      </c>
      <c r="S17" s="363">
        <f t="shared" si="6"/>
        <v>4010174.3067237879</v>
      </c>
      <c r="T17" s="364">
        <v>1139054.1294201424</v>
      </c>
      <c r="U17" s="364">
        <v>19628.470920461099</v>
      </c>
      <c r="V17" s="364">
        <v>25943.756973659263</v>
      </c>
      <c r="W17" s="364">
        <v>471.50076283061048</v>
      </c>
      <c r="X17" s="364">
        <v>716110.71767691616</v>
      </c>
      <c r="Y17" s="364">
        <v>21127.726295282086</v>
      </c>
      <c r="Z17" s="364">
        <v>3768876.7161098081</v>
      </c>
      <c r="AA17" s="365">
        <v>241297.5906139799</v>
      </c>
    </row>
    <row r="18" spans="1:27" ht="15" customHeight="1" x14ac:dyDescent="0.25">
      <c r="A18" s="19"/>
      <c r="B18" s="255" t="s">
        <v>7</v>
      </c>
      <c r="C18" s="282"/>
      <c r="D18" s="287">
        <v>2018</v>
      </c>
      <c r="E18" s="360">
        <f t="shared" si="0"/>
        <v>72668996.759741738</v>
      </c>
      <c r="F18" s="186">
        <f t="shared" si="1"/>
        <v>0.51626597145016662</v>
      </c>
      <c r="G18" s="361">
        <f t="shared" si="2"/>
        <v>140758835.1322439</v>
      </c>
      <c r="H18" s="362">
        <f t="shared" si="3"/>
        <v>68089838.372502163</v>
      </c>
      <c r="I18" s="361">
        <v>63736138.179955609</v>
      </c>
      <c r="J18" s="362">
        <v>76970690.836632535</v>
      </c>
      <c r="K18" s="362">
        <v>48693.689041315571</v>
      </c>
      <c r="L18" s="362">
        <v>3312.4266144463218</v>
      </c>
      <c r="M18" s="363">
        <v>0</v>
      </c>
      <c r="N18" s="361">
        <v>774642.90204965381</v>
      </c>
      <c r="O18" s="362">
        <v>0</v>
      </c>
      <c r="P18" s="362">
        <v>33307305.677117996</v>
      </c>
      <c r="Q18" s="362">
        <f t="shared" si="4"/>
        <v>22324990.59595792</v>
      </c>
      <c r="R18" s="362">
        <f t="shared" si="5"/>
        <v>9691866.714157857</v>
      </c>
      <c r="S18" s="363">
        <f t="shared" si="6"/>
        <v>1991032.4832187416</v>
      </c>
      <c r="T18" s="364">
        <v>18828271.950101964</v>
      </c>
      <c r="U18" s="364">
        <v>3496718.6458559562</v>
      </c>
      <c r="V18" s="364">
        <v>2273360.7707266989</v>
      </c>
      <c r="W18" s="364">
        <v>484394.20427612175</v>
      </c>
      <c r="X18" s="364">
        <v>5567101.5644596359</v>
      </c>
      <c r="Y18" s="364">
        <v>1367010.174695401</v>
      </c>
      <c r="Z18" s="364">
        <v>700662.75494006218</v>
      </c>
      <c r="AA18" s="365">
        <v>1290369.7282786793</v>
      </c>
    </row>
    <row r="19" spans="1:27" ht="15" customHeight="1" x14ac:dyDescent="0.25">
      <c r="A19" s="19"/>
      <c r="B19" s="255" t="s">
        <v>293</v>
      </c>
      <c r="C19" s="282"/>
      <c r="D19" s="287">
        <v>2018</v>
      </c>
      <c r="E19" s="360">
        <f t="shared" si="0"/>
        <v>1238605.3885250133</v>
      </c>
      <c r="F19" s="186">
        <f t="shared" si="1"/>
        <v>0.67104813347875436</v>
      </c>
      <c r="G19" s="361">
        <f t="shared" si="2"/>
        <v>1845777.2650435783</v>
      </c>
      <c r="H19" s="362">
        <f t="shared" si="3"/>
        <v>607171.87651856511</v>
      </c>
      <c r="I19" s="361">
        <v>1843261.0779335517</v>
      </c>
      <c r="J19" s="362">
        <v>0</v>
      </c>
      <c r="K19" s="362">
        <v>2507.2475884745249</v>
      </c>
      <c r="L19" s="362">
        <v>8.9395215520430522</v>
      </c>
      <c r="M19" s="363">
        <v>0</v>
      </c>
      <c r="N19" s="361">
        <v>27732.57994054084</v>
      </c>
      <c r="O19" s="362">
        <v>0</v>
      </c>
      <c r="P19" s="362">
        <v>133690.48011927516</v>
      </c>
      <c r="Q19" s="362">
        <f t="shared" si="4"/>
        <v>273243.23034481559</v>
      </c>
      <c r="R19" s="362">
        <f t="shared" si="5"/>
        <v>115074.25825525745</v>
      </c>
      <c r="S19" s="363">
        <f t="shared" si="6"/>
        <v>57431.327858676043</v>
      </c>
      <c r="T19" s="364">
        <v>264305.88759095967</v>
      </c>
      <c r="U19" s="364">
        <v>8937.3427538559172</v>
      </c>
      <c r="V19" s="364">
        <v>33271.451788954982</v>
      </c>
      <c r="W19" s="364">
        <v>2085.6403559830578</v>
      </c>
      <c r="X19" s="364">
        <v>76704.526630864581</v>
      </c>
      <c r="Y19" s="364">
        <v>3012.6394794548323</v>
      </c>
      <c r="Z19" s="364">
        <v>19880.410325144217</v>
      </c>
      <c r="AA19" s="365">
        <v>37550.917533531821</v>
      </c>
    </row>
    <row r="20" spans="1:27" ht="15" customHeight="1" x14ac:dyDescent="0.25">
      <c r="A20" s="26"/>
      <c r="B20" s="255" t="s">
        <v>294</v>
      </c>
      <c r="C20" s="282"/>
      <c r="D20" s="287">
        <v>2018</v>
      </c>
      <c r="E20" s="360">
        <f t="shared" si="0"/>
        <v>20745053.564480558</v>
      </c>
      <c r="F20" s="186">
        <f t="shared" si="1"/>
        <v>0.97212792077045862</v>
      </c>
      <c r="G20" s="361">
        <f t="shared" si="2"/>
        <v>21339839.254939921</v>
      </c>
      <c r="H20" s="362">
        <f t="shared" si="3"/>
        <v>594785.69045936456</v>
      </c>
      <c r="I20" s="361">
        <v>21339653.829723809</v>
      </c>
      <c r="J20" s="362">
        <v>0</v>
      </c>
      <c r="K20" s="362">
        <v>184.80887959437513</v>
      </c>
      <c r="L20" s="362">
        <v>0.61633651647175136</v>
      </c>
      <c r="M20" s="363">
        <v>0</v>
      </c>
      <c r="N20" s="361">
        <v>1531.4370085779963</v>
      </c>
      <c r="O20" s="362">
        <v>0</v>
      </c>
      <c r="P20" s="362">
        <v>455480.22134597233</v>
      </c>
      <c r="Q20" s="362">
        <f t="shared" si="4"/>
        <v>124634.0927185608</v>
      </c>
      <c r="R20" s="362">
        <f t="shared" si="5"/>
        <v>8639.8944509560188</v>
      </c>
      <c r="S20" s="363">
        <f t="shared" si="6"/>
        <v>4500.0449352974892</v>
      </c>
      <c r="T20" s="364">
        <v>121063.51193842536</v>
      </c>
      <c r="U20" s="364">
        <v>3570.5807801354399</v>
      </c>
      <c r="V20" s="364">
        <v>2673.211995878532</v>
      </c>
      <c r="W20" s="364">
        <v>122.32287210803239</v>
      </c>
      <c r="X20" s="364">
        <v>5662.746718646702</v>
      </c>
      <c r="Y20" s="364">
        <v>181.61286432275284</v>
      </c>
      <c r="Z20" s="364">
        <v>1757.6537527382204</v>
      </c>
      <c r="AA20" s="365">
        <v>2742.3911825592691</v>
      </c>
    </row>
    <row r="21" spans="1:27" ht="15" customHeight="1" x14ac:dyDescent="0.25">
      <c r="A21" s="19"/>
      <c r="B21" s="255" t="s">
        <v>295</v>
      </c>
      <c r="C21" s="282"/>
      <c r="D21" s="287">
        <v>2018</v>
      </c>
      <c r="E21" s="360">
        <f t="shared" si="0"/>
        <v>26620471524.638184</v>
      </c>
      <c r="F21" s="186">
        <f t="shared" si="1"/>
        <v>0.64987561444873498</v>
      </c>
      <c r="G21" s="361">
        <f t="shared" si="2"/>
        <v>40962410240.949455</v>
      </c>
      <c r="H21" s="362">
        <f t="shared" si="3"/>
        <v>14341938716.311274</v>
      </c>
      <c r="I21" s="361">
        <v>40960053300.882942</v>
      </c>
      <c r="J21" s="362">
        <v>0</v>
      </c>
      <c r="K21" s="362">
        <v>2300166.3062522798</v>
      </c>
      <c r="L21" s="362">
        <v>56773.760259978546</v>
      </c>
      <c r="M21" s="363">
        <v>0</v>
      </c>
      <c r="N21" s="361">
        <v>597096076.11013639</v>
      </c>
      <c r="O21" s="362">
        <v>0</v>
      </c>
      <c r="P21" s="362">
        <v>7789973774.1910715</v>
      </c>
      <c r="Q21" s="362">
        <f t="shared" si="4"/>
        <v>2997265311.7888103</v>
      </c>
      <c r="R21" s="362">
        <f t="shared" si="5"/>
        <v>2631587946.1497869</v>
      </c>
      <c r="S21" s="363">
        <f t="shared" si="6"/>
        <v>326015608.07147098</v>
      </c>
      <c r="T21" s="364">
        <v>2955934097.311883</v>
      </c>
      <c r="U21" s="364">
        <v>41331214.476927474</v>
      </c>
      <c r="V21" s="364">
        <v>986258186.31833637</v>
      </c>
      <c r="W21" s="364">
        <v>42827552.679452471</v>
      </c>
      <c r="X21" s="364">
        <v>1593818504.5145714</v>
      </c>
      <c r="Y21" s="364">
        <v>8683702.6374269687</v>
      </c>
      <c r="Z21" s="364">
        <v>84065362.0897578</v>
      </c>
      <c r="AA21" s="365">
        <v>241950245.98171315</v>
      </c>
    </row>
    <row r="22" spans="1:27" ht="15" customHeight="1" x14ac:dyDescent="0.25">
      <c r="A22" s="19"/>
      <c r="B22" s="255" t="s">
        <v>296</v>
      </c>
      <c r="C22" s="282"/>
      <c r="D22" s="287">
        <v>2018</v>
      </c>
      <c r="E22" s="360">
        <f t="shared" si="0"/>
        <v>139004990.27483091</v>
      </c>
      <c r="F22" s="186">
        <f t="shared" si="1"/>
        <v>0.69994560247485815</v>
      </c>
      <c r="G22" s="361">
        <f t="shared" si="2"/>
        <v>198593990.42345425</v>
      </c>
      <c r="H22" s="362">
        <f t="shared" si="3"/>
        <v>59589000.148623355</v>
      </c>
      <c r="I22" s="361">
        <v>198501990.88187623</v>
      </c>
      <c r="J22" s="362">
        <v>0</v>
      </c>
      <c r="K22" s="362">
        <v>91233.280852540105</v>
      </c>
      <c r="L22" s="362">
        <v>766.26072548361776</v>
      </c>
      <c r="M22" s="363">
        <v>0</v>
      </c>
      <c r="N22" s="361">
        <v>4038023.5701448261</v>
      </c>
      <c r="O22" s="362">
        <v>0</v>
      </c>
      <c r="P22" s="362">
        <v>18990877.56904605</v>
      </c>
      <c r="Q22" s="362">
        <f t="shared" si="4"/>
        <v>24926768.595141351</v>
      </c>
      <c r="R22" s="362">
        <f t="shared" si="5"/>
        <v>7614547.4658568408</v>
      </c>
      <c r="S22" s="363">
        <f t="shared" si="6"/>
        <v>4018782.9484342858</v>
      </c>
      <c r="T22" s="364">
        <v>24058126.526046954</v>
      </c>
      <c r="U22" s="364">
        <v>868642.06909439689</v>
      </c>
      <c r="V22" s="364">
        <v>2685819.3876339681</v>
      </c>
      <c r="W22" s="364">
        <v>143694.68612169602</v>
      </c>
      <c r="X22" s="364">
        <v>4595868.4111260232</v>
      </c>
      <c r="Y22" s="364">
        <v>189164.9809751531</v>
      </c>
      <c r="Z22" s="364">
        <v>1657673.53817614</v>
      </c>
      <c r="AA22" s="365">
        <v>2361109.410258146</v>
      </c>
    </row>
    <row r="23" spans="1:27" ht="15" customHeight="1" x14ac:dyDescent="0.25">
      <c r="A23" s="19"/>
      <c r="B23" s="255" t="s">
        <v>297</v>
      </c>
      <c r="C23" s="282"/>
      <c r="D23" s="287">
        <v>2018</v>
      </c>
      <c r="E23" s="360">
        <f t="shared" si="0"/>
        <v>67852189.909459233</v>
      </c>
      <c r="F23" s="186">
        <f t="shared" si="1"/>
        <v>0.43122026147831616</v>
      </c>
      <c r="G23" s="361">
        <f t="shared" si="2"/>
        <v>157349262.01483965</v>
      </c>
      <c r="H23" s="362">
        <f t="shared" si="3"/>
        <v>89497072.105380416</v>
      </c>
      <c r="I23" s="361">
        <v>157223163.43101421</v>
      </c>
      <c r="J23" s="362">
        <v>0</v>
      </c>
      <c r="K23" s="362">
        <v>123033.76183286977</v>
      </c>
      <c r="L23" s="362">
        <v>3064.8219925780422</v>
      </c>
      <c r="M23" s="363">
        <v>0</v>
      </c>
      <c r="N23" s="361">
        <v>5866889.562810367</v>
      </c>
      <c r="O23" s="362">
        <v>0</v>
      </c>
      <c r="P23" s="362">
        <v>30918400.699275691</v>
      </c>
      <c r="Q23" s="362">
        <f t="shared" si="4"/>
        <v>35332929.325460225</v>
      </c>
      <c r="R23" s="362">
        <f t="shared" si="5"/>
        <v>11897911.95826827</v>
      </c>
      <c r="S23" s="363">
        <f t="shared" si="6"/>
        <v>5480940.5595658636</v>
      </c>
      <c r="T23" s="364">
        <v>34084772.941607058</v>
      </c>
      <c r="U23" s="364">
        <v>1248156.3838531666</v>
      </c>
      <c r="V23" s="364">
        <v>4898115.8801497249</v>
      </c>
      <c r="W23" s="364">
        <v>247144.53414405318</v>
      </c>
      <c r="X23" s="364">
        <v>6484879.5563711748</v>
      </c>
      <c r="Y23" s="364">
        <v>267771.98760331841</v>
      </c>
      <c r="Z23" s="364">
        <v>2197540.7417480601</v>
      </c>
      <c r="AA23" s="365">
        <v>3283399.8178178035</v>
      </c>
    </row>
    <row r="24" spans="1:27" ht="15" customHeight="1" x14ac:dyDescent="0.25">
      <c r="A24" s="26"/>
      <c r="B24" s="255" t="s">
        <v>298</v>
      </c>
      <c r="C24" s="282"/>
      <c r="D24" s="287">
        <v>2018</v>
      </c>
      <c r="E24" s="360">
        <f t="shared" si="0"/>
        <v>9902091.4681343213</v>
      </c>
      <c r="F24" s="186">
        <f t="shared" si="1"/>
        <v>0.15150447986261148</v>
      </c>
      <c r="G24" s="361">
        <f t="shared" si="2"/>
        <v>65358407.072278105</v>
      </c>
      <c r="H24" s="362">
        <f t="shared" si="3"/>
        <v>55456315.604143783</v>
      </c>
      <c r="I24" s="361">
        <v>65218799.998023696</v>
      </c>
      <c r="J24" s="362">
        <v>0</v>
      </c>
      <c r="K24" s="362">
        <v>136428.87245375876</v>
      </c>
      <c r="L24" s="362">
        <v>3178.2018006532435</v>
      </c>
      <c r="M24" s="363">
        <v>0</v>
      </c>
      <c r="N24" s="361">
        <v>6572088.1369597316</v>
      </c>
      <c r="O24" s="362">
        <v>0</v>
      </c>
      <c r="P24" s="362">
        <v>14110778.1493844</v>
      </c>
      <c r="Q24" s="362">
        <f t="shared" si="4"/>
        <v>19437706.145009473</v>
      </c>
      <c r="R24" s="362">
        <f t="shared" si="5"/>
        <v>10071306.229996422</v>
      </c>
      <c r="S24" s="363">
        <f t="shared" si="6"/>
        <v>5264436.9427937567</v>
      </c>
      <c r="T24" s="364">
        <v>18930802.9831292</v>
      </c>
      <c r="U24" s="364">
        <v>506903.16188027442</v>
      </c>
      <c r="V24" s="364">
        <v>333039.46432018053</v>
      </c>
      <c r="W24" s="364">
        <v>3430.5272518421561</v>
      </c>
      <c r="X24" s="364">
        <v>9325985.9276738316</v>
      </c>
      <c r="Y24" s="364">
        <v>408850.31075056904</v>
      </c>
      <c r="Z24" s="364">
        <v>2245986.8651522617</v>
      </c>
      <c r="AA24" s="365">
        <v>3018450.077641495</v>
      </c>
    </row>
    <row r="25" spans="1:27" ht="15" customHeight="1" x14ac:dyDescent="0.25">
      <c r="A25" s="19"/>
      <c r="B25" s="255" t="s">
        <v>299</v>
      </c>
      <c r="C25" s="282"/>
      <c r="D25" s="287">
        <v>2018</v>
      </c>
      <c r="E25" s="360">
        <f t="shared" si="0"/>
        <v>5362815458.936409</v>
      </c>
      <c r="F25" s="186">
        <f t="shared" si="1"/>
        <v>0.59934771133722309</v>
      </c>
      <c r="G25" s="361">
        <f t="shared" si="2"/>
        <v>8947753294.9467125</v>
      </c>
      <c r="H25" s="362">
        <f t="shared" si="3"/>
        <v>3584937836.010304</v>
      </c>
      <c r="I25" s="361">
        <v>8945606192.9479313</v>
      </c>
      <c r="J25" s="362">
        <v>0</v>
      </c>
      <c r="K25" s="362">
        <v>2124264.4189437116</v>
      </c>
      <c r="L25" s="362">
        <v>22837.579838100861</v>
      </c>
      <c r="M25" s="363">
        <v>0</v>
      </c>
      <c r="N25" s="361">
        <v>141338781.62401697</v>
      </c>
      <c r="O25" s="362">
        <v>0</v>
      </c>
      <c r="P25" s="362">
        <v>2244674165.7549548</v>
      </c>
      <c r="Q25" s="362">
        <f t="shared" si="4"/>
        <v>844323959.81535041</v>
      </c>
      <c r="R25" s="362">
        <f t="shared" si="5"/>
        <v>263536981.22590712</v>
      </c>
      <c r="S25" s="363">
        <f t="shared" si="6"/>
        <v>91063947.590074331</v>
      </c>
      <c r="T25" s="364">
        <v>817774017.98997617</v>
      </c>
      <c r="U25" s="364">
        <v>26549941.825374227</v>
      </c>
      <c r="V25" s="364">
        <v>137003204.03443366</v>
      </c>
      <c r="W25" s="364">
        <v>5380671.5061536739</v>
      </c>
      <c r="X25" s="364">
        <v>117024754.44655907</v>
      </c>
      <c r="Y25" s="364">
        <v>4128351.2387607135</v>
      </c>
      <c r="Z25" s="364">
        <v>29754866.218625851</v>
      </c>
      <c r="AA25" s="365">
        <v>61309081.371448487</v>
      </c>
    </row>
    <row r="26" spans="1:27" ht="15" customHeight="1" x14ac:dyDescent="0.25">
      <c r="A26" s="19"/>
      <c r="B26" s="255" t="s">
        <v>300</v>
      </c>
      <c r="C26" s="282"/>
      <c r="D26" s="287">
        <v>2018</v>
      </c>
      <c r="E26" s="360">
        <f t="shared" si="0"/>
        <v>11642297160.701031</v>
      </c>
      <c r="F26" s="186">
        <f t="shared" si="1"/>
        <v>0.96838466309772486</v>
      </c>
      <c r="G26" s="361">
        <f t="shared" si="2"/>
        <v>12022389040.589487</v>
      </c>
      <c r="H26" s="362">
        <f t="shared" si="3"/>
        <v>380091879.88845628</v>
      </c>
      <c r="I26" s="361">
        <v>12022285043.452133</v>
      </c>
      <c r="J26" s="362">
        <v>0</v>
      </c>
      <c r="K26" s="362">
        <v>103531.41064144581</v>
      </c>
      <c r="L26" s="362">
        <v>465.72671355967361</v>
      </c>
      <c r="M26" s="363">
        <v>0</v>
      </c>
      <c r="N26" s="361">
        <v>11201248.190070614</v>
      </c>
      <c r="O26" s="362">
        <v>0</v>
      </c>
      <c r="P26" s="362">
        <v>225727107.98524234</v>
      </c>
      <c r="Q26" s="362">
        <f t="shared" si="4"/>
        <v>89937250.237563938</v>
      </c>
      <c r="R26" s="362">
        <f t="shared" si="5"/>
        <v>36056606.650503427</v>
      </c>
      <c r="S26" s="363">
        <f t="shared" si="6"/>
        <v>17169666.825076025</v>
      </c>
      <c r="T26" s="364">
        <v>87356303.245440662</v>
      </c>
      <c r="U26" s="364">
        <v>2580946.9921232788</v>
      </c>
      <c r="V26" s="364">
        <v>13303459.023309913</v>
      </c>
      <c r="W26" s="364">
        <v>564064.44775350997</v>
      </c>
      <c r="X26" s="364">
        <v>21483978.502727583</v>
      </c>
      <c r="Y26" s="364">
        <v>705104.6767124224</v>
      </c>
      <c r="Z26" s="364">
        <v>6669676.2946463265</v>
      </c>
      <c r="AA26" s="365">
        <v>10499990.530429699</v>
      </c>
    </row>
    <row r="27" spans="1:27" ht="15" customHeight="1" x14ac:dyDescent="0.25">
      <c r="A27" s="26"/>
      <c r="B27" s="255" t="s">
        <v>301</v>
      </c>
      <c r="C27" s="282"/>
      <c r="D27" s="287">
        <v>2018</v>
      </c>
      <c r="E27" s="360">
        <f t="shared" si="0"/>
        <v>0</v>
      </c>
      <c r="F27" s="186"/>
      <c r="G27" s="361">
        <f t="shared" si="2"/>
        <v>0</v>
      </c>
      <c r="H27" s="362">
        <f t="shared" si="3"/>
        <v>0</v>
      </c>
      <c r="I27" s="361">
        <v>0</v>
      </c>
      <c r="J27" s="362">
        <v>0</v>
      </c>
      <c r="K27" s="362">
        <v>0</v>
      </c>
      <c r="L27" s="362">
        <v>0</v>
      </c>
      <c r="M27" s="363">
        <v>0</v>
      </c>
      <c r="N27" s="361">
        <v>0</v>
      </c>
      <c r="O27" s="362">
        <v>0</v>
      </c>
      <c r="P27" s="362">
        <v>0</v>
      </c>
      <c r="Q27" s="362">
        <f t="shared" si="4"/>
        <v>0</v>
      </c>
      <c r="R27" s="362">
        <f t="shared" si="5"/>
        <v>0</v>
      </c>
      <c r="S27" s="363">
        <f t="shared" si="6"/>
        <v>0</v>
      </c>
      <c r="T27" s="364">
        <v>0</v>
      </c>
      <c r="U27" s="364">
        <v>0</v>
      </c>
      <c r="V27" s="364">
        <v>0</v>
      </c>
      <c r="W27" s="364">
        <v>0</v>
      </c>
      <c r="X27" s="364">
        <v>0</v>
      </c>
      <c r="Y27" s="364">
        <v>0</v>
      </c>
      <c r="Z27" s="364">
        <v>0</v>
      </c>
      <c r="AA27" s="365">
        <v>0</v>
      </c>
    </row>
    <row r="28" spans="1:27" ht="15" customHeight="1" x14ac:dyDescent="0.25">
      <c r="A28" s="26"/>
      <c r="B28" s="255" t="s">
        <v>302</v>
      </c>
      <c r="C28" s="282"/>
      <c r="D28" s="287">
        <v>2018</v>
      </c>
      <c r="E28" s="360">
        <f t="shared" si="0"/>
        <v>18869713673.608913</v>
      </c>
      <c r="F28" s="186">
        <f t="shared" si="1"/>
        <v>0.88618336863850566</v>
      </c>
      <c r="G28" s="361">
        <f t="shared" si="2"/>
        <v>21293238331.249138</v>
      </c>
      <c r="H28" s="362">
        <f t="shared" si="3"/>
        <v>2423524657.6402254</v>
      </c>
      <c r="I28" s="361">
        <v>0</v>
      </c>
      <c r="J28" s="362">
        <v>21287571668.739304</v>
      </c>
      <c r="K28" s="362">
        <v>3057399.1002608873</v>
      </c>
      <c r="L28" s="362">
        <v>2609263.4095707368</v>
      </c>
      <c r="M28" s="363">
        <v>0</v>
      </c>
      <c r="N28" s="361">
        <v>28272185.76291813</v>
      </c>
      <c r="O28" s="362">
        <v>0</v>
      </c>
      <c r="P28" s="362">
        <v>543959580.43304801</v>
      </c>
      <c r="Q28" s="362">
        <f t="shared" si="4"/>
        <v>829823041.17686701</v>
      </c>
      <c r="R28" s="362">
        <f t="shared" si="5"/>
        <v>898819072.52157509</v>
      </c>
      <c r="S28" s="363">
        <f t="shared" si="6"/>
        <v>122650777.74581727</v>
      </c>
      <c r="T28" s="364">
        <v>700736867.47229028</v>
      </c>
      <c r="U28" s="364">
        <v>129086173.70457675</v>
      </c>
      <c r="V28" s="364">
        <v>351141977.85245991</v>
      </c>
      <c r="W28" s="364">
        <v>69584855.603152037</v>
      </c>
      <c r="X28" s="364">
        <v>385565803.87966508</v>
      </c>
      <c r="Y28" s="364">
        <v>92526435.186298043</v>
      </c>
      <c r="Z28" s="364">
        <v>34206205.620293207</v>
      </c>
      <c r="AA28" s="365">
        <v>88444572.125524059</v>
      </c>
    </row>
    <row r="29" spans="1:27" ht="15" customHeight="1" x14ac:dyDescent="0.25">
      <c r="A29" s="19"/>
      <c r="B29" s="256" t="s">
        <v>303</v>
      </c>
      <c r="C29" s="283"/>
      <c r="D29" s="288">
        <v>2018</v>
      </c>
      <c r="E29" s="369">
        <f t="shared" si="0"/>
        <v>318041972.54466283</v>
      </c>
      <c r="F29" s="204">
        <f t="shared" si="1"/>
        <v>0.82159432462519921</v>
      </c>
      <c r="G29" s="370">
        <f t="shared" si="2"/>
        <v>387103419.54923981</v>
      </c>
      <c r="H29" s="371">
        <f t="shared" si="3"/>
        <v>69061447.004576981</v>
      </c>
      <c r="I29" s="370">
        <v>387072436.64607328</v>
      </c>
      <c r="J29" s="371">
        <v>0</v>
      </c>
      <c r="K29" s="371">
        <v>30864.740580604139</v>
      </c>
      <c r="L29" s="371">
        <v>118.16258591842337</v>
      </c>
      <c r="M29" s="372">
        <v>0</v>
      </c>
      <c r="N29" s="370">
        <v>402214.21357682283</v>
      </c>
      <c r="O29" s="371">
        <v>0</v>
      </c>
      <c r="P29" s="371">
        <v>49392828.41863782</v>
      </c>
      <c r="Q29" s="371">
        <f t="shared" si="4"/>
        <v>15656922.092912115</v>
      </c>
      <c r="R29" s="371">
        <f t="shared" si="5"/>
        <v>2859530.7931577261</v>
      </c>
      <c r="S29" s="372">
        <f t="shared" si="6"/>
        <v>749951.4862924976</v>
      </c>
      <c r="T29" s="373">
        <v>15157409.404518409</v>
      </c>
      <c r="U29" s="373">
        <v>499512.68839370651</v>
      </c>
      <c r="V29" s="373">
        <v>1161836.3898166621</v>
      </c>
      <c r="W29" s="373">
        <v>51628.261248252158</v>
      </c>
      <c r="X29" s="373">
        <v>1589504.4611455558</v>
      </c>
      <c r="Y29" s="373">
        <v>56561.680947255692</v>
      </c>
      <c r="Z29" s="373">
        <v>-7269.1915898099796</v>
      </c>
      <c r="AA29" s="374">
        <v>757220.67788230756</v>
      </c>
    </row>
    <row r="30" spans="1:27" ht="15" customHeight="1" x14ac:dyDescent="0.25">
      <c r="A30" s="19"/>
      <c r="B30" s="254" t="s">
        <v>673</v>
      </c>
      <c r="C30" s="281">
        <v>1</v>
      </c>
      <c r="D30" s="290">
        <v>2030</v>
      </c>
      <c r="E30" s="354">
        <f t="shared" si="0"/>
        <v>170599382.82463264</v>
      </c>
      <c r="F30" s="381">
        <f t="shared" si="1"/>
        <v>5.1638239031201294E-2</v>
      </c>
      <c r="G30" s="355">
        <f t="shared" si="2"/>
        <v>3303741297.6370406</v>
      </c>
      <c r="H30" s="356">
        <f t="shared" si="3"/>
        <v>3133141914.812408</v>
      </c>
      <c r="I30" s="355">
        <v>0</v>
      </c>
      <c r="J30" s="356">
        <v>3303435135.0479727</v>
      </c>
      <c r="K30" s="356">
        <v>236747.96885505374</v>
      </c>
      <c r="L30" s="356">
        <v>69414.620212909183</v>
      </c>
      <c r="M30" s="357">
        <v>0</v>
      </c>
      <c r="N30" s="355">
        <v>506964103.47996902</v>
      </c>
      <c r="O30" s="356">
        <v>254832196.16024798</v>
      </c>
      <c r="P30" s="356">
        <v>326700233.17309153</v>
      </c>
      <c r="Q30" s="356">
        <f t="shared" si="4"/>
        <v>1030239363.0230181</v>
      </c>
      <c r="R30" s="356">
        <f t="shared" si="5"/>
        <v>735889639.40414596</v>
      </c>
      <c r="S30" s="357">
        <f t="shared" si="6"/>
        <v>278516379.57193536</v>
      </c>
      <c r="T30" s="358">
        <v>1030239363.0230181</v>
      </c>
      <c r="U30" s="358">
        <v>1.5790574252605437E-8</v>
      </c>
      <c r="V30" s="358">
        <v>310392966.80706018</v>
      </c>
      <c r="W30" s="358">
        <v>5.0511289766109295E-9</v>
      </c>
      <c r="X30" s="358">
        <v>425496672.59708571</v>
      </c>
      <c r="Y30" s="358">
        <v>8.8655299019467965E-9</v>
      </c>
      <c r="Z30" s="358">
        <v>24491891.38586881</v>
      </c>
      <c r="AA30" s="359">
        <v>254024488.18606657</v>
      </c>
    </row>
    <row r="31" spans="1:27" ht="15" customHeight="1" x14ac:dyDescent="0.25">
      <c r="A31" s="19"/>
      <c r="B31" s="255" t="s">
        <v>673</v>
      </c>
      <c r="C31" s="282">
        <v>2</v>
      </c>
      <c r="D31" s="291">
        <v>2030</v>
      </c>
      <c r="E31" s="360">
        <f t="shared" si="0"/>
        <v>170601434.81232023</v>
      </c>
      <c r="F31" s="375">
        <f t="shared" si="1"/>
        <v>5.1638766087913499E-2</v>
      </c>
      <c r="G31" s="361">
        <f t="shared" si="2"/>
        <v>3303747314.9896002</v>
      </c>
      <c r="H31" s="362">
        <f t="shared" si="3"/>
        <v>3133145880.1772799</v>
      </c>
      <c r="I31" s="361">
        <v>0</v>
      </c>
      <c r="J31" s="362">
        <v>3303441151.5764079</v>
      </c>
      <c r="K31" s="362">
        <v>236748.65169078924</v>
      </c>
      <c r="L31" s="362">
        <v>69414.761501499466</v>
      </c>
      <c r="M31" s="363">
        <v>0</v>
      </c>
      <c r="N31" s="361">
        <v>506964103.47996902</v>
      </c>
      <c r="O31" s="362">
        <v>254832196.16024798</v>
      </c>
      <c r="P31" s="362">
        <v>326700900.54001838</v>
      </c>
      <c r="Q31" s="362">
        <f t="shared" si="4"/>
        <v>1030241729.2231454</v>
      </c>
      <c r="R31" s="362">
        <f t="shared" si="5"/>
        <v>735890581.63785052</v>
      </c>
      <c r="S31" s="363">
        <f t="shared" si="6"/>
        <v>278516369.13604873</v>
      </c>
      <c r="T31" s="364">
        <v>1030241729.2231454</v>
      </c>
      <c r="U31" s="364">
        <v>1.5790574252605437E-8</v>
      </c>
      <c r="V31" s="364">
        <v>310393625.19203484</v>
      </c>
      <c r="W31" s="364">
        <v>5.0511289766109295E-9</v>
      </c>
      <c r="X31" s="364">
        <v>425496956.44581574</v>
      </c>
      <c r="Y31" s="364">
        <v>8.8655299019467965E-9</v>
      </c>
      <c r="Z31" s="364">
        <v>24491941.416681845</v>
      </c>
      <c r="AA31" s="365">
        <v>254024427.71936691</v>
      </c>
    </row>
    <row r="32" spans="1:27" ht="15" customHeight="1" x14ac:dyDescent="0.25">
      <c r="A32" s="19"/>
      <c r="B32" s="255" t="s">
        <v>673</v>
      </c>
      <c r="C32" s="282">
        <v>3</v>
      </c>
      <c r="D32" s="291">
        <v>2030</v>
      </c>
      <c r="E32" s="360">
        <f t="shared" si="0"/>
        <v>1396369563.3703747</v>
      </c>
      <c r="F32" s="375">
        <f t="shared" si="1"/>
        <v>9.4482783955643426E-2</v>
      </c>
      <c r="G32" s="361">
        <f t="shared" si="2"/>
        <v>14779089955.964088</v>
      </c>
      <c r="H32" s="362">
        <f t="shared" si="3"/>
        <v>13382720392.593714</v>
      </c>
      <c r="I32" s="361">
        <v>0</v>
      </c>
      <c r="J32" s="362">
        <v>14777778720.061934</v>
      </c>
      <c r="K32" s="362">
        <v>1040549.051604965</v>
      </c>
      <c r="L32" s="362">
        <v>270686.85054968938</v>
      </c>
      <c r="M32" s="363">
        <v>0</v>
      </c>
      <c r="N32" s="361">
        <v>1960277776.7112665</v>
      </c>
      <c r="O32" s="362">
        <v>1068804125.4065422</v>
      </c>
      <c r="P32" s="362">
        <v>1343925443.6529837</v>
      </c>
      <c r="Q32" s="362">
        <f t="shared" si="4"/>
        <v>4454129513.0113907</v>
      </c>
      <c r="R32" s="362">
        <f t="shared" si="5"/>
        <v>3446702910.9069338</v>
      </c>
      <c r="S32" s="363">
        <f t="shared" si="6"/>
        <v>1108880622.9045959</v>
      </c>
      <c r="T32" s="364">
        <v>3918834800.9830918</v>
      </c>
      <c r="U32" s="364">
        <v>535294712.02829921</v>
      </c>
      <c r="V32" s="364">
        <v>1144370276.8719635</v>
      </c>
      <c r="W32" s="364">
        <v>154324982.02691188</v>
      </c>
      <c r="X32" s="364">
        <v>1835325819.8094218</v>
      </c>
      <c r="Y32" s="364">
        <v>312681832.19863665</v>
      </c>
      <c r="Z32" s="364">
        <v>100750696.37068591</v>
      </c>
      <c r="AA32" s="365">
        <v>1008129926.5339099</v>
      </c>
    </row>
    <row r="33" spans="1:27" ht="15" customHeight="1" x14ac:dyDescent="0.25">
      <c r="A33" s="19"/>
      <c r="B33" s="255" t="s">
        <v>673</v>
      </c>
      <c r="C33" s="282">
        <v>4</v>
      </c>
      <c r="D33" s="291">
        <v>2030</v>
      </c>
      <c r="E33" s="360">
        <f t="shared" si="0"/>
        <v>1384028770.573329</v>
      </c>
      <c r="F33" s="375">
        <f t="shared" si="1"/>
        <v>0.17350393396288746</v>
      </c>
      <c r="G33" s="361">
        <f t="shared" si="2"/>
        <v>7976930199.5733023</v>
      </c>
      <c r="H33" s="362">
        <f t="shared" si="3"/>
        <v>6592901428.9999733</v>
      </c>
      <c r="I33" s="361">
        <v>0</v>
      </c>
      <c r="J33" s="362">
        <v>7976284613.5349035</v>
      </c>
      <c r="K33" s="362">
        <v>506233.90025860461</v>
      </c>
      <c r="L33" s="362">
        <v>139352.13813929516</v>
      </c>
      <c r="M33" s="363">
        <v>0</v>
      </c>
      <c r="N33" s="361">
        <v>989780186.31664503</v>
      </c>
      <c r="O33" s="362">
        <v>503163035.88940293</v>
      </c>
      <c r="P33" s="362">
        <v>685575878.64878297</v>
      </c>
      <c r="Q33" s="362">
        <f t="shared" si="4"/>
        <v>2205323744.3818765</v>
      </c>
      <c r="R33" s="362">
        <f t="shared" si="5"/>
        <v>1644146880.9388809</v>
      </c>
      <c r="S33" s="363">
        <f t="shared" si="6"/>
        <v>564911702.82438445</v>
      </c>
      <c r="T33" s="364">
        <v>2171301850.531868</v>
      </c>
      <c r="U33" s="364">
        <v>34021893.850008309</v>
      </c>
      <c r="V33" s="364">
        <v>647398120.97418714</v>
      </c>
      <c r="W33" s="364">
        <v>9912874.4620425254</v>
      </c>
      <c r="X33" s="364">
        <v>967302686.62603927</v>
      </c>
      <c r="Y33" s="364">
        <v>19533198.876612056</v>
      </c>
      <c r="Z33" s="364">
        <v>51395892.171712577</v>
      </c>
      <c r="AA33" s="365">
        <v>513515810.65267181</v>
      </c>
    </row>
    <row r="34" spans="1:27" ht="15" customHeight="1" x14ac:dyDescent="0.25">
      <c r="A34" s="26"/>
      <c r="B34" s="255" t="s">
        <v>673</v>
      </c>
      <c r="C34" s="282">
        <v>5</v>
      </c>
      <c r="D34" s="291">
        <v>2030</v>
      </c>
      <c r="E34" s="366">
        <f t="shared" si="0"/>
        <v>7163168837.1638451</v>
      </c>
      <c r="F34" s="375">
        <f t="shared" si="1"/>
        <v>0.21498980150800109</v>
      </c>
      <c r="G34" s="171">
        <f t="shared" si="2"/>
        <v>33318644823.704624</v>
      </c>
      <c r="H34" s="196">
        <f t="shared" si="3"/>
        <v>26155475986.540779</v>
      </c>
      <c r="I34" s="171">
        <v>0</v>
      </c>
      <c r="J34" s="196">
        <v>33316255271.930046</v>
      </c>
      <c r="K34" s="196">
        <v>1896533.3631511305</v>
      </c>
      <c r="L34" s="196">
        <v>493018.41142465349</v>
      </c>
      <c r="M34" s="197">
        <v>0</v>
      </c>
      <c r="N34" s="171">
        <v>4025056926.1797137</v>
      </c>
      <c r="O34" s="196">
        <v>2479319259.6961632</v>
      </c>
      <c r="P34" s="196">
        <v>2403225456.1135893</v>
      </c>
      <c r="Q34" s="196">
        <f t="shared" si="4"/>
        <v>8299914421.4283714</v>
      </c>
      <c r="R34" s="196">
        <f t="shared" si="5"/>
        <v>7742842888.0934267</v>
      </c>
      <c r="S34" s="197">
        <f t="shared" si="6"/>
        <v>1205117035.0295131</v>
      </c>
      <c r="T34" s="367">
        <v>6699637498.8982573</v>
      </c>
      <c r="U34" s="367">
        <v>1600276922.5301144</v>
      </c>
      <c r="V34" s="367">
        <v>2440498621.5573993</v>
      </c>
      <c r="W34" s="367">
        <v>658977625.52164245</v>
      </c>
      <c r="X34" s="367">
        <v>3390415864.7333908</v>
      </c>
      <c r="Y34" s="367">
        <v>1252950776.2809944</v>
      </c>
      <c r="Z34" s="367">
        <v>180163742.99832305</v>
      </c>
      <c r="AA34" s="368">
        <v>1024953292.0311902</v>
      </c>
    </row>
    <row r="35" spans="1:27" ht="15" customHeight="1" x14ac:dyDescent="0.25">
      <c r="A35" s="19"/>
      <c r="B35" s="255" t="s">
        <v>264</v>
      </c>
      <c r="C35" s="282"/>
      <c r="D35" s="291">
        <v>2030</v>
      </c>
      <c r="E35" s="360">
        <f t="shared" si="0"/>
        <v>55287.712129906889</v>
      </c>
      <c r="F35" s="375">
        <f t="shared" si="1"/>
        <v>0.58949660469148224</v>
      </c>
      <c r="G35" s="361">
        <f t="shared" si="2"/>
        <v>93788.007750854071</v>
      </c>
      <c r="H35" s="362">
        <f t="shared" si="3"/>
        <v>38500.295620947181</v>
      </c>
      <c r="I35" s="361">
        <v>8766.3893471513693</v>
      </c>
      <c r="J35" s="362">
        <v>31623.587263109235</v>
      </c>
      <c r="K35" s="362">
        <v>32.921390155006314</v>
      </c>
      <c r="L35" s="362">
        <v>2.2706843702718871</v>
      </c>
      <c r="M35" s="363">
        <v>53362.839066068183</v>
      </c>
      <c r="N35" s="361">
        <v>643.1324944676827</v>
      </c>
      <c r="O35" s="362">
        <v>0</v>
      </c>
      <c r="P35" s="362">
        <v>16821.726167702556</v>
      </c>
      <c r="Q35" s="362">
        <f t="shared" si="4"/>
        <v>11619.741398756019</v>
      </c>
      <c r="R35" s="362">
        <f t="shared" si="5"/>
        <v>7855.102014679429</v>
      </c>
      <c r="S35" s="363">
        <f t="shared" si="6"/>
        <v>1560.5935453414959</v>
      </c>
      <c r="T35" s="364">
        <v>9929.068777422779</v>
      </c>
      <c r="U35" s="364">
        <v>1690.6726213332408</v>
      </c>
      <c r="V35" s="364">
        <v>2265.5776550433452</v>
      </c>
      <c r="W35" s="364">
        <v>430.96575272831006</v>
      </c>
      <c r="X35" s="364">
        <v>4210.5066296944569</v>
      </c>
      <c r="Y35" s="364">
        <v>948.0519772133166</v>
      </c>
      <c r="Z35" s="364">
        <v>430.59886567826641</v>
      </c>
      <c r="AA35" s="365">
        <v>1129.9946796632296</v>
      </c>
    </row>
    <row r="36" spans="1:27" ht="15" customHeight="1" x14ac:dyDescent="0.25">
      <c r="A36" s="19"/>
      <c r="B36" s="255" t="s">
        <v>265</v>
      </c>
      <c r="C36" s="282"/>
      <c r="D36" s="291">
        <v>2030</v>
      </c>
      <c r="E36" s="360">
        <f t="shared" si="0"/>
        <v>240.29526447452491</v>
      </c>
      <c r="F36" s="375">
        <f t="shared" si="1"/>
        <v>0.70210289372797152</v>
      </c>
      <c r="G36" s="361">
        <f t="shared" si="2"/>
        <v>342.25078207358433</v>
      </c>
      <c r="H36" s="362">
        <f t="shared" si="3"/>
        <v>101.95551759905943</v>
      </c>
      <c r="I36" s="361">
        <v>120.18607262797256</v>
      </c>
      <c r="J36" s="362">
        <v>60.975797226935057</v>
      </c>
      <c r="K36" s="362">
        <v>7.0489103199787087E-2</v>
      </c>
      <c r="L36" s="362">
        <v>5.457983818128659E-3</v>
      </c>
      <c r="M36" s="363">
        <v>161.01296513165877</v>
      </c>
      <c r="N36" s="361">
        <v>1.2870784584175952</v>
      </c>
      <c r="O36" s="362">
        <v>0</v>
      </c>
      <c r="P36" s="362">
        <v>46.253844905929739</v>
      </c>
      <c r="Q36" s="362">
        <f t="shared" si="4"/>
        <v>28.644967774124872</v>
      </c>
      <c r="R36" s="362">
        <f t="shared" si="5"/>
        <v>18.292540704393652</v>
      </c>
      <c r="S36" s="363">
        <f t="shared" si="6"/>
        <v>7.4770857561935697</v>
      </c>
      <c r="T36" s="364">
        <v>24.476364826702653</v>
      </c>
      <c r="U36" s="364">
        <v>4.1686029474222206</v>
      </c>
      <c r="V36" s="364">
        <v>5.4619573451997816</v>
      </c>
      <c r="W36" s="364">
        <v>1.037255344149185</v>
      </c>
      <c r="X36" s="364">
        <v>9.6272946006028963</v>
      </c>
      <c r="Y36" s="364">
        <v>2.1660334144417899</v>
      </c>
      <c r="Z36" s="364">
        <v>4.8950597134735574</v>
      </c>
      <c r="AA36" s="365">
        <v>2.5820260427200123</v>
      </c>
    </row>
    <row r="37" spans="1:27" ht="15" customHeight="1" x14ac:dyDescent="0.25">
      <c r="A37" s="19"/>
      <c r="B37" s="255" t="s">
        <v>266</v>
      </c>
      <c r="C37" s="282"/>
      <c r="D37" s="291">
        <v>2030</v>
      </c>
      <c r="E37" s="360">
        <f t="shared" si="0"/>
        <v>9717720561.7990379</v>
      </c>
      <c r="F37" s="375">
        <f t="shared" si="1"/>
        <v>0.90929817572206573</v>
      </c>
      <c r="G37" s="361">
        <f t="shared" si="2"/>
        <v>10687056040.866112</v>
      </c>
      <c r="H37" s="362">
        <f t="shared" si="3"/>
        <v>969335479.06707394</v>
      </c>
      <c r="I37" s="361">
        <v>0</v>
      </c>
      <c r="J37" s="362">
        <v>10685503028.997896</v>
      </c>
      <c r="K37" s="362">
        <v>501987.01309341344</v>
      </c>
      <c r="L37" s="362">
        <v>1051024.8551224445</v>
      </c>
      <c r="M37" s="363">
        <v>0</v>
      </c>
      <c r="N37" s="361">
        <v>9222425.9362010788</v>
      </c>
      <c r="O37" s="362">
        <v>0</v>
      </c>
      <c r="P37" s="362">
        <v>215721413.36344126</v>
      </c>
      <c r="Q37" s="362">
        <f t="shared" si="4"/>
        <v>312053960.75054991</v>
      </c>
      <c r="R37" s="362">
        <f t="shared" si="5"/>
        <v>383220792.01468801</v>
      </c>
      <c r="S37" s="363">
        <f t="shared" si="6"/>
        <v>49116887.002193652</v>
      </c>
      <c r="T37" s="364">
        <v>265852036.25204262</v>
      </c>
      <c r="U37" s="364">
        <v>46201924.498507276</v>
      </c>
      <c r="V37" s="364">
        <v>165997337.16227704</v>
      </c>
      <c r="W37" s="364">
        <v>31012471.086897142</v>
      </c>
      <c r="X37" s="364">
        <v>151465185.06393903</v>
      </c>
      <c r="Y37" s="364">
        <v>34745798.701574817</v>
      </c>
      <c r="Z37" s="364">
        <v>8193864.3968022605</v>
      </c>
      <c r="AA37" s="365">
        <v>40923022.605391391</v>
      </c>
    </row>
    <row r="38" spans="1:27" ht="15" customHeight="1" x14ac:dyDescent="0.25">
      <c r="A38" s="26"/>
      <c r="B38" s="255" t="s">
        <v>1</v>
      </c>
      <c r="C38" s="282"/>
      <c r="D38" s="291">
        <v>2030</v>
      </c>
      <c r="E38" s="360">
        <f t="shared" si="0"/>
        <v>56619417242.929161</v>
      </c>
      <c r="F38" s="375">
        <f t="shared" si="1"/>
        <v>0.78826409569155909</v>
      </c>
      <c r="G38" s="361">
        <f t="shared" si="2"/>
        <v>71827979420.089996</v>
      </c>
      <c r="H38" s="362">
        <f t="shared" si="3"/>
        <v>15208562177.160835</v>
      </c>
      <c r="I38" s="361">
        <v>0</v>
      </c>
      <c r="J38" s="362">
        <v>14310044942.188608</v>
      </c>
      <c r="K38" s="362">
        <v>13386345.556205492</v>
      </c>
      <c r="L38" s="362">
        <v>1488793.9096803872</v>
      </c>
      <c r="M38" s="363">
        <v>57503059338.435509</v>
      </c>
      <c r="N38" s="361">
        <v>172565025.79820886</v>
      </c>
      <c r="O38" s="362">
        <v>0</v>
      </c>
      <c r="P38" s="362">
        <v>6394416398.9405804</v>
      </c>
      <c r="Q38" s="362">
        <f t="shared" si="4"/>
        <v>4797209297.9568844</v>
      </c>
      <c r="R38" s="362">
        <f t="shared" si="5"/>
        <v>3261598641.8871193</v>
      </c>
      <c r="S38" s="363">
        <f t="shared" si="6"/>
        <v>582772812.57804012</v>
      </c>
      <c r="T38" s="364">
        <v>4090691853.7487264</v>
      </c>
      <c r="U38" s="364">
        <v>706517444.2081579</v>
      </c>
      <c r="V38" s="364">
        <v>1137202370.3405647</v>
      </c>
      <c r="W38" s="364">
        <v>215004315.53184471</v>
      </c>
      <c r="X38" s="364">
        <v>1549293184.3169358</v>
      </c>
      <c r="Y38" s="364">
        <v>360098771.69777399</v>
      </c>
      <c r="Z38" s="364">
        <v>160051802.62146083</v>
      </c>
      <c r="AA38" s="365">
        <v>422721009.95657933</v>
      </c>
    </row>
    <row r="39" spans="1:27" ht="15" customHeight="1" x14ac:dyDescent="0.25">
      <c r="A39" s="19"/>
      <c r="B39" s="255" t="s">
        <v>2</v>
      </c>
      <c r="C39" s="282"/>
      <c r="D39" s="291">
        <v>2030</v>
      </c>
      <c r="E39" s="360">
        <f t="shared" si="0"/>
        <v>35453.083227812211</v>
      </c>
      <c r="F39" s="375">
        <f t="shared" si="1"/>
        <v>0.52332160953011397</v>
      </c>
      <c r="G39" s="361">
        <f t="shared" si="2"/>
        <v>67746.262684709756</v>
      </c>
      <c r="H39" s="362">
        <f t="shared" si="3"/>
        <v>32293.179456897549</v>
      </c>
      <c r="I39" s="361">
        <v>67744.691180988448</v>
      </c>
      <c r="J39" s="362">
        <v>0</v>
      </c>
      <c r="K39" s="362">
        <v>1.2796839624194751</v>
      </c>
      <c r="L39" s="362">
        <v>0.29181975888169442</v>
      </c>
      <c r="M39" s="363">
        <v>0</v>
      </c>
      <c r="N39" s="361">
        <v>12.662266149464648</v>
      </c>
      <c r="O39" s="362">
        <v>0</v>
      </c>
      <c r="P39" s="362">
        <v>23770.755372457836</v>
      </c>
      <c r="Q39" s="362">
        <f t="shared" si="4"/>
        <v>8236.3617132332711</v>
      </c>
      <c r="R39" s="362">
        <f t="shared" si="5"/>
        <v>222.83481208869784</v>
      </c>
      <c r="S39" s="363">
        <f t="shared" si="6"/>
        <v>50.565292968276523</v>
      </c>
      <c r="T39" s="364">
        <v>8001.7390822753732</v>
      </c>
      <c r="U39" s="364">
        <v>234.6226309578978</v>
      </c>
      <c r="V39" s="364">
        <v>132.96153848108349</v>
      </c>
      <c r="W39" s="364">
        <v>4.6780315773943002</v>
      </c>
      <c r="X39" s="364">
        <v>82.537141854902046</v>
      </c>
      <c r="Y39" s="364">
        <v>2.6581001753180069</v>
      </c>
      <c r="Z39" s="364">
        <v>11.851516315744565</v>
      </c>
      <c r="AA39" s="365">
        <v>38.713776652531955</v>
      </c>
    </row>
    <row r="40" spans="1:27" ht="15" customHeight="1" x14ac:dyDescent="0.25">
      <c r="A40" s="19"/>
      <c r="B40" s="255" t="s">
        <v>3</v>
      </c>
      <c r="C40" s="282"/>
      <c r="D40" s="291">
        <v>2030</v>
      </c>
      <c r="E40" s="360">
        <f t="shared" si="0"/>
        <v>682852997.33088338</v>
      </c>
      <c r="F40" s="375">
        <f t="shared" si="1"/>
        <v>0.53564203747330918</v>
      </c>
      <c r="G40" s="361">
        <f t="shared" si="2"/>
        <v>1274830856.3532221</v>
      </c>
      <c r="H40" s="362">
        <f t="shared" si="3"/>
        <v>591977859.02233875</v>
      </c>
      <c r="I40" s="361">
        <v>387239625.38216674</v>
      </c>
      <c r="J40" s="362">
        <v>879210419.88540804</v>
      </c>
      <c r="K40" s="362">
        <v>8368079.726464144</v>
      </c>
      <c r="L40" s="362">
        <v>12731.359183424534</v>
      </c>
      <c r="M40" s="363">
        <v>0</v>
      </c>
      <c r="N40" s="361">
        <v>7920265.1567551224</v>
      </c>
      <c r="O40" s="362">
        <v>0</v>
      </c>
      <c r="P40" s="362">
        <v>229891838.55525774</v>
      </c>
      <c r="Q40" s="362">
        <f t="shared" si="4"/>
        <v>263697772.06445</v>
      </c>
      <c r="R40" s="362">
        <f t="shared" si="5"/>
        <v>35793937.967050232</v>
      </c>
      <c r="S40" s="363">
        <f t="shared" si="6"/>
        <v>54674045.278825589</v>
      </c>
      <c r="T40" s="364">
        <v>226134389.68425167</v>
      </c>
      <c r="U40" s="364">
        <v>37563382.380198337</v>
      </c>
      <c r="V40" s="364">
        <v>514538.96663461992</v>
      </c>
      <c r="W40" s="364">
        <v>86786.130515515819</v>
      </c>
      <c r="X40" s="364">
        <v>28656727.082289159</v>
      </c>
      <c r="Y40" s="364">
        <v>6535885.787610936</v>
      </c>
      <c r="Z40" s="364">
        <v>48456270.963164151</v>
      </c>
      <c r="AA40" s="365">
        <v>6217774.3156614406</v>
      </c>
    </row>
    <row r="41" spans="1:27" ht="15" customHeight="1" x14ac:dyDescent="0.25">
      <c r="A41" s="19"/>
      <c r="B41" s="255" t="s">
        <v>4</v>
      </c>
      <c r="C41" s="282"/>
      <c r="D41" s="291">
        <v>2030</v>
      </c>
      <c r="E41" s="366">
        <f t="shared" si="0"/>
        <v>2059512.7588348668</v>
      </c>
      <c r="F41" s="375">
        <f t="shared" si="1"/>
        <v>0.15966903751527509</v>
      </c>
      <c r="G41" s="171">
        <f t="shared" si="2"/>
        <v>12898635.771120239</v>
      </c>
      <c r="H41" s="196">
        <f t="shared" si="3"/>
        <v>10839123.012285372</v>
      </c>
      <c r="I41" s="171">
        <v>12894110.284012046</v>
      </c>
      <c r="J41" s="196">
        <v>0</v>
      </c>
      <c r="K41" s="196">
        <v>4048.0001574105108</v>
      </c>
      <c r="L41" s="196">
        <v>477.48695078339301</v>
      </c>
      <c r="M41" s="197">
        <v>0</v>
      </c>
      <c r="N41" s="171">
        <v>107906.4075590679</v>
      </c>
      <c r="O41" s="196">
        <v>0</v>
      </c>
      <c r="P41" s="196">
        <v>4596024.0414601276</v>
      </c>
      <c r="Q41" s="196">
        <f t="shared" si="4"/>
        <v>1515638.0948542443</v>
      </c>
      <c r="R41" s="196">
        <f t="shared" si="5"/>
        <v>1083767.2483752856</v>
      </c>
      <c r="S41" s="197">
        <f t="shared" si="6"/>
        <v>3535787.2200366473</v>
      </c>
      <c r="T41" s="367">
        <v>1479664.5348154404</v>
      </c>
      <c r="U41" s="367">
        <v>35973.560038803851</v>
      </c>
      <c r="V41" s="367">
        <v>33317.781530591252</v>
      </c>
      <c r="W41" s="367">
        <v>860.46549807066879</v>
      </c>
      <c r="X41" s="367">
        <v>1008773.9729019315</v>
      </c>
      <c r="Y41" s="367">
        <v>40815.02844469226</v>
      </c>
      <c r="Z41" s="367">
        <v>3095607.445573004</v>
      </c>
      <c r="AA41" s="368">
        <v>440179.77446364355</v>
      </c>
    </row>
    <row r="42" spans="1:27" ht="15" customHeight="1" x14ac:dyDescent="0.25">
      <c r="A42" s="26"/>
      <c r="B42" s="255" t="s">
        <v>5</v>
      </c>
      <c r="C42" s="282"/>
      <c r="D42" s="291">
        <v>2030</v>
      </c>
      <c r="E42" s="360">
        <f t="shared" si="0"/>
        <v>15976679.687386703</v>
      </c>
      <c r="F42" s="375">
        <f t="shared" si="1"/>
        <v>0.38047739287445032</v>
      </c>
      <c r="G42" s="361">
        <f t="shared" si="2"/>
        <v>41991140.568655752</v>
      </c>
      <c r="H42" s="362">
        <f t="shared" si="3"/>
        <v>26014460.881269049</v>
      </c>
      <c r="I42" s="361">
        <v>12244193.387882322</v>
      </c>
      <c r="J42" s="362">
        <v>29723769.516894329</v>
      </c>
      <c r="K42" s="362">
        <v>21943.999566089456</v>
      </c>
      <c r="L42" s="362">
        <v>1233.6643130104546</v>
      </c>
      <c r="M42" s="363">
        <v>0</v>
      </c>
      <c r="N42" s="361">
        <v>374198.5833837323</v>
      </c>
      <c r="O42" s="362">
        <v>0</v>
      </c>
      <c r="P42" s="362">
        <v>10750130.070568139</v>
      </c>
      <c r="Q42" s="362">
        <f t="shared" si="4"/>
        <v>8002023.8822476557</v>
      </c>
      <c r="R42" s="362">
        <f t="shared" si="5"/>
        <v>5713796.0499854544</v>
      </c>
      <c r="S42" s="363">
        <f t="shared" si="6"/>
        <v>1174312.2950840718</v>
      </c>
      <c r="T42" s="364">
        <v>6828279.8942998284</v>
      </c>
      <c r="U42" s="364">
        <v>1173743.9879478274</v>
      </c>
      <c r="V42" s="364">
        <v>1296544.1711424668</v>
      </c>
      <c r="W42" s="364">
        <v>253367.87466168971</v>
      </c>
      <c r="X42" s="364">
        <v>3401909.9824641678</v>
      </c>
      <c r="Y42" s="364">
        <v>761974.02171713009</v>
      </c>
      <c r="Z42" s="364">
        <v>280465.08435359487</v>
      </c>
      <c r="AA42" s="365">
        <v>893847.21073047689</v>
      </c>
    </row>
    <row r="43" spans="1:27" ht="15" customHeight="1" x14ac:dyDescent="0.25">
      <c r="A43" s="19"/>
      <c r="B43" s="255" t="s">
        <v>6</v>
      </c>
      <c r="C43" s="282"/>
      <c r="D43" s="291">
        <v>2030</v>
      </c>
      <c r="E43" s="360">
        <f t="shared" si="0"/>
        <v>594723.75884279795</v>
      </c>
      <c r="F43" s="375">
        <f t="shared" si="1"/>
        <v>5.6613801542059354E-2</v>
      </c>
      <c r="G43" s="361">
        <f t="shared" si="2"/>
        <v>10504925.347593335</v>
      </c>
      <c r="H43" s="362">
        <f t="shared" si="3"/>
        <v>9910201.5887505375</v>
      </c>
      <c r="I43" s="361">
        <v>10501382.145343799</v>
      </c>
      <c r="J43" s="362">
        <v>0</v>
      </c>
      <c r="K43" s="362">
        <v>3140.0957922124262</v>
      </c>
      <c r="L43" s="362">
        <v>403.10645732430964</v>
      </c>
      <c r="M43" s="363">
        <v>0</v>
      </c>
      <c r="N43" s="361">
        <v>92088.409021264</v>
      </c>
      <c r="O43" s="362">
        <v>0</v>
      </c>
      <c r="P43" s="362">
        <v>3651378.2056563036</v>
      </c>
      <c r="Q43" s="362">
        <f t="shared" si="4"/>
        <v>1204648.7771303542</v>
      </c>
      <c r="R43" s="362">
        <f t="shared" si="5"/>
        <v>782078.04415288963</v>
      </c>
      <c r="S43" s="363">
        <f t="shared" si="6"/>
        <v>4180008.1527897259</v>
      </c>
      <c r="T43" s="364">
        <v>1182809.9865741087</v>
      </c>
      <c r="U43" s="364">
        <v>21838.790556245389</v>
      </c>
      <c r="V43" s="364">
        <v>26980.384750549936</v>
      </c>
      <c r="W43" s="364">
        <v>524.48429233506954</v>
      </c>
      <c r="X43" s="364">
        <v>731068.04950024793</v>
      </c>
      <c r="Y43" s="364">
        <v>23505.125609756655</v>
      </c>
      <c r="Z43" s="364">
        <v>3924340.3017105535</v>
      </c>
      <c r="AA43" s="365">
        <v>255667.8510791724</v>
      </c>
    </row>
    <row r="44" spans="1:27" ht="15" customHeight="1" x14ac:dyDescent="0.25">
      <c r="A44" s="19"/>
      <c r="B44" s="255" t="s">
        <v>7</v>
      </c>
      <c r="C44" s="282"/>
      <c r="D44" s="291">
        <v>2030</v>
      </c>
      <c r="E44" s="360">
        <f t="shared" si="0"/>
        <v>75955575.891671732</v>
      </c>
      <c r="F44" s="375">
        <f t="shared" si="1"/>
        <v>0.49815894926097182</v>
      </c>
      <c r="G44" s="361">
        <f t="shared" si="2"/>
        <v>152472571.26335531</v>
      </c>
      <c r="H44" s="362">
        <f t="shared" si="3"/>
        <v>76516995.371683583</v>
      </c>
      <c r="I44" s="361">
        <v>63736138.179955631</v>
      </c>
      <c r="J44" s="362">
        <v>88676452.007360727</v>
      </c>
      <c r="K44" s="362">
        <v>56249.050233770482</v>
      </c>
      <c r="L44" s="362">
        <v>3732.0258051703781</v>
      </c>
      <c r="M44" s="363">
        <v>0</v>
      </c>
      <c r="N44" s="361">
        <v>850186.71824359859</v>
      </c>
      <c r="O44" s="362">
        <v>0</v>
      </c>
      <c r="P44" s="362">
        <v>37419226.179371774</v>
      </c>
      <c r="Q44" s="362">
        <f t="shared" si="4"/>
        <v>24767213.707216453</v>
      </c>
      <c r="R44" s="362">
        <f t="shared" si="5"/>
        <v>10980101.711497646</v>
      </c>
      <c r="S44" s="363">
        <f t="shared" si="6"/>
        <v>2500267.0553540969</v>
      </c>
      <c r="T44" s="364">
        <v>21094409.753665987</v>
      </c>
      <c r="U44" s="364">
        <v>3672803.9535504663</v>
      </c>
      <c r="V44" s="364">
        <v>2594094.7602142775</v>
      </c>
      <c r="W44" s="364">
        <v>515178.94533860602</v>
      </c>
      <c r="X44" s="364">
        <v>6382660.4375763675</v>
      </c>
      <c r="Y44" s="364">
        <v>1488167.5683683946</v>
      </c>
      <c r="Z44" s="364">
        <v>787162.38283349853</v>
      </c>
      <c r="AA44" s="365">
        <v>1713104.6725205986</v>
      </c>
    </row>
    <row r="45" spans="1:27" ht="15" customHeight="1" x14ac:dyDescent="0.25">
      <c r="A45" s="19"/>
      <c r="B45" s="255" t="s">
        <v>293</v>
      </c>
      <c r="C45" s="282"/>
      <c r="D45" s="291">
        <v>2030</v>
      </c>
      <c r="E45" s="360">
        <f t="shared" si="0"/>
        <v>1242645.8110303329</v>
      </c>
      <c r="F45" s="375">
        <f t="shared" si="1"/>
        <v>0.67324069216813776</v>
      </c>
      <c r="G45" s="361">
        <f t="shared" si="2"/>
        <v>1845767.532304761</v>
      </c>
      <c r="H45" s="362">
        <f t="shared" si="3"/>
        <v>603121.72127442795</v>
      </c>
      <c r="I45" s="361">
        <v>1843261.0779335508</v>
      </c>
      <c r="J45" s="362">
        <v>0</v>
      </c>
      <c r="K45" s="362">
        <v>2497.53406383437</v>
      </c>
      <c r="L45" s="362">
        <v>8.9203073756383926</v>
      </c>
      <c r="M45" s="363">
        <v>0</v>
      </c>
      <c r="N45" s="361">
        <v>27897.585413652203</v>
      </c>
      <c r="O45" s="362">
        <v>0</v>
      </c>
      <c r="P45" s="362">
        <v>133690.48011927516</v>
      </c>
      <c r="Q45" s="362">
        <f t="shared" si="4"/>
        <v>273013.82962403569</v>
      </c>
      <c r="R45" s="362">
        <f t="shared" si="5"/>
        <v>111615.94702040219</v>
      </c>
      <c r="S45" s="363">
        <f t="shared" si="6"/>
        <v>56903.87909706276</v>
      </c>
      <c r="T45" s="364">
        <v>265745.63655970671</v>
      </c>
      <c r="U45" s="364">
        <v>7268.193064328967</v>
      </c>
      <c r="V45" s="364">
        <v>31402.421936052593</v>
      </c>
      <c r="W45" s="364">
        <v>1700.7036187387096</v>
      </c>
      <c r="X45" s="364">
        <v>76080.562470138349</v>
      </c>
      <c r="Y45" s="364">
        <v>2432.2589954725363</v>
      </c>
      <c r="Z45" s="364">
        <v>19880.410325144214</v>
      </c>
      <c r="AA45" s="365">
        <v>37023.468771918546</v>
      </c>
    </row>
    <row r="46" spans="1:27" ht="15" customHeight="1" x14ac:dyDescent="0.25">
      <c r="A46" s="26"/>
      <c r="B46" s="255" t="s">
        <v>294</v>
      </c>
      <c r="C46" s="282"/>
      <c r="D46" s="291">
        <v>2030</v>
      </c>
      <c r="E46" s="360">
        <f t="shared" si="0"/>
        <v>20745374.162820734</v>
      </c>
      <c r="F46" s="375">
        <f t="shared" si="1"/>
        <v>0.97214300703817713</v>
      </c>
      <c r="G46" s="361">
        <f t="shared" si="2"/>
        <v>21339837.876348618</v>
      </c>
      <c r="H46" s="362">
        <f t="shared" si="3"/>
        <v>594463.71352788527</v>
      </c>
      <c r="I46" s="361">
        <v>21339653.829723805</v>
      </c>
      <c r="J46" s="362">
        <v>0</v>
      </c>
      <c r="K46" s="362">
        <v>183.430115678856</v>
      </c>
      <c r="L46" s="362">
        <v>0.6165091351134494</v>
      </c>
      <c r="M46" s="363">
        <v>0</v>
      </c>
      <c r="N46" s="361">
        <v>1551.2467368857081</v>
      </c>
      <c r="O46" s="362">
        <v>0</v>
      </c>
      <c r="P46" s="362">
        <v>455480.22134597215</v>
      </c>
      <c r="Q46" s="362">
        <f t="shared" si="4"/>
        <v>124629.79308522883</v>
      </c>
      <c r="R46" s="362">
        <f t="shared" si="5"/>
        <v>8347.8270234230949</v>
      </c>
      <c r="S46" s="363">
        <f t="shared" si="6"/>
        <v>4454.6253363755704</v>
      </c>
      <c r="T46" s="364">
        <v>120606.51900648655</v>
      </c>
      <c r="U46" s="364">
        <v>4023.2740787422749</v>
      </c>
      <c r="V46" s="364">
        <v>2512.2895662170781</v>
      </c>
      <c r="W46" s="364">
        <v>137.79292129243814</v>
      </c>
      <c r="X46" s="364">
        <v>5492.1268425964681</v>
      </c>
      <c r="Y46" s="364">
        <v>205.61769331710923</v>
      </c>
      <c r="Z46" s="364">
        <v>1757.6537527382218</v>
      </c>
      <c r="AA46" s="365">
        <v>2696.9715836373489</v>
      </c>
    </row>
    <row r="47" spans="1:27" ht="15" customHeight="1" x14ac:dyDescent="0.25">
      <c r="A47" s="19"/>
      <c r="B47" s="255" t="s">
        <v>295</v>
      </c>
      <c r="C47" s="282"/>
      <c r="D47" s="291">
        <v>2030</v>
      </c>
      <c r="E47" s="360">
        <f t="shared" si="0"/>
        <v>26699606505.54332</v>
      </c>
      <c r="F47" s="375">
        <f t="shared" si="1"/>
        <v>0.65180777370006238</v>
      </c>
      <c r="G47" s="361">
        <f t="shared" si="2"/>
        <v>40962393489.080238</v>
      </c>
      <c r="H47" s="362">
        <f t="shared" si="3"/>
        <v>14262786983.536921</v>
      </c>
      <c r="I47" s="361">
        <v>40960053300.88295</v>
      </c>
      <c r="J47" s="362">
        <v>0</v>
      </c>
      <c r="K47" s="362">
        <v>2283353.9112937362</v>
      </c>
      <c r="L47" s="362">
        <v>56834.285991770877</v>
      </c>
      <c r="M47" s="363">
        <v>0</v>
      </c>
      <c r="N47" s="361">
        <v>596022755.43518341</v>
      </c>
      <c r="O47" s="362">
        <v>0</v>
      </c>
      <c r="P47" s="362">
        <v>7789973774.1910744</v>
      </c>
      <c r="Q47" s="362">
        <f t="shared" si="4"/>
        <v>2999203127.6632776</v>
      </c>
      <c r="R47" s="362">
        <f t="shared" si="5"/>
        <v>2551385938.3554463</v>
      </c>
      <c r="S47" s="363">
        <f t="shared" si="6"/>
        <v>326201387.89193928</v>
      </c>
      <c r="T47" s="364">
        <v>2942441916.9981594</v>
      </c>
      <c r="U47" s="364">
        <v>56761210.665118262</v>
      </c>
      <c r="V47" s="364">
        <v>838441338.43503916</v>
      </c>
      <c r="W47" s="364">
        <v>58741334.968204074</v>
      </c>
      <c r="X47" s="364">
        <v>1642595680.856447</v>
      </c>
      <c r="Y47" s="364">
        <v>11607584.095755914</v>
      </c>
      <c r="Z47" s="364">
        <v>84065362.0897578</v>
      </c>
      <c r="AA47" s="365">
        <v>242136025.80218145</v>
      </c>
    </row>
    <row r="48" spans="1:27" ht="15" customHeight="1" x14ac:dyDescent="0.25">
      <c r="A48" s="19"/>
      <c r="B48" s="255" t="s">
        <v>296</v>
      </c>
      <c r="C48" s="282"/>
      <c r="D48" s="291">
        <v>2030</v>
      </c>
      <c r="E48" s="360">
        <f t="shared" si="0"/>
        <v>139260752.36187679</v>
      </c>
      <c r="F48" s="375">
        <f t="shared" si="1"/>
        <v>0.70123286370988225</v>
      </c>
      <c r="G48" s="361">
        <f t="shared" si="2"/>
        <v>198594161.18222958</v>
      </c>
      <c r="H48" s="362">
        <f t="shared" si="3"/>
        <v>59333408.820352808</v>
      </c>
      <c r="I48" s="361">
        <v>198501990.88187614</v>
      </c>
      <c r="J48" s="362">
        <v>0</v>
      </c>
      <c r="K48" s="362">
        <v>91400.35714447053</v>
      </c>
      <c r="L48" s="362">
        <v>769.94320897002945</v>
      </c>
      <c r="M48" s="363">
        <v>0</v>
      </c>
      <c r="N48" s="361">
        <v>4047956.5609057802</v>
      </c>
      <c r="O48" s="362">
        <v>0</v>
      </c>
      <c r="P48" s="362">
        <v>18990877.569046047</v>
      </c>
      <c r="Q48" s="362">
        <f t="shared" si="4"/>
        <v>24914589.67655661</v>
      </c>
      <c r="R48" s="362">
        <f t="shared" si="5"/>
        <v>7428743.6436717547</v>
      </c>
      <c r="S48" s="363">
        <f t="shared" si="6"/>
        <v>3951241.3701726212</v>
      </c>
      <c r="T48" s="364">
        <v>23933298.929576833</v>
      </c>
      <c r="U48" s="364">
        <v>981290.74697977689</v>
      </c>
      <c r="V48" s="364">
        <v>2575792.086091652</v>
      </c>
      <c r="W48" s="364">
        <v>162014.22192414606</v>
      </c>
      <c r="X48" s="364">
        <v>4479099.3439024743</v>
      </c>
      <c r="Y48" s="364">
        <v>211837.99175348188</v>
      </c>
      <c r="Z48" s="364">
        <v>1657673.5381761398</v>
      </c>
      <c r="AA48" s="365">
        <v>2293567.8319964814</v>
      </c>
    </row>
    <row r="49" spans="1:27" ht="15" customHeight="1" x14ac:dyDescent="0.25">
      <c r="A49" s="26"/>
      <c r="B49" s="255" t="s">
        <v>297</v>
      </c>
      <c r="C49" s="282"/>
      <c r="D49" s="291">
        <v>2030</v>
      </c>
      <c r="E49" s="360">
        <f t="shared" si="0"/>
        <v>68206018.61307165</v>
      </c>
      <c r="F49" s="375">
        <f t="shared" si="1"/>
        <v>0.43346825610861622</v>
      </c>
      <c r="G49" s="361">
        <f t="shared" si="2"/>
        <v>157349512.1081737</v>
      </c>
      <c r="H49" s="362">
        <f t="shared" si="3"/>
        <v>89143493.495102048</v>
      </c>
      <c r="I49" s="361">
        <v>157223163.43101418</v>
      </c>
      <c r="J49" s="362">
        <v>0</v>
      </c>
      <c r="K49" s="362">
        <v>123299.29877832044</v>
      </c>
      <c r="L49" s="362">
        <v>3049.378381196414</v>
      </c>
      <c r="M49" s="363">
        <v>0</v>
      </c>
      <c r="N49" s="361">
        <v>5881356.822658686</v>
      </c>
      <c r="O49" s="362">
        <v>0</v>
      </c>
      <c r="P49" s="362">
        <v>30918400.699275684</v>
      </c>
      <c r="Q49" s="362">
        <f t="shared" si="4"/>
        <v>35322883.043446288</v>
      </c>
      <c r="R49" s="362">
        <f t="shared" si="5"/>
        <v>11633814.095326755</v>
      </c>
      <c r="S49" s="363">
        <f t="shared" si="6"/>
        <v>5387038.8343946282</v>
      </c>
      <c r="T49" s="364">
        <v>33931847.451963283</v>
      </c>
      <c r="U49" s="364">
        <v>1391035.5914830065</v>
      </c>
      <c r="V49" s="364">
        <v>4717147.3188491985</v>
      </c>
      <c r="W49" s="364">
        <v>275394.68094314547</v>
      </c>
      <c r="X49" s="364">
        <v>6346757.9104290251</v>
      </c>
      <c r="Y49" s="364">
        <v>294514.18510538642</v>
      </c>
      <c r="Z49" s="364">
        <v>2197540.7417480592</v>
      </c>
      <c r="AA49" s="365">
        <v>3189498.092646569</v>
      </c>
    </row>
    <row r="50" spans="1:27" ht="15" customHeight="1" x14ac:dyDescent="0.25">
      <c r="A50" s="26"/>
      <c r="B50" s="255" t="s">
        <v>298</v>
      </c>
      <c r="C50" s="282"/>
      <c r="D50" s="291">
        <v>2030</v>
      </c>
      <c r="E50" s="360">
        <f t="shared" si="0"/>
        <v>10360770.281371623</v>
      </c>
      <c r="F50" s="375">
        <f t="shared" si="1"/>
        <v>0.15740171722182159</v>
      </c>
      <c r="G50" s="361">
        <f t="shared" si="2"/>
        <v>65823743.630258471</v>
      </c>
      <c r="H50" s="362">
        <f t="shared" si="3"/>
        <v>55462973.348886847</v>
      </c>
      <c r="I50" s="361">
        <v>65683342.628343157</v>
      </c>
      <c r="J50" s="362">
        <v>0</v>
      </c>
      <c r="K50" s="362">
        <v>137193.00163634343</v>
      </c>
      <c r="L50" s="362">
        <v>3208.0002789724304</v>
      </c>
      <c r="M50" s="363">
        <v>0</v>
      </c>
      <c r="N50" s="361">
        <v>6559587.5996060772</v>
      </c>
      <c r="O50" s="362">
        <v>0</v>
      </c>
      <c r="P50" s="362">
        <v>14211286.867692137</v>
      </c>
      <c r="Q50" s="362">
        <f t="shared" si="4"/>
        <v>19571315.431944843</v>
      </c>
      <c r="R50" s="362">
        <f t="shared" si="5"/>
        <v>9761100.0473676622</v>
      </c>
      <c r="S50" s="363">
        <f t="shared" si="6"/>
        <v>5359683.4022761304</v>
      </c>
      <c r="T50" s="364">
        <v>19568656.09408322</v>
      </c>
      <c r="U50" s="364">
        <v>2659.3378616231098</v>
      </c>
      <c r="V50" s="364">
        <v>289409.08923143975</v>
      </c>
      <c r="W50" s="364">
        <v>17.692629996601141</v>
      </c>
      <c r="X50" s="364">
        <v>9469661.5101616774</v>
      </c>
      <c r="Y50" s="364">
        <v>2011.7553445492633</v>
      </c>
      <c r="Z50" s="364">
        <v>2261984.6548391674</v>
      </c>
      <c r="AA50" s="365">
        <v>3097698.747436963</v>
      </c>
    </row>
    <row r="51" spans="1:27" ht="15" customHeight="1" x14ac:dyDescent="0.25">
      <c r="A51" s="19"/>
      <c r="B51" s="255" t="s">
        <v>299</v>
      </c>
      <c r="C51" s="282"/>
      <c r="D51" s="291">
        <v>2030</v>
      </c>
      <c r="E51" s="360">
        <f t="shared" si="0"/>
        <v>5369423520.2799883</v>
      </c>
      <c r="F51" s="375">
        <f t="shared" si="1"/>
        <v>0.60008607450622453</v>
      </c>
      <c r="G51" s="361">
        <f t="shared" si="2"/>
        <v>8947755577.7280293</v>
      </c>
      <c r="H51" s="362">
        <f t="shared" si="3"/>
        <v>3578332057.448041</v>
      </c>
      <c r="I51" s="361">
        <v>8945606192.9479275</v>
      </c>
      <c r="J51" s="362">
        <v>0</v>
      </c>
      <c r="K51" s="362">
        <v>2126527.7354458682</v>
      </c>
      <c r="L51" s="362">
        <v>22857.044657119444</v>
      </c>
      <c r="M51" s="363">
        <v>0</v>
      </c>
      <c r="N51" s="361">
        <v>140723586.13344327</v>
      </c>
      <c r="O51" s="362">
        <v>0</v>
      </c>
      <c r="P51" s="362">
        <v>2244674165.7549548</v>
      </c>
      <c r="Q51" s="362">
        <f t="shared" si="4"/>
        <v>844449717.90590382</v>
      </c>
      <c r="R51" s="362">
        <f t="shared" si="5"/>
        <v>258194110.75603145</v>
      </c>
      <c r="S51" s="363">
        <f t="shared" si="6"/>
        <v>90290476.897707313</v>
      </c>
      <c r="T51" s="364">
        <v>827193617.04067016</v>
      </c>
      <c r="U51" s="364">
        <v>17256100.865233637</v>
      </c>
      <c r="V51" s="364">
        <v>136072965.98175049</v>
      </c>
      <c r="W51" s="364">
        <v>3484657.8875819719</v>
      </c>
      <c r="X51" s="364">
        <v>115856925.06355719</v>
      </c>
      <c r="Y51" s="364">
        <v>2779561.8231418221</v>
      </c>
      <c r="Z51" s="364">
        <v>29754866.218625825</v>
      </c>
      <c r="AA51" s="365">
        <v>60535610.679081492</v>
      </c>
    </row>
    <row r="52" spans="1:27" ht="15" customHeight="1" x14ac:dyDescent="0.25">
      <c r="A52" s="19"/>
      <c r="B52" s="255" t="s">
        <v>300</v>
      </c>
      <c r="C52" s="282"/>
      <c r="D52" s="291">
        <v>2030</v>
      </c>
      <c r="E52" s="360">
        <f t="shared" si="0"/>
        <v>11643464653.298122</v>
      </c>
      <c r="F52" s="375">
        <f t="shared" si="1"/>
        <v>0.9684817293101502</v>
      </c>
      <c r="G52" s="361">
        <f t="shared" si="2"/>
        <v>12022389582.498129</v>
      </c>
      <c r="H52" s="362">
        <f t="shared" si="3"/>
        <v>378924929.20000744</v>
      </c>
      <c r="I52" s="361">
        <v>12022285043.452127</v>
      </c>
      <c r="J52" s="362">
        <v>0</v>
      </c>
      <c r="K52" s="362">
        <v>104072.7870451669</v>
      </c>
      <c r="L52" s="362">
        <v>466.258957808812</v>
      </c>
      <c r="M52" s="363">
        <v>0</v>
      </c>
      <c r="N52" s="361">
        <v>11186395.001567055</v>
      </c>
      <c r="O52" s="362">
        <v>0</v>
      </c>
      <c r="P52" s="362">
        <v>225727107.98524219</v>
      </c>
      <c r="Q52" s="362">
        <f t="shared" si="4"/>
        <v>89953105.334812522</v>
      </c>
      <c r="R52" s="362">
        <f t="shared" si="5"/>
        <v>35017215.347467333</v>
      </c>
      <c r="S52" s="363">
        <f t="shared" si="6"/>
        <v>17041105.530918386</v>
      </c>
      <c r="T52" s="364">
        <v>86933447.600231141</v>
      </c>
      <c r="U52" s="364">
        <v>3019657.7345813825</v>
      </c>
      <c r="V52" s="364">
        <v>12707909.094397904</v>
      </c>
      <c r="W52" s="364">
        <v>659530.48508337908</v>
      </c>
      <c r="X52" s="364">
        <v>20823953.889086623</v>
      </c>
      <c r="Y52" s="364">
        <v>825821.87889942282</v>
      </c>
      <c r="Z52" s="364">
        <v>6669676.2946463246</v>
      </c>
      <c r="AA52" s="365">
        <v>10371429.236272061</v>
      </c>
    </row>
    <row r="53" spans="1:27" ht="15" customHeight="1" x14ac:dyDescent="0.25">
      <c r="A53" s="19"/>
      <c r="B53" s="255" t="s">
        <v>301</v>
      </c>
      <c r="C53" s="282"/>
      <c r="D53" s="291">
        <v>2030</v>
      </c>
      <c r="E53" s="360">
        <f t="shared" si="0"/>
        <v>0</v>
      </c>
      <c r="F53" s="375"/>
      <c r="G53" s="361">
        <f t="shared" si="2"/>
        <v>0</v>
      </c>
      <c r="H53" s="362">
        <f t="shared" si="3"/>
        <v>0</v>
      </c>
      <c r="I53" s="361">
        <v>0</v>
      </c>
      <c r="J53" s="362">
        <v>0</v>
      </c>
      <c r="K53" s="362">
        <v>0</v>
      </c>
      <c r="L53" s="362">
        <v>0</v>
      </c>
      <c r="M53" s="363">
        <v>0</v>
      </c>
      <c r="N53" s="361">
        <v>0</v>
      </c>
      <c r="O53" s="362">
        <v>0</v>
      </c>
      <c r="P53" s="362">
        <v>0</v>
      </c>
      <c r="Q53" s="362">
        <f t="shared" si="4"/>
        <v>0</v>
      </c>
      <c r="R53" s="362">
        <f t="shared" si="5"/>
        <v>0</v>
      </c>
      <c r="S53" s="363">
        <f t="shared" si="6"/>
        <v>0</v>
      </c>
      <c r="T53" s="364">
        <v>0</v>
      </c>
      <c r="U53" s="364">
        <v>0</v>
      </c>
      <c r="V53" s="364">
        <v>0</v>
      </c>
      <c r="W53" s="364">
        <v>0</v>
      </c>
      <c r="X53" s="364">
        <v>0</v>
      </c>
      <c r="Y53" s="364">
        <v>0</v>
      </c>
      <c r="Z53" s="364">
        <v>0</v>
      </c>
      <c r="AA53" s="365">
        <v>0</v>
      </c>
    </row>
    <row r="54" spans="1:27" ht="15" customHeight="1" x14ac:dyDescent="0.25">
      <c r="A54" s="19"/>
      <c r="B54" s="255" t="s">
        <v>302</v>
      </c>
      <c r="C54" s="282"/>
      <c r="D54" s="291">
        <v>2030</v>
      </c>
      <c r="E54" s="360">
        <f t="shared" si="0"/>
        <v>21209783572.514172</v>
      </c>
      <c r="F54" s="375">
        <f t="shared" si="1"/>
        <v>0.88553039781961129</v>
      </c>
      <c r="G54" s="361">
        <f t="shared" si="2"/>
        <v>23951502539.876392</v>
      </c>
      <c r="H54" s="362">
        <f t="shared" si="3"/>
        <v>2741718967.3622208</v>
      </c>
      <c r="I54" s="361">
        <v>0</v>
      </c>
      <c r="J54" s="362">
        <v>23945075745.49622</v>
      </c>
      <c r="K54" s="362">
        <v>3488949.1993259001</v>
      </c>
      <c r="L54" s="362">
        <v>2937845.1808456033</v>
      </c>
      <c r="M54" s="363">
        <v>0</v>
      </c>
      <c r="N54" s="361">
        <v>31015298.10357891</v>
      </c>
      <c r="O54" s="362">
        <v>0</v>
      </c>
      <c r="P54" s="362">
        <v>611866565.08525336</v>
      </c>
      <c r="Q54" s="362">
        <f t="shared" si="4"/>
        <v>922524544.45823777</v>
      </c>
      <c r="R54" s="362">
        <f t="shared" si="5"/>
        <v>1017655731.1642954</v>
      </c>
      <c r="S54" s="363">
        <f t="shared" si="6"/>
        <v>158656828.55085576</v>
      </c>
      <c r="T54" s="364">
        <v>785098836.599159</v>
      </c>
      <c r="U54" s="364">
        <v>137425707.85907876</v>
      </c>
      <c r="V54" s="364">
        <v>399199527.84108955</v>
      </c>
      <c r="W54" s="364">
        <v>74815379.209270567</v>
      </c>
      <c r="X54" s="364">
        <v>441275815.98291385</v>
      </c>
      <c r="Y54" s="364">
        <v>102365008.13102151</v>
      </c>
      <c r="Z54" s="364">
        <v>38476449.887740828</v>
      </c>
      <c r="AA54" s="365">
        <v>120180378.66311492</v>
      </c>
    </row>
    <row r="55" spans="1:27" ht="15" customHeight="1" x14ac:dyDescent="0.25">
      <c r="A55" s="19"/>
      <c r="B55" s="256" t="s">
        <v>303</v>
      </c>
      <c r="C55" s="283"/>
      <c r="D55" s="292">
        <v>2030</v>
      </c>
      <c r="E55" s="369">
        <f t="shared" si="0"/>
        <v>318132135.47987992</v>
      </c>
      <c r="F55" s="382">
        <f t="shared" si="1"/>
        <v>0.82182786145460685</v>
      </c>
      <c r="G55" s="370">
        <f t="shared" si="2"/>
        <v>387103127.55373985</v>
      </c>
      <c r="H55" s="371">
        <f t="shared" si="3"/>
        <v>68970992.073859915</v>
      </c>
      <c r="I55" s="370">
        <v>387072436.64607322</v>
      </c>
      <c r="J55" s="371">
        <v>0</v>
      </c>
      <c r="K55" s="371">
        <v>30570.898933474509</v>
      </c>
      <c r="L55" s="371">
        <v>120.00873317887468</v>
      </c>
      <c r="M55" s="372">
        <v>0</v>
      </c>
      <c r="N55" s="370">
        <v>404298.63269415317</v>
      </c>
      <c r="O55" s="371">
        <v>0</v>
      </c>
      <c r="P55" s="371">
        <v>49392828.418637797</v>
      </c>
      <c r="Q55" s="371">
        <f t="shared" si="4"/>
        <v>15652767.051657408</v>
      </c>
      <c r="R55" s="371">
        <f t="shared" si="5"/>
        <v>2779120.0509506487</v>
      </c>
      <c r="S55" s="372">
        <f t="shared" si="6"/>
        <v>741977.91991991457</v>
      </c>
      <c r="T55" s="373">
        <v>15130067.869858148</v>
      </c>
      <c r="U55" s="373">
        <v>522699.18179926032</v>
      </c>
      <c r="V55" s="373">
        <v>1120594.7877473037</v>
      </c>
      <c r="W55" s="373">
        <v>54063.58831268864</v>
      </c>
      <c r="X55" s="373">
        <v>1545044.6514921491</v>
      </c>
      <c r="Y55" s="373">
        <v>59417.023398507132</v>
      </c>
      <c r="Z55" s="373">
        <v>-7269.1915898099787</v>
      </c>
      <c r="AA55" s="374">
        <v>749247.11150972452</v>
      </c>
    </row>
  </sheetData>
  <autoFilter ref="B2:AA55" xr:uid="{B832C8A5-B7B9-4E75-83AA-863A1F8DEE7A}"/>
  <mergeCells count="3">
    <mergeCell ref="I3:M3"/>
    <mergeCell ref="N3:S3"/>
    <mergeCell ref="T3:AA3"/>
  </mergeCells>
  <pageMargins left="0.7" right="0.7" top="0.78740157499999996" bottom="0.78740157499999996" header="0.3" footer="0.3"/>
  <ignoredErrors>
    <ignoredError sqref="G4:G55"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2A1A1-1294-4A05-8670-0DDF930E1032}">
  <sheetPr>
    <outlinePr summaryRight="0"/>
  </sheetPr>
  <dimension ref="A1:AR49"/>
  <sheetViews>
    <sheetView zoomScale="70" zoomScaleNormal="70" workbookViewId="0">
      <pane ySplit="7" topLeftCell="A8" activePane="bottomLeft" state="frozen"/>
      <selection pane="bottomLeft"/>
    </sheetView>
  </sheetViews>
  <sheetFormatPr defaultColWidth="11.5703125" defaultRowHeight="15" customHeight="1" x14ac:dyDescent="0.25"/>
  <cols>
    <col min="1" max="1" width="5.7109375" style="5" customWidth="1"/>
    <col min="2" max="6" width="10.7109375" style="19" customWidth="1"/>
    <col min="7" max="7" width="7.7109375" style="293" customWidth="1"/>
    <col min="8" max="8" width="5.7109375" style="5" customWidth="1"/>
    <col min="9" max="13" width="10.7109375" style="19" customWidth="1"/>
    <col min="14" max="14" width="7.7109375" style="293" customWidth="1"/>
    <col min="15" max="15" width="5.7109375" style="5" customWidth="1"/>
    <col min="16" max="20" width="10.7109375" style="19" customWidth="1"/>
    <col min="21" max="21" width="7.7109375" style="293" customWidth="1"/>
    <col min="22" max="22" width="5.7109375" style="5" customWidth="1"/>
    <col min="23" max="27" width="10.7109375" style="19" customWidth="1"/>
    <col min="28" max="28" width="7.7109375" style="293" customWidth="1"/>
    <col min="29" max="29" width="5.7109375" style="5" customWidth="1"/>
    <col min="30" max="34" width="10.7109375" style="19" customWidth="1"/>
    <col min="35" max="35" width="7.7109375" style="293" customWidth="1"/>
    <col min="36" max="36" width="5.7109375" style="5" customWidth="1"/>
    <col min="37" max="41" width="10.7109375" style="19" customWidth="1"/>
    <col min="42" max="42" width="7.7109375" style="293" customWidth="1"/>
    <col min="43" max="43" width="5.7109375" style="5" customWidth="1"/>
    <col min="44" max="16384" width="11.5703125" style="19"/>
  </cols>
  <sheetData>
    <row r="1" spans="1:44" ht="27" customHeight="1" x14ac:dyDescent="0.25"/>
    <row r="2" spans="1:44" ht="27" customHeight="1" x14ac:dyDescent="0.25">
      <c r="B2" s="765" t="s">
        <v>666</v>
      </c>
      <c r="C2" s="765"/>
      <c r="D2" s="765"/>
      <c r="E2" s="765"/>
      <c r="F2" s="765"/>
      <c r="G2" s="765"/>
      <c r="H2" s="765"/>
      <c r="I2" s="765"/>
      <c r="J2" s="765"/>
      <c r="K2" s="765"/>
      <c r="L2" s="765"/>
      <c r="M2" s="765"/>
      <c r="N2" s="765"/>
      <c r="O2" s="765"/>
      <c r="P2" s="765"/>
      <c r="Q2" s="765"/>
      <c r="R2" s="765"/>
      <c r="S2" s="765"/>
      <c r="T2" s="765"/>
      <c r="U2" s="765"/>
      <c r="V2" s="765"/>
      <c r="W2" s="765"/>
      <c r="X2" s="765"/>
      <c r="Y2" s="765"/>
      <c r="Z2" s="765"/>
      <c r="AA2" s="765"/>
      <c r="AB2" s="765"/>
      <c r="AC2" s="765"/>
      <c r="AD2" s="765"/>
      <c r="AE2" s="765"/>
      <c r="AF2" s="765"/>
      <c r="AG2" s="765"/>
      <c r="AH2" s="765"/>
      <c r="AI2" s="765"/>
      <c r="AJ2" s="765"/>
      <c r="AK2" s="765"/>
      <c r="AL2" s="765"/>
      <c r="AM2" s="765"/>
      <c r="AN2" s="765"/>
      <c r="AO2" s="765"/>
      <c r="AP2" s="765"/>
    </row>
    <row r="3" spans="1:44" ht="15" customHeight="1" x14ac:dyDescent="0.25">
      <c r="B3" s="301"/>
      <c r="I3" s="301"/>
      <c r="P3" s="301"/>
      <c r="W3" s="301"/>
      <c r="AD3" s="301"/>
      <c r="AK3" s="301"/>
    </row>
    <row r="4" spans="1:44" s="76" customFormat="1" ht="15" customHeight="1" x14ac:dyDescent="0.25">
      <c r="A4" s="5"/>
      <c r="B4" s="767" t="s">
        <v>680</v>
      </c>
      <c r="C4" s="768"/>
      <c r="D4" s="768"/>
      <c r="E4" s="768"/>
      <c r="F4" s="768"/>
      <c r="G4" s="769"/>
      <c r="H4" s="5"/>
      <c r="I4" s="767" t="s">
        <v>681</v>
      </c>
      <c r="J4" s="768"/>
      <c r="K4" s="768"/>
      <c r="L4" s="768"/>
      <c r="M4" s="768"/>
      <c r="N4" s="769"/>
      <c r="O4" s="5"/>
      <c r="P4" s="767" t="s">
        <v>682</v>
      </c>
      <c r="Q4" s="768"/>
      <c r="R4" s="768"/>
      <c r="S4" s="768"/>
      <c r="T4" s="768"/>
      <c r="U4" s="769"/>
      <c r="V4" s="5"/>
      <c r="W4" s="767" t="s">
        <v>683</v>
      </c>
      <c r="X4" s="768"/>
      <c r="Y4" s="768"/>
      <c r="Z4" s="768"/>
      <c r="AA4" s="768"/>
      <c r="AB4" s="769"/>
      <c r="AC4" s="5"/>
      <c r="AD4" s="767" t="s">
        <v>684</v>
      </c>
      <c r="AE4" s="768"/>
      <c r="AF4" s="768"/>
      <c r="AG4" s="768"/>
      <c r="AH4" s="768"/>
      <c r="AI4" s="769"/>
      <c r="AJ4" s="5"/>
      <c r="AK4" s="767" t="s">
        <v>685</v>
      </c>
      <c r="AL4" s="768"/>
      <c r="AM4" s="768"/>
      <c r="AN4" s="768"/>
      <c r="AO4" s="768"/>
      <c r="AP4" s="769"/>
      <c r="AQ4" s="5"/>
    </row>
    <row r="5" spans="1:44" s="76" customFormat="1" ht="15" customHeight="1" x14ac:dyDescent="0.25">
      <c r="A5" s="5"/>
      <c r="B5" s="294" t="s">
        <v>360</v>
      </c>
      <c r="C5" s="295" t="s">
        <v>361</v>
      </c>
      <c r="D5" s="306"/>
      <c r="E5" s="296" t="s">
        <v>678</v>
      </c>
      <c r="F5" s="295"/>
      <c r="G5" s="309"/>
      <c r="H5" s="5"/>
      <c r="I5" s="294" t="s">
        <v>360</v>
      </c>
      <c r="J5" s="295" t="s">
        <v>361</v>
      </c>
      <c r="K5" s="306"/>
      <c r="L5" s="296" t="s">
        <v>678</v>
      </c>
      <c r="M5" s="295"/>
      <c r="N5" s="309"/>
      <c r="O5" s="5"/>
      <c r="P5" s="294" t="s">
        <v>360</v>
      </c>
      <c r="Q5" s="295" t="s">
        <v>361</v>
      </c>
      <c r="R5" s="306"/>
      <c r="S5" s="296" t="s">
        <v>678</v>
      </c>
      <c r="T5" s="295"/>
      <c r="U5" s="309"/>
      <c r="V5" s="5"/>
      <c r="W5" s="294" t="s">
        <v>360</v>
      </c>
      <c r="X5" s="295" t="s">
        <v>361</v>
      </c>
      <c r="Y5" s="306"/>
      <c r="Z5" s="296" t="s">
        <v>678</v>
      </c>
      <c r="AA5" s="295"/>
      <c r="AB5" s="309"/>
      <c r="AC5" s="5"/>
      <c r="AD5" s="294" t="s">
        <v>360</v>
      </c>
      <c r="AE5" s="295" t="s">
        <v>361</v>
      </c>
      <c r="AF5" s="306"/>
      <c r="AG5" s="296" t="s">
        <v>678</v>
      </c>
      <c r="AH5" s="295"/>
      <c r="AI5" s="309"/>
      <c r="AJ5" s="5"/>
      <c r="AK5" s="294" t="s">
        <v>360</v>
      </c>
      <c r="AL5" s="295" t="s">
        <v>361</v>
      </c>
      <c r="AM5" s="306"/>
      <c r="AN5" s="296" t="s">
        <v>678</v>
      </c>
      <c r="AO5" s="295"/>
      <c r="AP5" s="309"/>
      <c r="AQ5" s="5"/>
    </row>
    <row r="6" spans="1:44" s="76" customFormat="1" ht="15" customHeight="1" x14ac:dyDescent="0.25">
      <c r="A6" s="5"/>
      <c r="B6" s="304" t="s">
        <v>265</v>
      </c>
      <c r="C6" s="305" t="s">
        <v>679</v>
      </c>
      <c r="D6" s="307" t="s">
        <v>367</v>
      </c>
      <c r="E6" s="158" t="s">
        <v>368</v>
      </c>
      <c r="F6" s="308" t="s">
        <v>669</v>
      </c>
      <c r="G6" s="310" t="s">
        <v>677</v>
      </c>
      <c r="H6" s="5"/>
      <c r="I6" s="304" t="s">
        <v>1</v>
      </c>
      <c r="J6" s="305" t="s">
        <v>679</v>
      </c>
      <c r="K6" s="307" t="s">
        <v>367</v>
      </c>
      <c r="L6" s="158" t="s">
        <v>368</v>
      </c>
      <c r="M6" s="308" t="s">
        <v>669</v>
      </c>
      <c r="N6" s="310" t="s">
        <v>677</v>
      </c>
      <c r="O6" s="5"/>
      <c r="P6" s="304" t="s">
        <v>300</v>
      </c>
      <c r="Q6" s="305" t="s">
        <v>679</v>
      </c>
      <c r="R6" s="307" t="s">
        <v>367</v>
      </c>
      <c r="S6" s="158" t="s">
        <v>368</v>
      </c>
      <c r="T6" s="308" t="s">
        <v>669</v>
      </c>
      <c r="U6" s="310" t="s">
        <v>677</v>
      </c>
      <c r="V6" s="5"/>
      <c r="W6" s="304" t="s">
        <v>1</v>
      </c>
      <c r="X6" s="305" t="s">
        <v>265</v>
      </c>
      <c r="Y6" s="307" t="s">
        <v>367</v>
      </c>
      <c r="Z6" s="158" t="s">
        <v>368</v>
      </c>
      <c r="AA6" s="308" t="s">
        <v>669</v>
      </c>
      <c r="AB6" s="310" t="s">
        <v>677</v>
      </c>
      <c r="AC6" s="5"/>
      <c r="AD6" s="304" t="s">
        <v>300</v>
      </c>
      <c r="AE6" s="305" t="s">
        <v>5</v>
      </c>
      <c r="AF6" s="307" t="s">
        <v>367</v>
      </c>
      <c r="AG6" s="158" t="s">
        <v>368</v>
      </c>
      <c r="AH6" s="308" t="s">
        <v>669</v>
      </c>
      <c r="AI6" s="310" t="s">
        <v>677</v>
      </c>
      <c r="AJ6" s="5"/>
      <c r="AK6" s="304" t="s">
        <v>300</v>
      </c>
      <c r="AL6" s="305" t="s">
        <v>1</v>
      </c>
      <c r="AM6" s="307" t="s">
        <v>367</v>
      </c>
      <c r="AN6" s="158" t="s">
        <v>368</v>
      </c>
      <c r="AO6" s="308" t="s">
        <v>669</v>
      </c>
      <c r="AP6" s="310" t="s">
        <v>677</v>
      </c>
      <c r="AQ6" s="5"/>
    </row>
    <row r="7" spans="1:44" s="76" customFormat="1" ht="15" customHeight="1" x14ac:dyDescent="0.25">
      <c r="A7" s="5"/>
      <c r="B7" s="297" t="s">
        <v>362</v>
      </c>
      <c r="C7" s="298" t="s">
        <v>175</v>
      </c>
      <c r="D7" s="300" t="s">
        <v>927</v>
      </c>
      <c r="E7" s="303" t="s">
        <v>927</v>
      </c>
      <c r="F7" s="302" t="s">
        <v>927</v>
      </c>
      <c r="G7" s="299"/>
      <c r="H7" s="5"/>
      <c r="I7" s="297" t="s">
        <v>243</v>
      </c>
      <c r="J7" s="298" t="s">
        <v>175</v>
      </c>
      <c r="K7" s="300" t="s">
        <v>927</v>
      </c>
      <c r="L7" s="303" t="s">
        <v>927</v>
      </c>
      <c r="M7" s="302" t="s">
        <v>927</v>
      </c>
      <c r="N7" s="299"/>
      <c r="O7" s="5"/>
      <c r="P7" s="297" t="s">
        <v>246</v>
      </c>
      <c r="Q7" s="298" t="s">
        <v>175</v>
      </c>
      <c r="R7" s="300" t="s">
        <v>927</v>
      </c>
      <c r="S7" s="303" t="s">
        <v>927</v>
      </c>
      <c r="T7" s="302" t="s">
        <v>927</v>
      </c>
      <c r="U7" s="299"/>
      <c r="V7" s="5"/>
      <c r="W7" s="297" t="s">
        <v>243</v>
      </c>
      <c r="X7" s="298" t="s">
        <v>362</v>
      </c>
      <c r="Y7" s="300" t="s">
        <v>927</v>
      </c>
      <c r="Z7" s="303" t="s">
        <v>927</v>
      </c>
      <c r="AA7" s="302" t="s">
        <v>927</v>
      </c>
      <c r="AB7" s="299"/>
      <c r="AC7" s="5"/>
      <c r="AD7" s="297" t="s">
        <v>246</v>
      </c>
      <c r="AE7" s="298" t="s">
        <v>244</v>
      </c>
      <c r="AF7" s="300" t="s">
        <v>927</v>
      </c>
      <c r="AG7" s="303" t="s">
        <v>927</v>
      </c>
      <c r="AH7" s="302" t="s">
        <v>927</v>
      </c>
      <c r="AI7" s="299"/>
      <c r="AJ7" s="5"/>
      <c r="AK7" s="297" t="s">
        <v>246</v>
      </c>
      <c r="AL7" s="298" t="s">
        <v>243</v>
      </c>
      <c r="AM7" s="300" t="s">
        <v>927</v>
      </c>
      <c r="AN7" s="303" t="s">
        <v>927</v>
      </c>
      <c r="AO7" s="302" t="s">
        <v>927</v>
      </c>
      <c r="AP7" s="299"/>
      <c r="AQ7" s="5"/>
    </row>
    <row r="8" spans="1:44" s="76" customFormat="1" ht="15" customHeight="1" x14ac:dyDescent="0.25">
      <c r="A8" s="5"/>
      <c r="B8" s="170">
        <v>39.466849966512633</v>
      </c>
      <c r="C8" s="195">
        <v>1102530103.9897346</v>
      </c>
      <c r="D8" s="170">
        <v>0</v>
      </c>
      <c r="E8" s="24">
        <v>11225000</v>
      </c>
      <c r="F8" s="195">
        <v>11225000</v>
      </c>
      <c r="G8" s="608" t="s">
        <v>803</v>
      </c>
      <c r="H8" s="5"/>
      <c r="I8" s="170">
        <v>19213455431.774509</v>
      </c>
      <c r="J8" s="195">
        <v>1102530103.9897346</v>
      </c>
      <c r="K8" s="170">
        <v>0</v>
      </c>
      <c r="L8" s="24">
        <v>11225000</v>
      </c>
      <c r="M8" s="195">
        <v>11225000</v>
      </c>
      <c r="N8" s="608" t="s">
        <v>803</v>
      </c>
      <c r="O8" s="5"/>
      <c r="P8" s="170">
        <v>-1060378534.7207783</v>
      </c>
      <c r="Q8" s="195">
        <v>1102530103.9897346</v>
      </c>
      <c r="R8" s="170">
        <v>0</v>
      </c>
      <c r="S8" s="24">
        <v>11225000</v>
      </c>
      <c r="T8" s="195">
        <v>11225000</v>
      </c>
      <c r="U8" s="608" t="s">
        <v>803</v>
      </c>
      <c r="V8" s="5"/>
      <c r="W8" s="170">
        <v>46135087120.044678</v>
      </c>
      <c r="X8" s="195">
        <v>225.8039390115226</v>
      </c>
      <c r="Y8" s="170">
        <v>4964625.7302960297</v>
      </c>
      <c r="Z8" s="24">
        <v>21416786.938808899</v>
      </c>
      <c r="AA8" s="195">
        <v>26381412.66910493</v>
      </c>
      <c r="AB8" s="608" t="s">
        <v>788</v>
      </c>
      <c r="AC8" s="5"/>
      <c r="AD8" s="170">
        <v>9956289670.9455986</v>
      </c>
      <c r="AE8" s="195">
        <v>14958054.963197798</v>
      </c>
      <c r="AF8" s="170">
        <v>4964625.7302960297</v>
      </c>
      <c r="AG8" s="24">
        <v>21275380.918499801</v>
      </c>
      <c r="AH8" s="195">
        <v>26240006.648795832</v>
      </c>
      <c r="AI8" s="608" t="s">
        <v>788</v>
      </c>
      <c r="AJ8" s="5"/>
      <c r="AK8" s="170">
        <v>-2049094783.6258399</v>
      </c>
      <c r="AL8" s="195">
        <v>50377020935.344833</v>
      </c>
      <c r="AM8" s="170">
        <v>0</v>
      </c>
      <c r="AN8" s="24">
        <v>26381412.669105001</v>
      </c>
      <c r="AO8" s="195">
        <v>26381412.669105001</v>
      </c>
      <c r="AP8" s="608" t="s">
        <v>788</v>
      </c>
      <c r="AQ8" s="5"/>
    </row>
    <row r="9" spans="1:44" ht="15" customHeight="1" x14ac:dyDescent="0.25">
      <c r="B9" s="313">
        <v>48.783704418763023</v>
      </c>
      <c r="C9" s="314">
        <v>1060041769.6298008</v>
      </c>
      <c r="D9" s="313">
        <v>0</v>
      </c>
      <c r="E9" s="315">
        <v>13375000</v>
      </c>
      <c r="F9" s="314">
        <v>13375000</v>
      </c>
      <c r="G9" s="312" t="s">
        <v>826</v>
      </c>
      <c r="I9" s="313"/>
      <c r="J9" s="314"/>
      <c r="K9" s="313"/>
      <c r="L9" s="315"/>
      <c r="M9" s="314"/>
      <c r="N9" s="312"/>
      <c r="P9" s="313">
        <v>-425244749.94968605</v>
      </c>
      <c r="Q9" s="314">
        <v>974751596.02401733</v>
      </c>
      <c r="R9" s="313">
        <v>232639.55563029199</v>
      </c>
      <c r="S9" s="315">
        <v>10342360.4443697</v>
      </c>
      <c r="T9" s="314">
        <v>10574999.999999993</v>
      </c>
      <c r="U9" s="312" t="s">
        <v>804</v>
      </c>
      <c r="W9" s="313">
        <v>46347183810.628014</v>
      </c>
      <c r="X9" s="314">
        <v>220.64326096791814</v>
      </c>
      <c r="Y9" s="313">
        <v>4725911.94634479</v>
      </c>
      <c r="Z9" s="315">
        <v>21655500.722760201</v>
      </c>
      <c r="AA9" s="314">
        <v>26381412.66910499</v>
      </c>
      <c r="AB9" s="609" t="s">
        <v>788</v>
      </c>
      <c r="AD9" s="313">
        <v>10040590045.43338</v>
      </c>
      <c r="AE9" s="314">
        <v>14900356.528324746</v>
      </c>
      <c r="AF9" s="313">
        <v>4964625.7302960297</v>
      </c>
      <c r="AG9" s="315">
        <v>20402303.151714999</v>
      </c>
      <c r="AH9" s="314">
        <v>25366928.88201103</v>
      </c>
      <c r="AI9" s="312" t="s">
        <v>788</v>
      </c>
      <c r="AK9" s="313">
        <v>-1364525186.459698</v>
      </c>
      <c r="AL9" s="314">
        <v>50132395417.154739</v>
      </c>
      <c r="AM9" s="313">
        <v>283505.85048301902</v>
      </c>
      <c r="AN9" s="315">
        <v>26097906.8186219</v>
      </c>
      <c r="AO9" s="314">
        <v>26381412.669104919</v>
      </c>
      <c r="AP9" s="312" t="s">
        <v>791</v>
      </c>
    </row>
    <row r="10" spans="1:44" ht="15" customHeight="1" x14ac:dyDescent="0.25">
      <c r="B10" s="313">
        <v>58.100558871013639</v>
      </c>
      <c r="C10" s="314">
        <v>910634351.1041851</v>
      </c>
      <c r="D10" s="313">
        <v>39054.169098965998</v>
      </c>
      <c r="E10" s="315">
        <v>15510945.830901001</v>
      </c>
      <c r="F10" s="314">
        <v>15549999.999999966</v>
      </c>
      <c r="G10" s="609" t="s">
        <v>808</v>
      </c>
      <c r="I10" s="313"/>
      <c r="J10" s="314"/>
      <c r="K10" s="313"/>
      <c r="L10" s="315"/>
      <c r="M10" s="314"/>
      <c r="N10" s="312"/>
      <c r="P10" s="313">
        <v>22987643.883017898</v>
      </c>
      <c r="Q10" s="314">
        <v>874545108.860466</v>
      </c>
      <c r="R10" s="313">
        <v>414582.18301965803</v>
      </c>
      <c r="S10" s="315">
        <v>10110417.8169803</v>
      </c>
      <c r="T10" s="314">
        <v>10524999.999999959</v>
      </c>
      <c r="U10" s="312" t="s">
        <v>804</v>
      </c>
      <c r="W10" s="313">
        <v>46350032726.144951</v>
      </c>
      <c r="X10" s="314">
        <v>220.40709624912571</v>
      </c>
      <c r="Y10" s="313">
        <v>4716467.9943149602</v>
      </c>
      <c r="Z10" s="315">
        <v>21664944.674789999</v>
      </c>
      <c r="AA10" s="314">
        <v>26381412.66910496</v>
      </c>
      <c r="AB10" s="312" t="s">
        <v>788</v>
      </c>
      <c r="AD10" s="313">
        <v>10124890422.45244</v>
      </c>
      <c r="AE10" s="314">
        <v>14787828.929381967</v>
      </c>
      <c r="AF10" s="313">
        <v>4964625.7302960297</v>
      </c>
      <c r="AG10" s="315">
        <v>19495685.8188245</v>
      </c>
      <c r="AH10" s="314">
        <v>24460311.54912053</v>
      </c>
      <c r="AI10" s="312" t="s">
        <v>791</v>
      </c>
      <c r="AK10" s="313">
        <v>-679955589.24335432</v>
      </c>
      <c r="AL10" s="314">
        <v>49883500514.964371</v>
      </c>
      <c r="AM10" s="313">
        <v>567251.57203210006</v>
      </c>
      <c r="AN10" s="315">
        <v>25814161.097072799</v>
      </c>
      <c r="AO10" s="314">
        <v>26381412.6691049</v>
      </c>
      <c r="AP10" s="312" t="s">
        <v>791</v>
      </c>
    </row>
    <row r="11" spans="1:44" ht="15" customHeight="1" x14ac:dyDescent="0.25">
      <c r="B11" s="313"/>
      <c r="C11" s="314"/>
      <c r="D11" s="313"/>
      <c r="E11" s="315"/>
      <c r="F11" s="314"/>
      <c r="G11" s="312"/>
      <c r="I11" s="313">
        <v>20791611893.538963</v>
      </c>
      <c r="J11" s="314">
        <v>1090456272.9507542</v>
      </c>
      <c r="K11" s="313">
        <v>0</v>
      </c>
      <c r="L11" s="315">
        <v>12075000</v>
      </c>
      <c r="M11" s="314">
        <v>12075000</v>
      </c>
      <c r="N11" s="312" t="s">
        <v>809</v>
      </c>
      <c r="P11" s="313">
        <v>209889034.82140374</v>
      </c>
      <c r="Q11" s="314">
        <v>831436566.81026459</v>
      </c>
      <c r="R11" s="313">
        <v>489244.92374540801</v>
      </c>
      <c r="S11" s="315">
        <v>9985755.0762545895</v>
      </c>
      <c r="T11" s="314">
        <v>10474999.999999998</v>
      </c>
      <c r="U11" s="312" t="s">
        <v>804</v>
      </c>
      <c r="W11" s="313">
        <v>46559280501.393021</v>
      </c>
      <c r="X11" s="314">
        <v>215.27982118583523</v>
      </c>
      <c r="Y11" s="313">
        <v>4478845.4001732003</v>
      </c>
      <c r="Z11" s="315">
        <v>21902567.268931702</v>
      </c>
      <c r="AA11" s="314">
        <v>26381412.669104904</v>
      </c>
      <c r="AB11" s="312" t="s">
        <v>788</v>
      </c>
      <c r="AD11" s="313">
        <v>10200166548.121832</v>
      </c>
      <c r="AE11" s="314">
        <v>14628743.00440013</v>
      </c>
      <c r="AF11" s="313">
        <v>4964625.7302960297</v>
      </c>
      <c r="AG11" s="315">
        <v>18653912.226940501</v>
      </c>
      <c r="AH11" s="314">
        <v>23618537.957236532</v>
      </c>
      <c r="AI11" s="312" t="s">
        <v>791</v>
      </c>
      <c r="AK11" s="313">
        <v>4614007.9729881287</v>
      </c>
      <c r="AL11" s="314">
        <v>49641514434.052261</v>
      </c>
      <c r="AM11" s="313">
        <v>850688.44033657003</v>
      </c>
      <c r="AN11" s="315">
        <v>25530724.228768401</v>
      </c>
      <c r="AO11" s="314">
        <v>26381412.669104971</v>
      </c>
      <c r="AP11" s="312" t="s">
        <v>791</v>
      </c>
    </row>
    <row r="12" spans="1:44" ht="15" customHeight="1" x14ac:dyDescent="0.25">
      <c r="B12" s="313">
        <v>67.707599110165788</v>
      </c>
      <c r="C12" s="314">
        <v>695676217.26752853</v>
      </c>
      <c r="D12" s="313">
        <v>297317.59403794201</v>
      </c>
      <c r="E12" s="315">
        <v>16127682.405962</v>
      </c>
      <c r="F12" s="314">
        <v>16424999.999999942</v>
      </c>
      <c r="G12" s="312" t="s">
        <v>813</v>
      </c>
      <c r="I12" s="313">
        <v>22329811982.131516</v>
      </c>
      <c r="J12" s="314">
        <v>1075912752.5770397</v>
      </c>
      <c r="K12" s="313">
        <v>0</v>
      </c>
      <c r="L12" s="315">
        <v>12925000</v>
      </c>
      <c r="M12" s="314">
        <v>12925000</v>
      </c>
      <c r="N12" s="312" t="s">
        <v>810</v>
      </c>
      <c r="P12" s="313">
        <v>845022819.59249103</v>
      </c>
      <c r="Q12" s="314">
        <v>683131580.90271568</v>
      </c>
      <c r="R12" s="313">
        <v>752203.30819193705</v>
      </c>
      <c r="S12" s="315">
        <v>9747796.6918080598</v>
      </c>
      <c r="T12" s="314">
        <v>10499999.999999996</v>
      </c>
      <c r="U12" s="609" t="s">
        <v>804</v>
      </c>
      <c r="W12" s="313">
        <v>46565991194.925743</v>
      </c>
      <c r="X12" s="314">
        <v>215.01025348808585</v>
      </c>
      <c r="Y12" s="313">
        <v>4467313.7717102701</v>
      </c>
      <c r="Z12" s="315">
        <v>21914098.897394702</v>
      </c>
      <c r="AA12" s="314">
        <v>26381412.669104971</v>
      </c>
      <c r="AB12" s="312" t="s">
        <v>788</v>
      </c>
      <c r="AD12" s="313">
        <v>10209190794.408899</v>
      </c>
      <c r="AE12" s="314">
        <v>14614727.647720344</v>
      </c>
      <c r="AF12" s="313">
        <v>4964625.7302960297</v>
      </c>
      <c r="AG12" s="315">
        <v>18553424.9209028</v>
      </c>
      <c r="AH12" s="314">
        <v>23518050.65119883</v>
      </c>
      <c r="AI12" s="312" t="s">
        <v>791</v>
      </c>
      <c r="AK12" s="313">
        <v>689183605.18933249</v>
      </c>
      <c r="AL12" s="314">
        <v>49412748559.206619</v>
      </c>
      <c r="AM12" s="313">
        <v>1133521.80149939</v>
      </c>
      <c r="AN12" s="315">
        <v>25247890.867605601</v>
      </c>
      <c r="AO12" s="314">
        <v>26381412.66910499</v>
      </c>
      <c r="AP12" s="312" t="s">
        <v>788</v>
      </c>
    </row>
    <row r="13" spans="1:44" ht="15" customHeight="1" x14ac:dyDescent="0.25">
      <c r="B13" s="313">
        <v>76.734267832431485</v>
      </c>
      <c r="C13" s="314">
        <v>477574006.42982483</v>
      </c>
      <c r="D13" s="313">
        <v>640341.18020731199</v>
      </c>
      <c r="E13" s="315">
        <v>16084660.753844099</v>
      </c>
      <c r="F13" s="314">
        <v>16725001.934051411</v>
      </c>
      <c r="G13" s="312" t="s">
        <v>816</v>
      </c>
      <c r="I13" s="313">
        <v>23887990257.310036</v>
      </c>
      <c r="J13" s="314">
        <v>1046972464.0723171</v>
      </c>
      <c r="K13" s="313">
        <v>0</v>
      </c>
      <c r="L13" s="315">
        <v>13800000</v>
      </c>
      <c r="M13" s="314">
        <v>13800000</v>
      </c>
      <c r="N13" s="312" t="s">
        <v>811</v>
      </c>
      <c r="P13" s="313">
        <v>999106651.79849839</v>
      </c>
      <c r="Q13" s="314">
        <v>646560113.73122406</v>
      </c>
      <c r="R13" s="313">
        <v>816963.62066321401</v>
      </c>
      <c r="S13" s="315">
        <v>9708036.3793367799</v>
      </c>
      <c r="T13" s="314">
        <v>10524999.999999994</v>
      </c>
      <c r="U13" s="312" t="s">
        <v>804</v>
      </c>
      <c r="W13" s="313">
        <v>46771377192.158043</v>
      </c>
      <c r="X13" s="314">
        <v>209.99035122212985</v>
      </c>
      <c r="Y13" s="313">
        <v>4234564.6920816004</v>
      </c>
      <c r="Z13" s="315">
        <v>22146847.9770233</v>
      </c>
      <c r="AA13" s="314">
        <v>26381412.6691049</v>
      </c>
      <c r="AB13" s="312" t="s">
        <v>788</v>
      </c>
      <c r="AD13" s="313">
        <v>10293491168.846441</v>
      </c>
      <c r="AE13" s="314">
        <v>14408958.866455685</v>
      </c>
      <c r="AF13" s="313">
        <v>4964625.7302960297</v>
      </c>
      <c r="AG13" s="315">
        <v>17587868.4457344</v>
      </c>
      <c r="AH13" s="314">
        <v>22552494.176030431</v>
      </c>
      <c r="AI13" s="312" t="s">
        <v>791</v>
      </c>
      <c r="AK13" s="313">
        <v>1373753202.4056816</v>
      </c>
      <c r="AL13" s="314">
        <v>49171864886.957993</v>
      </c>
      <c r="AM13" s="313">
        <v>1416913.5145131601</v>
      </c>
      <c r="AN13" s="315">
        <v>24964499.154591799</v>
      </c>
      <c r="AO13" s="314">
        <v>26381412.66910496</v>
      </c>
      <c r="AP13" s="312" t="s">
        <v>788</v>
      </c>
    </row>
    <row r="14" spans="1:44" ht="15" customHeight="1" x14ac:dyDescent="0.25">
      <c r="B14" s="313">
        <v>84.5106503445068</v>
      </c>
      <c r="C14" s="314">
        <v>288822330.54533386</v>
      </c>
      <c r="D14" s="313">
        <v>936076.19151850301</v>
      </c>
      <c r="E14" s="315">
        <v>16038923.8084815</v>
      </c>
      <c r="F14" s="314">
        <v>16975000.000000004</v>
      </c>
      <c r="G14" s="312" t="s">
        <v>814</v>
      </c>
      <c r="I14" s="313">
        <v>25446168532.488525</v>
      </c>
      <c r="J14" s="314">
        <v>1000996946.1745701</v>
      </c>
      <c r="K14" s="313">
        <v>0</v>
      </c>
      <c r="L14" s="315">
        <v>14700000</v>
      </c>
      <c r="M14" s="314">
        <v>14700000</v>
      </c>
      <c r="N14" s="312" t="s">
        <v>812</v>
      </c>
      <c r="P14" s="313">
        <v>1480156604.3635855</v>
      </c>
      <c r="Q14" s="314">
        <v>531810843.03822708</v>
      </c>
      <c r="R14" s="313">
        <v>1018843.6098776</v>
      </c>
      <c r="S14" s="315">
        <v>9606156.3901223298</v>
      </c>
      <c r="T14" s="314">
        <v>10624999.999999929</v>
      </c>
      <c r="U14" s="312" t="s">
        <v>803</v>
      </c>
      <c r="W14" s="313">
        <v>46781252189.873177</v>
      </c>
      <c r="X14" s="314">
        <v>209.61341072704556</v>
      </c>
      <c r="Y14" s="313">
        <v>4218325.2916488396</v>
      </c>
      <c r="Z14" s="315">
        <v>22163087.377456099</v>
      </c>
      <c r="AA14" s="314">
        <v>26381412.669104937</v>
      </c>
      <c r="AB14" s="312" t="s">
        <v>788</v>
      </c>
      <c r="AD14" s="313">
        <v>10332674026.184511</v>
      </c>
      <c r="AE14" s="314">
        <v>14299431.045602202</v>
      </c>
      <c r="AF14" s="313">
        <v>4964625.7302960297</v>
      </c>
      <c r="AG14" s="315">
        <v>17125622.125473</v>
      </c>
      <c r="AH14" s="314">
        <v>22090247.855769031</v>
      </c>
      <c r="AI14" s="609" t="s">
        <v>791</v>
      </c>
      <c r="AK14" s="313">
        <v>2058322799.6220241</v>
      </c>
      <c r="AL14" s="314">
        <v>48928235480.370232</v>
      </c>
      <c r="AM14" s="313">
        <v>1700409.3373604</v>
      </c>
      <c r="AN14" s="315">
        <v>24681003.3317445</v>
      </c>
      <c r="AO14" s="314">
        <v>26381412.6691049</v>
      </c>
      <c r="AP14" s="312" t="s">
        <v>788</v>
      </c>
    </row>
    <row r="15" spans="1:44" ht="15" customHeight="1" x14ac:dyDescent="0.25">
      <c r="B15" s="313">
        <v>86.051122227765333</v>
      </c>
      <c r="C15" s="314">
        <v>252706420.90394211</v>
      </c>
      <c r="D15" s="313">
        <v>990509.11008773302</v>
      </c>
      <c r="E15" s="315">
        <v>16084490.889912199</v>
      </c>
      <c r="F15" s="314">
        <v>17074999.999999933</v>
      </c>
      <c r="G15" s="312" t="s">
        <v>814</v>
      </c>
      <c r="I15" s="313">
        <v>27004346807.667004</v>
      </c>
      <c r="J15" s="314">
        <v>934573468.71703529</v>
      </c>
      <c r="K15" s="313">
        <v>0</v>
      </c>
      <c r="L15" s="315">
        <v>15600000</v>
      </c>
      <c r="M15" s="314">
        <v>15600000</v>
      </c>
      <c r="N15" s="312" t="s">
        <v>808</v>
      </c>
      <c r="P15" s="313">
        <v>1947296973.64276</v>
      </c>
      <c r="Q15" s="314">
        <v>418575118.60198021</v>
      </c>
      <c r="R15" s="313">
        <v>1213569.77222743</v>
      </c>
      <c r="S15" s="315">
        <v>9461430.22777256</v>
      </c>
      <c r="T15" s="314">
        <v>10674999.999999991</v>
      </c>
      <c r="U15" s="312" t="s">
        <v>803</v>
      </c>
      <c r="W15" s="313">
        <v>46983473882.923019</v>
      </c>
      <c r="X15" s="314">
        <v>204.52691436106002</v>
      </c>
      <c r="Y15" s="313">
        <v>3983806.1681949901</v>
      </c>
      <c r="Z15" s="315">
        <v>22397606.500909999</v>
      </c>
      <c r="AA15" s="314">
        <v>26381412.66910499</v>
      </c>
      <c r="AB15" s="312" t="s">
        <v>788</v>
      </c>
      <c r="AD15" s="313">
        <v>10377791543.384439</v>
      </c>
      <c r="AE15" s="314">
        <v>14164338.353270222</v>
      </c>
      <c r="AF15" s="313">
        <v>4964625.7302960297</v>
      </c>
      <c r="AG15" s="315">
        <v>16581996.801196201</v>
      </c>
      <c r="AH15" s="314">
        <v>21546622.53149223</v>
      </c>
      <c r="AI15" s="312" t="s">
        <v>792</v>
      </c>
      <c r="AK15" s="313">
        <v>2742892396.8383589</v>
      </c>
      <c r="AL15" s="314">
        <v>48684780219.495712</v>
      </c>
      <c r="AM15" s="313">
        <v>1983919.2873181601</v>
      </c>
      <c r="AN15" s="315">
        <v>24397493.381786801</v>
      </c>
      <c r="AO15" s="314">
        <v>26381412.66910496</v>
      </c>
      <c r="AP15" s="312" t="s">
        <v>788</v>
      </c>
    </row>
    <row r="16" spans="1:44" ht="15" customHeight="1" x14ac:dyDescent="0.25">
      <c r="B16" s="313">
        <v>95.367976680015914</v>
      </c>
      <c r="C16" s="314">
        <v>12533309.235305786</v>
      </c>
      <c r="D16" s="313">
        <v>1336519.8433151001</v>
      </c>
      <c r="E16" s="315">
        <v>16113480.1566849</v>
      </c>
      <c r="F16" s="314">
        <v>17450000</v>
      </c>
      <c r="G16" s="312" t="s">
        <v>828</v>
      </c>
      <c r="I16" s="313">
        <v>28562525082.845566</v>
      </c>
      <c r="J16" s="314">
        <v>858921600.47925758</v>
      </c>
      <c r="K16" s="313">
        <v>0</v>
      </c>
      <c r="L16" s="315">
        <v>16450000</v>
      </c>
      <c r="M16" s="314">
        <v>16450000</v>
      </c>
      <c r="N16" s="609" t="s">
        <v>827</v>
      </c>
      <c r="P16" s="313">
        <v>2115290389.1346722</v>
      </c>
      <c r="Q16" s="314">
        <v>377394127.22522736</v>
      </c>
      <c r="R16" s="313">
        <v>1283862.64228038</v>
      </c>
      <c r="S16" s="315">
        <v>9416137.3577196095</v>
      </c>
      <c r="T16" s="314">
        <v>10699999.999999989</v>
      </c>
      <c r="U16" s="312" t="s">
        <v>803</v>
      </c>
      <c r="W16" s="313">
        <v>46988082474.62159</v>
      </c>
      <c r="X16" s="314">
        <v>204.21656796600604</v>
      </c>
      <c r="Y16" s="313">
        <v>3971239.7504293802</v>
      </c>
      <c r="Z16" s="315">
        <v>22410172.918675601</v>
      </c>
      <c r="AA16" s="314">
        <v>26381412.669104982</v>
      </c>
      <c r="AB16" s="312" t="s">
        <v>788</v>
      </c>
      <c r="AD16" s="313">
        <v>10438859930.878765</v>
      </c>
      <c r="AE16" s="314">
        <v>13970119.08680439</v>
      </c>
      <c r="AF16" s="313">
        <v>4964625.7302960297</v>
      </c>
      <c r="AG16" s="315">
        <v>15843948.3237068</v>
      </c>
      <c r="AH16" s="314">
        <v>20808574.054002829</v>
      </c>
      <c r="AI16" s="312" t="s">
        <v>791</v>
      </c>
      <c r="AK16" s="313">
        <v>3427461994.0546999</v>
      </c>
      <c r="AL16" s="314">
        <v>48444804235.558189</v>
      </c>
      <c r="AM16" s="313">
        <v>2267269.2747172699</v>
      </c>
      <c r="AN16" s="315">
        <v>24114143.3943877</v>
      </c>
      <c r="AO16" s="314">
        <v>26381412.669104971</v>
      </c>
      <c r="AP16" s="312" t="s">
        <v>788</v>
      </c>
      <c r="AR16" s="93"/>
    </row>
    <row r="17" spans="2:42" ht="15" customHeight="1" x14ac:dyDescent="0.25">
      <c r="B17" s="313">
        <v>100.37408461992247</v>
      </c>
      <c r="C17" s="314">
        <v>-118031556.17689514</v>
      </c>
      <c r="D17" s="313">
        <v>1555066.0203679099</v>
      </c>
      <c r="E17" s="315">
        <v>15944933.979632</v>
      </c>
      <c r="F17" s="314">
        <v>17499999.999999911</v>
      </c>
      <c r="G17" s="312" t="s">
        <v>828</v>
      </c>
      <c r="I17" s="313">
        <v>30120703358.02401</v>
      </c>
      <c r="J17" s="314">
        <v>774438050.51303864</v>
      </c>
      <c r="K17" s="313">
        <v>0</v>
      </c>
      <c r="L17" s="315">
        <v>17324040.454535</v>
      </c>
      <c r="M17" s="314">
        <v>17324040.454535</v>
      </c>
      <c r="N17" s="312" t="s">
        <v>814</v>
      </c>
      <c r="P17" s="313">
        <v>2750424173.9057665</v>
      </c>
      <c r="Q17" s="314">
        <v>219422114.27619743</v>
      </c>
      <c r="R17" s="313">
        <v>1541409.61962757</v>
      </c>
      <c r="S17" s="315">
        <v>9058590.3803724293</v>
      </c>
      <c r="T17" s="314">
        <v>10600000</v>
      </c>
      <c r="U17" s="312" t="s">
        <v>803</v>
      </c>
      <c r="W17" s="313">
        <v>47195570573.688019</v>
      </c>
      <c r="X17" s="314">
        <v>199.14565482503454</v>
      </c>
      <c r="Y17" s="313">
        <v>3736120.9677567598</v>
      </c>
      <c r="Z17" s="315">
        <v>22645291.7013482</v>
      </c>
      <c r="AA17" s="314">
        <v>26381412.66910496</v>
      </c>
      <c r="AB17" s="312" t="s">
        <v>788</v>
      </c>
      <c r="AD17" s="313">
        <v>10462091917.872208</v>
      </c>
      <c r="AE17" s="314">
        <v>13893931.017451212</v>
      </c>
      <c r="AF17" s="313">
        <v>4964625.7302960297</v>
      </c>
      <c r="AG17" s="315">
        <v>15558461.6082705</v>
      </c>
      <c r="AH17" s="314">
        <v>20523087.33856653</v>
      </c>
      <c r="AI17" s="312" t="s">
        <v>793</v>
      </c>
      <c r="AK17" s="313">
        <v>4112031591.2710409</v>
      </c>
      <c r="AL17" s="314">
        <v>48204711462.741577</v>
      </c>
      <c r="AM17" s="313">
        <v>2550621.36336806</v>
      </c>
      <c r="AN17" s="315">
        <v>23830791.305736899</v>
      </c>
      <c r="AO17" s="314">
        <v>26381412.66910496</v>
      </c>
      <c r="AP17" s="312" t="s">
        <v>788</v>
      </c>
    </row>
    <row r="18" spans="2:42" ht="15" customHeight="1" x14ac:dyDescent="0.25">
      <c r="B18" s="313">
        <v>104.6848311322665</v>
      </c>
      <c r="C18" s="314">
        <v>-231520498.81357574</v>
      </c>
      <c r="D18" s="313">
        <v>1745152.5931526299</v>
      </c>
      <c r="E18" s="315">
        <v>15804847.4068473</v>
      </c>
      <c r="F18" s="314">
        <v>17549999.999999929</v>
      </c>
      <c r="G18" s="312" t="s">
        <v>828</v>
      </c>
      <c r="I18" s="313">
        <v>31678881633.202541</v>
      </c>
      <c r="J18" s="314">
        <v>673828398.23643494</v>
      </c>
      <c r="K18" s="313">
        <v>0</v>
      </c>
      <c r="L18" s="315">
        <v>18199040.454535</v>
      </c>
      <c r="M18" s="314">
        <v>18199040.454535</v>
      </c>
      <c r="N18" s="312" t="s">
        <v>817</v>
      </c>
      <c r="P18" s="313">
        <v>2865500142.6481371</v>
      </c>
      <c r="Q18" s="314">
        <v>190590123.47270966</v>
      </c>
      <c r="R18" s="313">
        <v>1588855.4915024</v>
      </c>
      <c r="S18" s="315">
        <v>9011144.5084975492</v>
      </c>
      <c r="T18" s="314">
        <v>10599999.99999995</v>
      </c>
      <c r="U18" s="312" t="s">
        <v>803</v>
      </c>
      <c r="W18" s="313">
        <v>47200014851.884277</v>
      </c>
      <c r="X18" s="314">
        <v>198.81972520496672</v>
      </c>
      <c r="Y18" s="313">
        <v>3723004.6078243</v>
      </c>
      <c r="Z18" s="315">
        <v>22658408.061280601</v>
      </c>
      <c r="AA18" s="314">
        <v>26381412.6691049</v>
      </c>
      <c r="AB18" s="312" t="s">
        <v>788</v>
      </c>
      <c r="AD18" s="313">
        <v>10538923598.076769</v>
      </c>
      <c r="AE18" s="314">
        <v>13640807.128006576</v>
      </c>
      <c r="AF18" s="313">
        <v>4964625.7302960297</v>
      </c>
      <c r="AG18" s="315">
        <v>14629707.9790469</v>
      </c>
      <c r="AH18" s="314">
        <v>19594333.70934293</v>
      </c>
      <c r="AI18" s="312" t="s">
        <v>791</v>
      </c>
      <c r="AK18" s="313">
        <v>4323099584.2571793</v>
      </c>
      <c r="AL18" s="314">
        <v>48135262521.324875</v>
      </c>
      <c r="AM18" s="313">
        <v>2637774.8493474699</v>
      </c>
      <c r="AN18" s="315">
        <v>23743637.819757499</v>
      </c>
      <c r="AO18" s="314">
        <v>26381412.669104967</v>
      </c>
      <c r="AP18" s="312" t="s">
        <v>788</v>
      </c>
    </row>
    <row r="19" spans="2:42" ht="15" customHeight="1" x14ac:dyDescent="0.25">
      <c r="B19" s="313">
        <v>114.00168558451705</v>
      </c>
      <c r="C19" s="314">
        <v>-476678762.89994812</v>
      </c>
      <c r="D19" s="313">
        <v>2137008.2292070501</v>
      </c>
      <c r="E19" s="315">
        <v>15587991.7707929</v>
      </c>
      <c r="F19" s="314">
        <v>17724999.999999948</v>
      </c>
      <c r="G19" s="312" t="s">
        <v>817</v>
      </c>
      <c r="I19" s="313">
        <v>33237059908.381088</v>
      </c>
      <c r="J19" s="314">
        <v>527501521.95901108</v>
      </c>
      <c r="K19" s="313">
        <v>0</v>
      </c>
      <c r="L19" s="315">
        <v>19258099.467494801</v>
      </c>
      <c r="M19" s="314">
        <v>19258099.467494801</v>
      </c>
      <c r="N19" s="312" t="s">
        <v>813</v>
      </c>
      <c r="P19" s="313">
        <v>3385557958.6768541</v>
      </c>
      <c r="Q19" s="314">
        <v>59055252.926359177</v>
      </c>
      <c r="R19" s="313">
        <v>1805922.1800011799</v>
      </c>
      <c r="S19" s="315">
        <v>8844077.8199988306</v>
      </c>
      <c r="T19" s="314">
        <v>10650000.000000011</v>
      </c>
      <c r="U19" s="312" t="s">
        <v>803</v>
      </c>
      <c r="W19" s="313">
        <v>47407667264.453056</v>
      </c>
      <c r="X19" s="314">
        <v>193.78727024441747</v>
      </c>
      <c r="Y19" s="313">
        <v>3489281.8859600602</v>
      </c>
      <c r="Z19" s="315">
        <v>22892130.783144899</v>
      </c>
      <c r="AA19" s="314">
        <v>26381412.66910496</v>
      </c>
      <c r="AB19" s="312" t="s">
        <v>788</v>
      </c>
      <c r="AD19" s="313">
        <v>10546392292.359983</v>
      </c>
      <c r="AE19" s="314">
        <v>13610058.27068796</v>
      </c>
      <c r="AF19" s="313">
        <v>4964625.7302960297</v>
      </c>
      <c r="AG19" s="315">
        <v>14535666.916042101</v>
      </c>
      <c r="AH19" s="314">
        <v>19500292.646338131</v>
      </c>
      <c r="AI19" s="312" t="s">
        <v>792</v>
      </c>
      <c r="AK19" s="313">
        <v>4796601188.4873896</v>
      </c>
      <c r="AL19" s="314">
        <v>47962725381.829453</v>
      </c>
      <c r="AM19" s="313">
        <v>2834058.2316725301</v>
      </c>
      <c r="AN19" s="315">
        <v>23547354.437432401</v>
      </c>
      <c r="AO19" s="314">
        <v>26381412.66910493</v>
      </c>
      <c r="AP19" s="312" t="s">
        <v>788</v>
      </c>
    </row>
    <row r="20" spans="2:42" ht="15" customHeight="1" x14ac:dyDescent="0.25">
      <c r="B20" s="313">
        <v>115.82680218702008</v>
      </c>
      <c r="C20" s="314">
        <v>-524885442.89908218</v>
      </c>
      <c r="D20" s="313">
        <v>2224866.2498424002</v>
      </c>
      <c r="E20" s="315">
        <v>15475133.7501575</v>
      </c>
      <c r="F20" s="314">
        <v>17699999.999999899</v>
      </c>
      <c r="G20" s="312" t="s">
        <v>817</v>
      </c>
      <c r="I20" s="313">
        <v>34795238183.559555</v>
      </c>
      <c r="J20" s="314">
        <v>474654018.79074097</v>
      </c>
      <c r="K20" s="313">
        <v>0</v>
      </c>
      <c r="L20" s="315">
        <v>19999040.454535</v>
      </c>
      <c r="M20" s="314">
        <v>19999040.454535</v>
      </c>
      <c r="N20" s="312" t="s">
        <v>829</v>
      </c>
      <c r="P20" s="313">
        <v>3768008094.0099483</v>
      </c>
      <c r="Q20" s="314">
        <v>-37394871.656522751</v>
      </c>
      <c r="R20" s="313">
        <v>1962660.0805829701</v>
      </c>
      <c r="S20" s="315">
        <v>8662339.9194170199</v>
      </c>
      <c r="T20" s="314">
        <v>10624999.999999991</v>
      </c>
      <c r="U20" s="312" t="s">
        <v>803</v>
      </c>
      <c r="W20" s="313">
        <v>47414426699.192665</v>
      </c>
      <c r="X20" s="314">
        <v>193.42288244392643</v>
      </c>
      <c r="Y20" s="313">
        <v>3474213.1687118001</v>
      </c>
      <c r="Z20" s="315">
        <v>22907199.500393201</v>
      </c>
      <c r="AA20" s="314">
        <v>26381412.669105001</v>
      </c>
      <c r="AB20" s="312" t="s">
        <v>788</v>
      </c>
      <c r="AD20" s="313">
        <v>10627222540.170948</v>
      </c>
      <c r="AE20" s="314">
        <v>13311495.16920875</v>
      </c>
      <c r="AF20" s="313">
        <v>4964625.7302960297</v>
      </c>
      <c r="AG20" s="315">
        <v>13525810.3623921</v>
      </c>
      <c r="AH20" s="314">
        <v>18490436.092688128</v>
      </c>
      <c r="AI20" s="312" t="s">
        <v>794</v>
      </c>
      <c r="AK20" s="313">
        <v>5481170785.7037449</v>
      </c>
      <c r="AL20" s="314">
        <v>47716835895.847313</v>
      </c>
      <c r="AM20" s="313">
        <v>3117666.76053605</v>
      </c>
      <c r="AN20" s="315">
        <v>23263745.9085689</v>
      </c>
      <c r="AO20" s="314">
        <v>26381412.669104949</v>
      </c>
      <c r="AP20" s="312" t="s">
        <v>788</v>
      </c>
    </row>
    <row r="21" spans="2:42" ht="15" customHeight="1" x14ac:dyDescent="0.25">
      <c r="B21" s="313">
        <v>123.3185400367675</v>
      </c>
      <c r="C21" s="314">
        <v>-723735483.64159012</v>
      </c>
      <c r="D21" s="313">
        <v>2540294.2199690901</v>
      </c>
      <c r="E21" s="315">
        <v>15284705.780030901</v>
      </c>
      <c r="F21" s="314">
        <v>17824999.999999993</v>
      </c>
      <c r="G21" s="312" t="s">
        <v>829</v>
      </c>
      <c r="I21" s="313"/>
      <c r="J21" s="314"/>
      <c r="K21" s="313"/>
      <c r="L21" s="315"/>
      <c r="M21" s="314"/>
      <c r="N21" s="312"/>
      <c r="P21" s="313">
        <v>4020691743.4479418</v>
      </c>
      <c r="Q21" s="314">
        <v>-101654638.62371254</v>
      </c>
      <c r="R21" s="313">
        <v>2068142.83351895</v>
      </c>
      <c r="S21" s="315">
        <v>8581857.1664810292</v>
      </c>
      <c r="T21" s="314">
        <v>10649999.99999998</v>
      </c>
      <c r="U21" s="312" t="s">
        <v>803</v>
      </c>
      <c r="W21" s="313">
        <v>47619763955.21804</v>
      </c>
      <c r="X21" s="314">
        <v>188.34870609073542</v>
      </c>
      <c r="Y21" s="313">
        <v>3239443.3148128199</v>
      </c>
      <c r="Z21" s="315">
        <v>23141969.354292098</v>
      </c>
      <c r="AA21" s="314">
        <v>26381412.669104919</v>
      </c>
      <c r="AB21" s="312" t="s">
        <v>788</v>
      </c>
      <c r="AD21" s="313">
        <v>10630692666.84775</v>
      </c>
      <c r="AE21" s="314">
        <v>13306227.717100244</v>
      </c>
      <c r="AF21" s="313">
        <v>4964625.7302960297</v>
      </c>
      <c r="AG21" s="315">
        <v>13490219.6790254</v>
      </c>
      <c r="AH21" s="314">
        <v>18454845.409321431</v>
      </c>
      <c r="AI21" s="312" t="s">
        <v>791</v>
      </c>
      <c r="AK21" s="313">
        <v>6165740382.9200802</v>
      </c>
      <c r="AL21" s="314">
        <v>47474849814.935196</v>
      </c>
      <c r="AM21" s="313">
        <v>3401103.62884052</v>
      </c>
      <c r="AN21" s="315">
        <v>22980309.040264402</v>
      </c>
      <c r="AO21" s="314">
        <v>26381412.669104923</v>
      </c>
      <c r="AP21" s="312" t="s">
        <v>788</v>
      </c>
    </row>
    <row r="22" spans="2:42" ht="15" customHeight="1" x14ac:dyDescent="0.25">
      <c r="B22" s="313">
        <v>131.09501540093257</v>
      </c>
      <c r="C22" s="314">
        <v>-931739329.62129211</v>
      </c>
      <c r="D22" s="313">
        <v>2895196.3884341801</v>
      </c>
      <c r="E22" s="315">
        <v>14954803.6115658</v>
      </c>
      <c r="F22" s="314">
        <v>17849999.999999981</v>
      </c>
      <c r="G22" s="312" t="s">
        <v>815</v>
      </c>
      <c r="I22" s="313">
        <v>36353416458.738144</v>
      </c>
      <c r="J22" s="314">
        <v>354654226.18380356</v>
      </c>
      <c r="K22" s="313">
        <v>0</v>
      </c>
      <c r="L22" s="315">
        <v>20850000</v>
      </c>
      <c r="M22" s="314">
        <v>20850000</v>
      </c>
      <c r="N22" s="312" t="s">
        <v>818</v>
      </c>
      <c r="P22" s="313">
        <v>4655825528.219038</v>
      </c>
      <c r="Q22" s="314">
        <v>-264039715.1822834</v>
      </c>
      <c r="R22" s="313">
        <v>2332042.7402555901</v>
      </c>
      <c r="S22" s="315">
        <v>8367957.2597444002</v>
      </c>
      <c r="T22" s="314">
        <v>10699999.999999991</v>
      </c>
      <c r="U22" s="312" t="s">
        <v>805</v>
      </c>
      <c r="W22" s="313">
        <v>47633490333.104851</v>
      </c>
      <c r="X22" s="314">
        <v>188.02603968288622</v>
      </c>
      <c r="Y22" s="313">
        <v>3224375.1109782602</v>
      </c>
      <c r="Z22" s="315">
        <v>23157037.558126699</v>
      </c>
      <c r="AA22" s="314">
        <v>26381412.66910496</v>
      </c>
      <c r="AB22" s="312" t="s">
        <v>788</v>
      </c>
      <c r="AD22" s="313">
        <v>10712135031.580311</v>
      </c>
      <c r="AE22" s="314">
        <v>12982183.210410925</v>
      </c>
      <c r="AF22" s="313">
        <v>4964625.7302960297</v>
      </c>
      <c r="AG22" s="315">
        <v>12457309.3417203</v>
      </c>
      <c r="AH22" s="314">
        <v>17421935.072016329</v>
      </c>
      <c r="AI22" s="312" t="s">
        <v>789</v>
      </c>
      <c r="AK22" s="313">
        <v>6850309980.1364212</v>
      </c>
      <c r="AL22" s="314">
        <v>47235361786.677536</v>
      </c>
      <c r="AM22" s="313">
        <v>3684426.3724960401</v>
      </c>
      <c r="AN22" s="315">
        <v>22696986.296608899</v>
      </c>
      <c r="AO22" s="314">
        <v>26381412.669104937</v>
      </c>
      <c r="AP22" s="312" t="s">
        <v>788</v>
      </c>
    </row>
    <row r="23" spans="2:42" ht="15" customHeight="1" x14ac:dyDescent="0.25">
      <c r="B23" s="313">
        <v>132.63539448901736</v>
      </c>
      <c r="C23" s="314">
        <v>-975289884.58983612</v>
      </c>
      <c r="D23" s="313">
        <v>2988870.9735080702</v>
      </c>
      <c r="E23" s="315">
        <v>14736129.026491901</v>
      </c>
      <c r="F23" s="314">
        <v>17724999.99999997</v>
      </c>
      <c r="G23" s="312" t="s">
        <v>815</v>
      </c>
      <c r="I23" s="313">
        <v>37911594733.916618</v>
      </c>
      <c r="J23" s="314">
        <v>237121839.61591721</v>
      </c>
      <c r="K23" s="313">
        <v>0</v>
      </c>
      <c r="L23" s="315">
        <v>21817036.896279901</v>
      </c>
      <c r="M23" s="314">
        <v>21817036.896279901</v>
      </c>
      <c r="N23" s="312" t="s">
        <v>819</v>
      </c>
      <c r="P23" s="313">
        <v>4661013899.7890806</v>
      </c>
      <c r="Q23" s="314">
        <v>-265379866.78575706</v>
      </c>
      <c r="R23" s="313">
        <v>2334187.93874129</v>
      </c>
      <c r="S23" s="315">
        <v>8365812.0612586997</v>
      </c>
      <c r="T23" s="314">
        <v>10699999.999999989</v>
      </c>
      <c r="U23" s="312" t="s">
        <v>805</v>
      </c>
      <c r="W23" s="313">
        <v>47831860645.983101</v>
      </c>
      <c r="X23" s="314">
        <v>182.97455391705239</v>
      </c>
      <c r="Y23" s="313">
        <v>2992025.1343397298</v>
      </c>
      <c r="Z23" s="315">
        <v>23389387.534765199</v>
      </c>
      <c r="AA23" s="314">
        <v>26381412.66910493</v>
      </c>
      <c r="AB23" s="312" t="s">
        <v>788</v>
      </c>
      <c r="AD23" s="313">
        <v>10714993041.335535</v>
      </c>
      <c r="AE23" s="314">
        <v>12976551.597731279</v>
      </c>
      <c r="AF23" s="313">
        <v>4964625.7302960297</v>
      </c>
      <c r="AG23" s="315">
        <v>12427457.2637813</v>
      </c>
      <c r="AH23" s="314">
        <v>17392082.994077329</v>
      </c>
      <c r="AI23" s="312" t="s">
        <v>795</v>
      </c>
      <c r="AK23" s="313">
        <v>7534879577.3527775</v>
      </c>
      <c r="AL23" s="314">
        <v>46993375705.765404</v>
      </c>
      <c r="AM23" s="313">
        <v>3967863.2408005102</v>
      </c>
      <c r="AN23" s="315">
        <v>22413549.4283044</v>
      </c>
      <c r="AO23" s="314">
        <v>26381412.669104911</v>
      </c>
      <c r="AP23" s="312" t="s">
        <v>788</v>
      </c>
    </row>
    <row r="24" spans="2:42" ht="15" customHeight="1" x14ac:dyDescent="0.25">
      <c r="B24" s="313">
        <v>141.95224894126784</v>
      </c>
      <c r="C24" s="314">
        <v>-1229194906.0140038</v>
      </c>
      <c r="D24" s="313">
        <v>3331421.7953288001</v>
      </c>
      <c r="E24" s="315">
        <v>14843578.2046711</v>
      </c>
      <c r="F24" s="314">
        <v>18174999.999999899</v>
      </c>
      <c r="G24" s="312" t="s">
        <v>829</v>
      </c>
      <c r="I24" s="313">
        <v>39469773009.09507</v>
      </c>
      <c r="J24" s="314">
        <v>117084891.41228104</v>
      </c>
      <c r="K24" s="313">
        <v>0</v>
      </c>
      <c r="L24" s="315">
        <v>22617036.896279901</v>
      </c>
      <c r="M24" s="314">
        <v>22617036.896279901</v>
      </c>
      <c r="N24" s="312" t="s">
        <v>833</v>
      </c>
      <c r="P24" s="313">
        <v>5290959312.990119</v>
      </c>
      <c r="Q24" s="314">
        <v>-429190044.59276199</v>
      </c>
      <c r="R24" s="313">
        <v>2595203.26928807</v>
      </c>
      <c r="S24" s="315">
        <v>8129796.7307119099</v>
      </c>
      <c r="T24" s="314">
        <v>10724999.99999998</v>
      </c>
      <c r="U24" s="312" t="s">
        <v>805</v>
      </c>
      <c r="W24" s="313">
        <v>47835811983.672447</v>
      </c>
      <c r="X24" s="314">
        <v>182.62919692184644</v>
      </c>
      <c r="Y24" s="313">
        <v>2978299.1800089502</v>
      </c>
      <c r="Z24" s="315">
        <v>23403113.489096001</v>
      </c>
      <c r="AA24" s="314">
        <v>26381412.669104952</v>
      </c>
      <c r="AB24" s="312" t="s">
        <v>788</v>
      </c>
      <c r="AD24" s="313">
        <v>10791828146.469706</v>
      </c>
      <c r="AE24" s="314">
        <v>12652871.251613114</v>
      </c>
      <c r="AF24" s="313">
        <v>4964625.7302960297</v>
      </c>
      <c r="AG24" s="315">
        <v>11432632.2522157</v>
      </c>
      <c r="AH24" s="314">
        <v>16397257.982511729</v>
      </c>
      <c r="AI24" s="312" t="s">
        <v>789</v>
      </c>
      <c r="AK24" s="313">
        <v>8219449174.5691252</v>
      </c>
      <c r="AL24" s="314">
        <v>46751389624.853317</v>
      </c>
      <c r="AM24" s="313">
        <v>4251300.1091049798</v>
      </c>
      <c r="AN24" s="315">
        <v>22130112.559999999</v>
      </c>
      <c r="AO24" s="314">
        <v>26381412.669104978</v>
      </c>
      <c r="AP24" s="312" t="s">
        <v>788</v>
      </c>
    </row>
    <row r="25" spans="2:42" ht="15" customHeight="1" x14ac:dyDescent="0.25">
      <c r="B25" s="313">
        <v>146.04499016651206</v>
      </c>
      <c r="C25" s="314">
        <v>-1338593216.3434944</v>
      </c>
      <c r="D25" s="313">
        <v>3533068.4785490101</v>
      </c>
      <c r="E25" s="315">
        <v>14516931.521451101</v>
      </c>
      <c r="F25" s="314">
        <v>18050000.000000112</v>
      </c>
      <c r="G25" s="312" t="s">
        <v>829</v>
      </c>
      <c r="I25" s="313">
        <v>40352641865.605537</v>
      </c>
      <c r="J25" s="314">
        <v>-27432295.285957336</v>
      </c>
      <c r="K25" s="313">
        <v>0</v>
      </c>
      <c r="L25" s="315">
        <v>22949333.153194901</v>
      </c>
      <c r="M25" s="314">
        <v>22949333.153194901</v>
      </c>
      <c r="N25" s="312" t="s">
        <v>821</v>
      </c>
      <c r="P25" s="313">
        <v>5539357415.9037352</v>
      </c>
      <c r="Q25" s="314">
        <v>-493364861.91501808</v>
      </c>
      <c r="R25" s="313">
        <v>2698690.7491995399</v>
      </c>
      <c r="S25" s="315">
        <v>8026309.2508004503</v>
      </c>
      <c r="T25" s="314">
        <v>10724999.999999991</v>
      </c>
      <c r="U25" s="312" t="s">
        <v>805</v>
      </c>
      <c r="W25" s="313">
        <v>48043957336.748047</v>
      </c>
      <c r="X25" s="314">
        <v>177.58704738201706</v>
      </c>
      <c r="Y25" s="313">
        <v>2744105.23437597</v>
      </c>
      <c r="Z25" s="315">
        <v>23637307.434728999</v>
      </c>
      <c r="AA25" s="314">
        <v>26381412.669104967</v>
      </c>
      <c r="AB25" s="312" t="s">
        <v>788</v>
      </c>
      <c r="AD25" s="313">
        <v>10799293415.823301</v>
      </c>
      <c r="AE25" s="314">
        <v>12631374.82007049</v>
      </c>
      <c r="AF25" s="313">
        <v>4964625.7302960297</v>
      </c>
      <c r="AG25" s="315">
        <v>11339407.9124249</v>
      </c>
      <c r="AH25" s="314">
        <v>16304033.64272093</v>
      </c>
      <c r="AI25" s="312" t="s">
        <v>794</v>
      </c>
      <c r="AK25" s="313">
        <v>8904018771.7854538</v>
      </c>
      <c r="AL25" s="314">
        <v>46507703342.993614</v>
      </c>
      <c r="AM25" s="313">
        <v>4534821.1568296403</v>
      </c>
      <c r="AN25" s="315">
        <v>21846591.512275301</v>
      </c>
      <c r="AO25" s="314">
        <v>26381412.669104941</v>
      </c>
      <c r="AP25" s="312" t="s">
        <v>788</v>
      </c>
    </row>
    <row r="26" spans="2:42" ht="15" customHeight="1" x14ac:dyDescent="0.25">
      <c r="B26" s="313">
        <v>151.26910339351886</v>
      </c>
      <c r="C26" s="314">
        <v>-1482562377.9879341</v>
      </c>
      <c r="D26" s="313">
        <v>3756297.7375512002</v>
      </c>
      <c r="E26" s="315">
        <v>14393702.2624487</v>
      </c>
      <c r="F26" s="314">
        <v>18149999.999999899</v>
      </c>
      <c r="G26" s="312" t="s">
        <v>829</v>
      </c>
      <c r="I26" s="313">
        <v>41027951284.273636</v>
      </c>
      <c r="J26" s="314">
        <v>-104824415.51449585</v>
      </c>
      <c r="K26" s="313">
        <v>0</v>
      </c>
      <c r="L26" s="315">
        <v>23440250.549054999</v>
      </c>
      <c r="M26" s="314">
        <v>23440250.549054999</v>
      </c>
      <c r="N26" s="312" t="s">
        <v>820</v>
      </c>
      <c r="P26" s="313">
        <v>5926093097.7612209</v>
      </c>
      <c r="Q26" s="314">
        <v>-594489480.18771172</v>
      </c>
      <c r="R26" s="313">
        <v>2856711.76138251</v>
      </c>
      <c r="S26" s="315">
        <v>7818288.2386174798</v>
      </c>
      <c r="T26" s="314">
        <v>10674999.999999989</v>
      </c>
      <c r="U26" s="312" t="s">
        <v>805</v>
      </c>
      <c r="W26" s="313">
        <v>48052393131.227417</v>
      </c>
      <c r="X26" s="314">
        <v>177.23235416080709</v>
      </c>
      <c r="Y26" s="313">
        <v>2729019.3101236899</v>
      </c>
      <c r="Z26" s="315">
        <v>23652393.3589813</v>
      </c>
      <c r="AA26" s="314">
        <v>26381412.66910499</v>
      </c>
      <c r="AB26" s="312" t="s">
        <v>788</v>
      </c>
      <c r="AD26" s="313">
        <v>10869359188.728086</v>
      </c>
      <c r="AE26" s="314">
        <v>12323559.292815307</v>
      </c>
      <c r="AF26" s="313">
        <v>4964625.7302960297</v>
      </c>
      <c r="AG26" s="315">
        <v>10436589.099394299</v>
      </c>
      <c r="AH26" s="314">
        <v>15401214.82969033</v>
      </c>
      <c r="AI26" s="312" t="s">
        <v>794</v>
      </c>
      <c r="AK26" s="313">
        <v>9588588369.0018063</v>
      </c>
      <c r="AL26" s="314">
        <v>46262343168.716797</v>
      </c>
      <c r="AM26" s="313">
        <v>4818433.3221071297</v>
      </c>
      <c r="AN26" s="315">
        <v>21562979.346997801</v>
      </c>
      <c r="AO26" s="314">
        <v>26381412.66910493</v>
      </c>
      <c r="AP26" s="312" t="s">
        <v>788</v>
      </c>
    </row>
    <row r="27" spans="2:42" ht="15" customHeight="1" x14ac:dyDescent="0.25">
      <c r="B27" s="313">
        <v>160.58595784576917</v>
      </c>
      <c r="C27" s="314">
        <v>-1740125263.0056152</v>
      </c>
      <c r="D27" s="313">
        <v>4121207.5741703501</v>
      </c>
      <c r="E27" s="315">
        <v>14353792.4258298</v>
      </c>
      <c r="F27" s="314">
        <v>18475000.000000149</v>
      </c>
      <c r="G27" s="312" t="s">
        <v>818</v>
      </c>
      <c r="I27" s="313">
        <v>42586129559.452126</v>
      </c>
      <c r="J27" s="314">
        <v>-209968859.58343506</v>
      </c>
      <c r="K27" s="313">
        <v>0</v>
      </c>
      <c r="L27" s="315">
        <v>24172690.985419001</v>
      </c>
      <c r="M27" s="314">
        <v>24172690.985419001</v>
      </c>
      <c r="N27" s="312" t="s">
        <v>833</v>
      </c>
      <c r="P27" s="313">
        <v>6411649435.9998646</v>
      </c>
      <c r="Q27" s="314">
        <v>-721349857.04426575</v>
      </c>
      <c r="R27" s="313">
        <v>3060268.8881091098</v>
      </c>
      <c r="S27" s="315">
        <v>7714731.1118908897</v>
      </c>
      <c r="T27" s="314">
        <v>10775000</v>
      </c>
      <c r="U27" s="312" t="s">
        <v>806</v>
      </c>
      <c r="W27" s="313">
        <v>48256054027.513069</v>
      </c>
      <c r="X27" s="314">
        <v>172.12172855700433</v>
      </c>
      <c r="Y27" s="313">
        <v>2493279.6240242799</v>
      </c>
      <c r="Z27" s="315">
        <v>23888133.045080699</v>
      </c>
      <c r="AA27" s="314">
        <v>26381412.669104978</v>
      </c>
      <c r="AB27" s="312" t="s">
        <v>788</v>
      </c>
      <c r="AD27" s="313">
        <v>10883593790.311066</v>
      </c>
      <c r="AE27" s="314">
        <v>12277813.395470537</v>
      </c>
      <c r="AF27" s="313">
        <v>4964625.7302960297</v>
      </c>
      <c r="AG27" s="315">
        <v>10257042.9716173</v>
      </c>
      <c r="AH27" s="314">
        <v>15221668.701913331</v>
      </c>
      <c r="AI27" s="312" t="s">
        <v>789</v>
      </c>
      <c r="AK27" s="313">
        <v>9952300207.4576416</v>
      </c>
      <c r="AL27" s="314">
        <v>45893504107.48645</v>
      </c>
      <c r="AM27" s="313">
        <v>4964625.7302960297</v>
      </c>
      <c r="AN27" s="315">
        <v>21284593.995717</v>
      </c>
      <c r="AO27" s="314">
        <v>26249219.726013031</v>
      </c>
      <c r="AP27" s="609" t="s">
        <v>791</v>
      </c>
    </row>
    <row r="28" spans="2:42" ht="15" customHeight="1" x14ac:dyDescent="0.25">
      <c r="B28" s="313">
        <v>160.66643301690772</v>
      </c>
      <c r="C28" s="314">
        <v>-1745447103.0656624</v>
      </c>
      <c r="D28" s="313">
        <v>4139231.7167163398</v>
      </c>
      <c r="E28" s="315">
        <v>14260768.283283601</v>
      </c>
      <c r="F28" s="314">
        <v>18399999.99999994</v>
      </c>
      <c r="G28" s="312" t="s">
        <v>818</v>
      </c>
      <c r="I28" s="313">
        <v>43145505928.526924</v>
      </c>
      <c r="J28" s="314">
        <v>-309922895.10484314</v>
      </c>
      <c r="K28" s="313">
        <v>0</v>
      </c>
      <c r="L28" s="315">
        <v>24461448.662884001</v>
      </c>
      <c r="M28" s="314">
        <v>24461448.662884001</v>
      </c>
      <c r="N28" s="312" t="s">
        <v>822</v>
      </c>
      <c r="P28" s="313">
        <v>6561226882.5323038</v>
      </c>
      <c r="Q28" s="314">
        <v>-761073096.16456795</v>
      </c>
      <c r="R28" s="313">
        <v>3124169.4640558599</v>
      </c>
      <c r="S28" s="315">
        <v>7675830.5359439999</v>
      </c>
      <c r="T28" s="314">
        <v>10799999.99999986</v>
      </c>
      <c r="U28" s="312" t="s">
        <v>805</v>
      </c>
      <c r="W28" s="313">
        <v>48263809777.963104</v>
      </c>
      <c r="X28" s="314">
        <v>171.83551139976694</v>
      </c>
      <c r="Y28" s="313">
        <v>2480904.5130876801</v>
      </c>
      <c r="Z28" s="315">
        <v>23900508.1560173</v>
      </c>
      <c r="AA28" s="314">
        <v>26381412.669104978</v>
      </c>
      <c r="AB28" s="312" t="s">
        <v>788</v>
      </c>
      <c r="AD28" s="313">
        <v>10948481140.865868</v>
      </c>
      <c r="AE28" s="314">
        <v>11994247.334017456</v>
      </c>
      <c r="AF28" s="313">
        <v>4964625.7302960297</v>
      </c>
      <c r="AG28" s="315">
        <v>9420571.5845951792</v>
      </c>
      <c r="AH28" s="314">
        <v>14385197.314891208</v>
      </c>
      <c r="AI28" s="312" t="s">
        <v>794</v>
      </c>
      <c r="AK28" s="313">
        <v>10076822370.892445</v>
      </c>
      <c r="AL28" s="314">
        <v>43651745693.829674</v>
      </c>
      <c r="AM28" s="313">
        <v>4964625.7302960297</v>
      </c>
      <c r="AN28" s="315">
        <v>20018542.285162799</v>
      </c>
      <c r="AO28" s="314">
        <v>24983168.01545883</v>
      </c>
      <c r="AP28" s="312" t="s">
        <v>792</v>
      </c>
    </row>
    <row r="29" spans="2:42" ht="15" customHeight="1" x14ac:dyDescent="0.25">
      <c r="B29" s="313">
        <v>169.90281229801946</v>
      </c>
      <c r="C29" s="314">
        <v>-2000750506.617157</v>
      </c>
      <c r="D29" s="313">
        <v>4525393.8032104503</v>
      </c>
      <c r="E29" s="315">
        <v>14099606.1967896</v>
      </c>
      <c r="F29" s="314">
        <v>18625000.000000052</v>
      </c>
      <c r="G29" s="312" t="s">
        <v>818</v>
      </c>
      <c r="I29" s="313"/>
      <c r="J29" s="314"/>
      <c r="K29" s="313"/>
      <c r="L29" s="315"/>
      <c r="M29" s="314"/>
      <c r="N29" s="312"/>
      <c r="P29" s="313">
        <v>7196360667.3034115</v>
      </c>
      <c r="Q29" s="314">
        <v>-927564227.76585388</v>
      </c>
      <c r="R29" s="313">
        <v>3385604.6672633202</v>
      </c>
      <c r="S29" s="315">
        <v>7414395.33273667</v>
      </c>
      <c r="T29" s="314">
        <v>10799999.999999991</v>
      </c>
      <c r="U29" s="312" t="s">
        <v>806</v>
      </c>
      <c r="W29" s="313">
        <v>48468150718.278061</v>
      </c>
      <c r="X29" s="314">
        <v>166.71455458378892</v>
      </c>
      <c r="Y29" s="313">
        <v>2244650.9659315702</v>
      </c>
      <c r="Z29" s="315">
        <v>24136761.703173399</v>
      </c>
      <c r="AA29" s="314">
        <v>26381412.669104971</v>
      </c>
      <c r="AB29" s="312" t="s">
        <v>788</v>
      </c>
      <c r="AD29" s="313">
        <v>10967894164.798834</v>
      </c>
      <c r="AE29" s="314">
        <v>11912913.912198596</v>
      </c>
      <c r="AF29" s="313">
        <v>4964625.7302960297</v>
      </c>
      <c r="AG29" s="315">
        <v>9159852.1120597105</v>
      </c>
      <c r="AH29" s="314">
        <v>14124477.842355739</v>
      </c>
      <c r="AI29" s="312" t="s">
        <v>789</v>
      </c>
      <c r="AK29" s="313">
        <v>10188587788.239733</v>
      </c>
      <c r="AL29" s="314">
        <v>41409987279.991341</v>
      </c>
      <c r="AM29" s="313">
        <v>4964625.7302960297</v>
      </c>
      <c r="AN29" s="315">
        <v>18785283.728916999</v>
      </c>
      <c r="AO29" s="314">
        <v>23749909.45921303</v>
      </c>
      <c r="AP29" s="312" t="s">
        <v>789</v>
      </c>
    </row>
    <row r="30" spans="2:42" ht="15" customHeight="1" x14ac:dyDescent="0.25">
      <c r="B30" s="313">
        <v>174.97064511088431</v>
      </c>
      <c r="C30" s="314">
        <v>-2152300989.7878723</v>
      </c>
      <c r="D30" s="313">
        <v>4765785.1232436197</v>
      </c>
      <c r="E30" s="315">
        <v>13809214.876756299</v>
      </c>
      <c r="F30" s="314">
        <v>18574999.999999918</v>
      </c>
      <c r="G30" s="312" t="s">
        <v>819</v>
      </c>
      <c r="I30" s="313">
        <v>44144307834.630623</v>
      </c>
      <c r="J30" s="314">
        <v>-404591276.23809433</v>
      </c>
      <c r="K30" s="313">
        <v>0</v>
      </c>
      <c r="L30" s="315">
        <v>24657573.408190001</v>
      </c>
      <c r="M30" s="314">
        <v>24657573.408190001</v>
      </c>
      <c r="N30" s="312" t="s">
        <v>821</v>
      </c>
      <c r="P30" s="313">
        <v>7276535304.3594131</v>
      </c>
      <c r="Q30" s="314">
        <v>-949334852.17351723</v>
      </c>
      <c r="R30" s="313">
        <v>3422426.5663983999</v>
      </c>
      <c r="S30" s="315">
        <v>7452573.4336015899</v>
      </c>
      <c r="T30" s="314">
        <v>10874999.999999989</v>
      </c>
      <c r="U30" s="312" t="s">
        <v>806</v>
      </c>
      <c r="W30" s="313">
        <v>48476257885.752838</v>
      </c>
      <c r="X30" s="314">
        <v>166.43866863872742</v>
      </c>
      <c r="Y30" s="313">
        <v>2232549.02491348</v>
      </c>
      <c r="Z30" s="315">
        <v>24148863.6441915</v>
      </c>
      <c r="AA30" s="314">
        <v>26381412.669104978</v>
      </c>
      <c r="AB30" s="312" t="s">
        <v>788</v>
      </c>
      <c r="AD30" s="313">
        <v>11021294337.664429</v>
      </c>
      <c r="AE30" s="314">
        <v>11664935.375219641</v>
      </c>
      <c r="AF30" s="313">
        <v>4964625.7302960297</v>
      </c>
      <c r="AG30" s="315">
        <v>8445848.2676768098</v>
      </c>
      <c r="AH30" s="314">
        <v>13410473.997972839</v>
      </c>
      <c r="AI30" s="312" t="s">
        <v>794</v>
      </c>
      <c r="AK30" s="313">
        <v>10273157966.268332</v>
      </c>
      <c r="AL30" s="314">
        <v>39634585695.381317</v>
      </c>
      <c r="AM30" s="313">
        <v>4964625.7302960297</v>
      </c>
      <c r="AN30" s="315">
        <v>17820044.618277501</v>
      </c>
      <c r="AO30" s="314">
        <v>22784670.348573532</v>
      </c>
      <c r="AP30" s="312" t="s">
        <v>789</v>
      </c>
    </row>
    <row r="31" spans="2:42" ht="15" customHeight="1" x14ac:dyDescent="0.25">
      <c r="B31" s="313">
        <v>179.21966675026999</v>
      </c>
      <c r="C31" s="314">
        <v>-2266571975.1772881</v>
      </c>
      <c r="D31" s="313">
        <v>4924907.4026717404</v>
      </c>
      <c r="E31" s="315">
        <v>13875092.597328199</v>
      </c>
      <c r="F31" s="314">
        <v>18799999.99999994</v>
      </c>
      <c r="G31" s="312" t="s">
        <v>818</v>
      </c>
      <c r="I31" s="313">
        <v>45702486109.809296</v>
      </c>
      <c r="J31" s="314">
        <v>-644630813.00310135</v>
      </c>
      <c r="K31" s="313">
        <v>0</v>
      </c>
      <c r="L31" s="315">
        <v>25332573.4081898</v>
      </c>
      <c r="M31" s="314">
        <v>25332573.4081898</v>
      </c>
      <c r="N31" s="312" t="s">
        <v>830</v>
      </c>
      <c r="P31" s="313">
        <v>7831494452.0744905</v>
      </c>
      <c r="Q31" s="314">
        <v>-1095976366.221859</v>
      </c>
      <c r="R31" s="313">
        <v>3648237.5672844402</v>
      </c>
      <c r="S31" s="315">
        <v>7151762.4327155296</v>
      </c>
      <c r="T31" s="314">
        <v>10799999.99999997</v>
      </c>
      <c r="U31" s="312" t="s">
        <v>806</v>
      </c>
      <c r="W31" s="313">
        <v>48680247409.04306</v>
      </c>
      <c r="X31" s="314">
        <v>161.338465877039</v>
      </c>
      <c r="Y31" s="313">
        <v>1997127.7534731701</v>
      </c>
      <c r="Z31" s="315">
        <v>24384284.915631801</v>
      </c>
      <c r="AA31" s="314">
        <v>26381412.669104971</v>
      </c>
      <c r="AB31" s="312" t="s">
        <v>788</v>
      </c>
      <c r="AD31" s="313">
        <v>11052194539.286615</v>
      </c>
      <c r="AE31" s="314">
        <v>11540046.726640601</v>
      </c>
      <c r="AF31" s="313">
        <v>4964625.7302960297</v>
      </c>
      <c r="AG31" s="315">
        <v>8035577.5809549596</v>
      </c>
      <c r="AH31" s="314">
        <v>13000203.311250988</v>
      </c>
      <c r="AI31" s="312" t="s">
        <v>794</v>
      </c>
      <c r="AK31" s="313">
        <v>10295764137.56687</v>
      </c>
      <c r="AL31" s="314">
        <v>39168228866.153069</v>
      </c>
      <c r="AM31" s="313">
        <v>4964625.7302960297</v>
      </c>
      <c r="AN31" s="315">
        <v>17564376.821079101</v>
      </c>
      <c r="AO31" s="314">
        <v>22529002.551375132</v>
      </c>
      <c r="AP31" s="312" t="s">
        <v>792</v>
      </c>
    </row>
    <row r="32" spans="2:42" ht="15" customHeight="1" x14ac:dyDescent="0.25">
      <c r="B32" s="313"/>
      <c r="C32" s="314"/>
      <c r="D32" s="313"/>
      <c r="E32" s="315"/>
      <c r="F32" s="314"/>
      <c r="G32" s="312"/>
      <c r="I32" s="313">
        <v>45788223577.526848</v>
      </c>
      <c r="J32" s="314">
        <v>-874904094.74266815</v>
      </c>
      <c r="K32" s="313">
        <v>0</v>
      </c>
      <c r="L32" s="315">
        <v>25440139.598449901</v>
      </c>
      <c r="M32" s="314">
        <v>25440139.598449901</v>
      </c>
      <c r="N32" s="312" t="s">
        <v>824</v>
      </c>
      <c r="P32" s="313">
        <v>8136057483.6983519</v>
      </c>
      <c r="Q32" s="314">
        <v>-1177319847.3027573</v>
      </c>
      <c r="R32" s="313">
        <v>3777686.2918632999</v>
      </c>
      <c r="S32" s="315">
        <v>7097313.7081366898</v>
      </c>
      <c r="T32" s="314">
        <v>10874999.999999989</v>
      </c>
      <c r="U32" s="312" t="s">
        <v>806</v>
      </c>
      <c r="W32" s="313">
        <v>48688697214.288986</v>
      </c>
      <c r="X32" s="314">
        <v>161.04182587768739</v>
      </c>
      <c r="Y32" s="313">
        <v>1984193.0374130199</v>
      </c>
      <c r="Z32" s="315">
        <v>24397219.631691899</v>
      </c>
      <c r="AA32" s="314">
        <v>26381412.669104919</v>
      </c>
      <c r="AB32" s="312" t="s">
        <v>788</v>
      </c>
      <c r="AD32" s="313">
        <v>11089466483.379635</v>
      </c>
      <c r="AE32" s="314">
        <v>11335623.416421779</v>
      </c>
      <c r="AF32" s="313">
        <v>4964625.7302960297</v>
      </c>
      <c r="AG32" s="315">
        <v>7512498.3208584199</v>
      </c>
      <c r="AH32" s="314">
        <v>12477124.05115445</v>
      </c>
      <c r="AI32" s="312" t="s">
        <v>789</v>
      </c>
      <c r="AK32" s="313">
        <v>10398378011.955736</v>
      </c>
      <c r="AL32" s="314">
        <v>36926470452.314903</v>
      </c>
      <c r="AM32" s="313">
        <v>4964625.7302960297</v>
      </c>
      <c r="AN32" s="315">
        <v>16353096.6910372</v>
      </c>
      <c r="AO32" s="314">
        <v>21317722.421333231</v>
      </c>
      <c r="AP32" s="312" t="s">
        <v>792</v>
      </c>
    </row>
    <row r="33" spans="2:42" ht="15" customHeight="1" x14ac:dyDescent="0.25">
      <c r="B33" s="313">
        <v>188.53652120252056</v>
      </c>
      <c r="C33" s="314">
        <v>-2543657004.0019455</v>
      </c>
      <c r="D33" s="313">
        <v>4964625.7302960297</v>
      </c>
      <c r="E33" s="315">
        <v>15585374.2697039</v>
      </c>
      <c r="F33" s="314">
        <v>20549999.999999929</v>
      </c>
      <c r="G33" s="312" t="s">
        <v>819</v>
      </c>
      <c r="I33" s="313">
        <v>47260664384.987564</v>
      </c>
      <c r="J33" s="314">
        <v>-945103579.38929367</v>
      </c>
      <c r="K33" s="313">
        <v>0</v>
      </c>
      <c r="L33" s="315">
        <v>26000445.888659898</v>
      </c>
      <c r="M33" s="314">
        <v>26000445.888659898</v>
      </c>
      <c r="N33" s="312" t="s">
        <v>835</v>
      </c>
      <c r="P33" s="313">
        <v>8466628236.8455753</v>
      </c>
      <c r="Q33" s="314">
        <v>-1265095284.6484299</v>
      </c>
      <c r="R33" s="313">
        <v>3908658.68545936</v>
      </c>
      <c r="S33" s="315">
        <v>6841341.3145405902</v>
      </c>
      <c r="T33" s="314">
        <v>10749999.99999995</v>
      </c>
      <c r="U33" s="312" t="s">
        <v>806</v>
      </c>
      <c r="W33" s="313">
        <v>48892344099.808075</v>
      </c>
      <c r="X33" s="314">
        <v>155.93743888446818</v>
      </c>
      <c r="Y33" s="313">
        <v>1748700.1514326599</v>
      </c>
      <c r="Z33" s="315">
        <v>24632712.5176723</v>
      </c>
      <c r="AA33" s="314">
        <v>26381412.66910496</v>
      </c>
      <c r="AB33" s="312" t="s">
        <v>788</v>
      </c>
      <c r="AD33" s="313">
        <v>11136494913.774391</v>
      </c>
      <c r="AE33" s="314">
        <v>11163550.033023691</v>
      </c>
      <c r="AF33" s="313">
        <v>4964625.7302960297</v>
      </c>
      <c r="AG33" s="315">
        <v>6940825.9723011702</v>
      </c>
      <c r="AH33" s="314">
        <v>11905451.702597201</v>
      </c>
      <c r="AI33" s="312" t="s">
        <v>794</v>
      </c>
      <c r="AK33" s="313">
        <v>10494982766.473503</v>
      </c>
      <c r="AL33" s="314">
        <v>34684712038.476814</v>
      </c>
      <c r="AM33" s="313">
        <v>4964625.7302960297</v>
      </c>
      <c r="AN33" s="315">
        <v>15160372.232104899</v>
      </c>
      <c r="AO33" s="314">
        <v>20124997.962400928</v>
      </c>
      <c r="AP33" s="312" t="s">
        <v>795</v>
      </c>
    </row>
    <row r="34" spans="2:42" ht="15" customHeight="1" x14ac:dyDescent="0.25">
      <c r="B34" s="313">
        <v>197.85337565477053</v>
      </c>
      <c r="C34" s="314">
        <v>-2887401432.1399689</v>
      </c>
      <c r="D34" s="313">
        <v>4964625.7302960297</v>
      </c>
      <c r="E34" s="315">
        <v>17582303.777838901</v>
      </c>
      <c r="F34" s="314">
        <v>22546929.508134931</v>
      </c>
      <c r="G34" s="312" t="s">
        <v>832</v>
      </c>
      <c r="I34" s="313">
        <v>47528341103.922997</v>
      </c>
      <c r="J34" s="314">
        <v>-1157394694.561573</v>
      </c>
      <c r="K34" s="313">
        <v>0</v>
      </c>
      <c r="L34" s="315">
        <v>26016551.459504899</v>
      </c>
      <c r="M34" s="314">
        <v>26016551.459504899</v>
      </c>
      <c r="N34" s="312" t="s">
        <v>790</v>
      </c>
      <c r="P34" s="313">
        <v>8992361897.7101784</v>
      </c>
      <c r="Q34" s="314">
        <v>-1405304842.4319363</v>
      </c>
      <c r="R34" s="313">
        <v>4126828.4884585799</v>
      </c>
      <c r="S34" s="315">
        <v>6648171.5115415296</v>
      </c>
      <c r="T34" s="314">
        <v>10775000.00000011</v>
      </c>
      <c r="U34" s="312" t="s">
        <v>806</v>
      </c>
      <c r="W34" s="313">
        <v>48899606909.751274</v>
      </c>
      <c r="X34" s="314">
        <v>155.64498311664755</v>
      </c>
      <c r="Y34" s="313">
        <v>1736199.0852723699</v>
      </c>
      <c r="Z34" s="315">
        <v>24645213.583832599</v>
      </c>
      <c r="AA34" s="314">
        <v>26381412.669104971</v>
      </c>
      <c r="AB34" s="312" t="s">
        <v>788</v>
      </c>
      <c r="AD34" s="313">
        <v>11166235964.030426</v>
      </c>
      <c r="AE34" s="314">
        <v>11006311.457623998</v>
      </c>
      <c r="AF34" s="313">
        <v>4964625.7302960297</v>
      </c>
      <c r="AG34" s="315">
        <v>6533523.8846317604</v>
      </c>
      <c r="AH34" s="314">
        <v>11498149.614927791</v>
      </c>
      <c r="AI34" s="312" t="s">
        <v>794</v>
      </c>
      <c r="AK34" s="313">
        <v>10591951178.922199</v>
      </c>
      <c r="AL34" s="314">
        <v>32442953624.638557</v>
      </c>
      <c r="AM34" s="313">
        <v>4964625.7302960297</v>
      </c>
      <c r="AN34" s="315">
        <v>13965725.3559136</v>
      </c>
      <c r="AO34" s="314">
        <v>18930351.086209629</v>
      </c>
      <c r="AP34" s="312" t="s">
        <v>796</v>
      </c>
    </row>
    <row r="35" spans="2:42" ht="15" customHeight="1" x14ac:dyDescent="0.25">
      <c r="B35" s="313">
        <v>198.61688161035795</v>
      </c>
      <c r="C35" s="314">
        <v>-2966008763.2322578</v>
      </c>
      <c r="D35" s="313">
        <v>4964625.7302960297</v>
      </c>
      <c r="E35" s="315">
        <v>17683263.323304001</v>
      </c>
      <c r="F35" s="314">
        <v>22647889.053600032</v>
      </c>
      <c r="G35" s="312" t="s">
        <v>833</v>
      </c>
      <c r="I35" s="313"/>
      <c r="J35" s="314"/>
      <c r="K35" s="313"/>
      <c r="L35" s="315"/>
      <c r="M35" s="314"/>
      <c r="N35" s="312"/>
      <c r="P35" s="313">
        <v>9101762021.6166668</v>
      </c>
      <c r="Q35" s="314">
        <v>-1434640639.0493088</v>
      </c>
      <c r="R35" s="313">
        <v>4174541.8911688002</v>
      </c>
      <c r="S35" s="315">
        <v>6650458.1088311896</v>
      </c>
      <c r="T35" s="314">
        <v>10824999.999999989</v>
      </c>
      <c r="U35" s="312" t="s">
        <v>806</v>
      </c>
      <c r="W35" s="313">
        <v>49104440790.57312</v>
      </c>
      <c r="X35" s="314">
        <v>150.54892720549284</v>
      </c>
      <c r="Y35" s="313">
        <v>1500731.84357714</v>
      </c>
      <c r="Z35" s="315">
        <v>24880680.825527798</v>
      </c>
      <c r="AA35" s="314">
        <v>26381412.669104937</v>
      </c>
      <c r="AB35" s="312" t="s">
        <v>788</v>
      </c>
      <c r="AD35" s="313">
        <v>11220795288.262159</v>
      </c>
      <c r="AE35" s="314">
        <v>10761396.493692962</v>
      </c>
      <c r="AF35" s="313">
        <v>4964625.7302960297</v>
      </c>
      <c r="AG35" s="315">
        <v>5823857.0428618398</v>
      </c>
      <c r="AH35" s="314">
        <v>10788482.773157869</v>
      </c>
      <c r="AI35" s="312" t="s">
        <v>794</v>
      </c>
      <c r="AK35" s="313">
        <v>10689913140.483402</v>
      </c>
      <c r="AL35" s="314">
        <v>30201195210.80027</v>
      </c>
      <c r="AM35" s="313">
        <v>4964625.7302960297</v>
      </c>
      <c r="AN35" s="315">
        <v>12767248.4521461</v>
      </c>
      <c r="AO35" s="314">
        <v>17731874.182442129</v>
      </c>
      <c r="AP35" s="312" t="s">
        <v>789</v>
      </c>
    </row>
    <row r="36" spans="2:42" ht="15" customHeight="1" x14ac:dyDescent="0.25">
      <c r="B36" s="313"/>
      <c r="C36" s="314"/>
      <c r="D36" s="313"/>
      <c r="E36" s="315"/>
      <c r="F36" s="314"/>
      <c r="G36" s="312"/>
      <c r="I36" s="313">
        <v>48818842660.189819</v>
      </c>
      <c r="J36" s="314">
        <v>-1406076200.7758751</v>
      </c>
      <c r="K36" s="313">
        <v>0</v>
      </c>
      <c r="L36" s="315">
        <v>26369546.721997999</v>
      </c>
      <c r="M36" s="314">
        <v>26369546.721997999</v>
      </c>
      <c r="N36" s="312" t="s">
        <v>823</v>
      </c>
      <c r="P36" s="313"/>
      <c r="Q36" s="314"/>
      <c r="R36" s="313"/>
      <c r="S36" s="315"/>
      <c r="T36" s="314"/>
      <c r="U36" s="312"/>
      <c r="W36" s="313">
        <v>49112055017.541023</v>
      </c>
      <c r="X36" s="314">
        <v>150.24814035560772</v>
      </c>
      <c r="Y36" s="313">
        <v>1487843.5970981601</v>
      </c>
      <c r="Z36" s="315">
        <v>24893569.072006799</v>
      </c>
      <c r="AA36" s="314">
        <v>26381412.66910496</v>
      </c>
      <c r="AB36" s="312" t="s">
        <v>788</v>
      </c>
      <c r="AD36" s="313">
        <v>11237269136.478729</v>
      </c>
      <c r="AE36" s="314">
        <v>10676999.498826109</v>
      </c>
      <c r="AF36" s="313">
        <v>4964625.7302960297</v>
      </c>
      <c r="AG36" s="315">
        <v>5598853.2784725996</v>
      </c>
      <c r="AH36" s="314">
        <v>10563479.008768629</v>
      </c>
      <c r="AI36" s="312" t="s">
        <v>789</v>
      </c>
      <c r="AK36" s="313">
        <v>10782984654.940022</v>
      </c>
      <c r="AL36" s="314">
        <v>27959436796.961945</v>
      </c>
      <c r="AM36" s="313">
        <v>4964625.7302960297</v>
      </c>
      <c r="AN36" s="315">
        <v>11585571.410114899</v>
      </c>
      <c r="AO36" s="314">
        <v>16550197.14041093</v>
      </c>
      <c r="AP36" s="312" t="s">
        <v>794</v>
      </c>
    </row>
    <row r="37" spans="2:42" ht="15" customHeight="1" x14ac:dyDescent="0.25">
      <c r="B37" s="313">
        <v>207.36555442731401</v>
      </c>
      <c r="C37" s="314">
        <v>-3372862649.9544678</v>
      </c>
      <c r="D37" s="313">
        <v>4964625.7302960297</v>
      </c>
      <c r="E37" s="315">
        <v>19256668.485597901</v>
      </c>
      <c r="F37" s="314">
        <v>24221294.215893932</v>
      </c>
      <c r="G37" s="312" t="s">
        <v>834</v>
      </c>
      <c r="I37" s="313">
        <v>48988722006.460609</v>
      </c>
      <c r="J37" s="314">
        <v>-1722375894.1993713</v>
      </c>
      <c r="K37" s="313">
        <v>0</v>
      </c>
      <c r="L37" s="315">
        <v>26378761.897324901</v>
      </c>
      <c r="M37" s="314">
        <v>26378761.897324901</v>
      </c>
      <c r="N37" s="312" t="s">
        <v>799</v>
      </c>
      <c r="P37" s="313">
        <v>9736895806.3877602</v>
      </c>
      <c r="Q37" s="314">
        <v>-1605527882.0560093</v>
      </c>
      <c r="R37" s="313">
        <v>4437359.9596311701</v>
      </c>
      <c r="S37" s="315">
        <v>6387640.0403698096</v>
      </c>
      <c r="T37" s="314">
        <v>10825000.00000098</v>
      </c>
      <c r="U37" s="312" t="s">
        <v>806</v>
      </c>
      <c r="W37" s="313">
        <v>49316537481.338112</v>
      </c>
      <c r="X37" s="314">
        <v>145.15382331645728</v>
      </c>
      <c r="Y37" s="313">
        <v>1252545.75702763</v>
      </c>
      <c r="Z37" s="315">
        <v>25128866.9120773</v>
      </c>
      <c r="AA37" s="314">
        <v>26381412.66910493</v>
      </c>
      <c r="AB37" s="312" t="s">
        <v>788</v>
      </c>
      <c r="AD37" s="313">
        <v>11300809131.237444</v>
      </c>
      <c r="AE37" s="314">
        <v>10347687.540028304</v>
      </c>
      <c r="AF37" s="313">
        <v>4964625.7302960297</v>
      </c>
      <c r="AG37" s="315">
        <v>4741698.9311662801</v>
      </c>
      <c r="AH37" s="314">
        <v>9706324.6614623107</v>
      </c>
      <c r="AI37" s="312" t="s">
        <v>794</v>
      </c>
      <c r="AK37" s="313">
        <v>10875165767.031057</v>
      </c>
      <c r="AL37" s="314">
        <v>25717678383.123631</v>
      </c>
      <c r="AM37" s="313">
        <v>4964625.7302960297</v>
      </c>
      <c r="AN37" s="315">
        <v>10406531.526479401</v>
      </c>
      <c r="AO37" s="314">
        <v>15371157.256775431</v>
      </c>
      <c r="AP37" s="312" t="s">
        <v>789</v>
      </c>
    </row>
    <row r="38" spans="2:42" ht="15" customHeight="1" x14ac:dyDescent="0.25">
      <c r="B38" s="313">
        <v>212.8345178891644</v>
      </c>
      <c r="C38" s="314">
        <v>-3779716536.676651</v>
      </c>
      <c r="D38" s="313">
        <v>4964625.7302960297</v>
      </c>
      <c r="E38" s="315">
        <v>20283310.653373901</v>
      </c>
      <c r="F38" s="314">
        <v>25247936.383669931</v>
      </c>
      <c r="G38" s="312" t="s">
        <v>823</v>
      </c>
      <c r="I38" s="313">
        <v>49309880566.925522</v>
      </c>
      <c r="J38" s="314">
        <v>-2004866494.0182915</v>
      </c>
      <c r="K38" s="313">
        <v>0</v>
      </c>
      <c r="L38" s="315">
        <v>26381412.6691049</v>
      </c>
      <c r="M38" s="314">
        <v>26381412.6691049</v>
      </c>
      <c r="N38" s="312" t="s">
        <v>798</v>
      </c>
      <c r="P38" s="313"/>
      <c r="Q38" s="314"/>
      <c r="R38" s="313"/>
      <c r="S38" s="315"/>
      <c r="T38" s="314"/>
      <c r="U38" s="312"/>
      <c r="W38" s="313">
        <v>49323471664.276703</v>
      </c>
      <c r="X38" s="314">
        <v>144.85129759456765</v>
      </c>
      <c r="Y38" s="313">
        <v>1239728.80006215</v>
      </c>
      <c r="Z38" s="315">
        <v>25141683.869042799</v>
      </c>
      <c r="AA38" s="314">
        <v>26381412.669104949</v>
      </c>
      <c r="AB38" s="312" t="s">
        <v>788</v>
      </c>
      <c r="AD38" s="313">
        <v>11305095662.749914</v>
      </c>
      <c r="AE38" s="314">
        <v>10340601.545680266</v>
      </c>
      <c r="AF38" s="313">
        <v>4964625.7302960297</v>
      </c>
      <c r="AG38" s="315">
        <v>4696310.4331401195</v>
      </c>
      <c r="AH38" s="314">
        <v>9660936.1634361483</v>
      </c>
      <c r="AI38" s="312" t="s">
        <v>794</v>
      </c>
      <c r="AK38" s="313">
        <v>10957727563.484678</v>
      </c>
      <c r="AL38" s="314">
        <v>23652352254.447994</v>
      </c>
      <c r="AM38" s="313">
        <v>4964625.7302960297</v>
      </c>
      <c r="AN38" s="315">
        <v>9327698.2677963208</v>
      </c>
      <c r="AO38" s="314">
        <v>14292323.99809235</v>
      </c>
      <c r="AP38" s="312" t="s">
        <v>795</v>
      </c>
    </row>
    <row r="39" spans="2:42" ht="15" customHeight="1" x14ac:dyDescent="0.25">
      <c r="B39" s="313">
        <v>216.48708455927294</v>
      </c>
      <c r="C39" s="314">
        <v>-4140349552.3859215</v>
      </c>
      <c r="D39" s="313">
        <v>4964625.7302960297</v>
      </c>
      <c r="E39" s="315">
        <v>21007096.242021501</v>
      </c>
      <c r="F39" s="314">
        <v>25971721.972317532</v>
      </c>
      <c r="G39" s="312" t="s">
        <v>825</v>
      </c>
      <c r="I39" s="313">
        <v>49482333673.73513</v>
      </c>
      <c r="J39" s="314">
        <v>-2287357093.8370934</v>
      </c>
      <c r="K39" s="313">
        <v>0</v>
      </c>
      <c r="L39" s="315">
        <v>26381165.030790199</v>
      </c>
      <c r="M39" s="314">
        <v>26381165.030790199</v>
      </c>
      <c r="N39" s="312" t="s">
        <v>824</v>
      </c>
      <c r="P39" s="313">
        <v>10372029591.158842</v>
      </c>
      <c r="Q39" s="314">
        <v>-1778001826.9509945</v>
      </c>
      <c r="R39" s="313">
        <v>4700413.7900762996</v>
      </c>
      <c r="S39" s="315">
        <v>6124586.20992353</v>
      </c>
      <c r="T39" s="314">
        <v>10824999.999999829</v>
      </c>
      <c r="U39" s="312" t="s">
        <v>806</v>
      </c>
      <c r="W39" s="313"/>
      <c r="X39" s="314"/>
      <c r="Y39" s="313"/>
      <c r="Z39" s="315"/>
      <c r="AA39" s="314"/>
      <c r="AB39" s="312"/>
      <c r="AD39" s="313">
        <v>11361856409.242096</v>
      </c>
      <c r="AE39" s="314">
        <v>10018375.581230523</v>
      </c>
      <c r="AF39" s="313">
        <v>4964625.7302960297</v>
      </c>
      <c r="AG39" s="315">
        <v>3904055.8318591202</v>
      </c>
      <c r="AH39" s="314">
        <v>8868681.5621551499</v>
      </c>
      <c r="AI39" s="312" t="s">
        <v>794</v>
      </c>
      <c r="AK39" s="313">
        <v>10964170089.645515</v>
      </c>
      <c r="AL39" s="314">
        <v>23475919969.285271</v>
      </c>
      <c r="AM39" s="313">
        <v>4964625.7302960297</v>
      </c>
      <c r="AN39" s="315">
        <v>9237740.8443637397</v>
      </c>
      <c r="AO39" s="314">
        <v>14202366.574659768</v>
      </c>
      <c r="AP39" s="312" t="s">
        <v>794</v>
      </c>
    </row>
    <row r="40" spans="2:42" ht="15" customHeight="1" x14ac:dyDescent="0.25">
      <c r="B40" s="313">
        <v>217.30032550959382</v>
      </c>
      <c r="C40" s="314">
        <v>-4186570423.3988533</v>
      </c>
      <c r="D40" s="313">
        <v>4964625.7302960297</v>
      </c>
      <c r="E40" s="315">
        <v>21130660.834778499</v>
      </c>
      <c r="F40" s="314">
        <v>26095286.565074529</v>
      </c>
      <c r="G40" s="312" t="s">
        <v>799</v>
      </c>
      <c r="I40" s="313">
        <v>49612083409.345993</v>
      </c>
      <c r="J40" s="314">
        <v>-2569847693.6561813</v>
      </c>
      <c r="K40" s="313">
        <v>0</v>
      </c>
      <c r="L40" s="315">
        <v>26381412.6691049</v>
      </c>
      <c r="M40" s="314">
        <v>26381412.6691049</v>
      </c>
      <c r="N40" s="312" t="s">
        <v>790</v>
      </c>
      <c r="P40" s="313">
        <v>11007163375.929911</v>
      </c>
      <c r="Q40" s="314">
        <v>-1953268616.8099527</v>
      </c>
      <c r="R40" s="313">
        <v>4961105.7599156499</v>
      </c>
      <c r="S40" s="315">
        <v>5813894.2400843399</v>
      </c>
      <c r="T40" s="314">
        <v>10774999.999999989</v>
      </c>
      <c r="U40" s="312" t="s">
        <v>806</v>
      </c>
      <c r="W40" s="313">
        <v>49528634172.103104</v>
      </c>
      <c r="X40" s="314">
        <v>139.77700031870995</v>
      </c>
      <c r="Y40" s="313">
        <v>1005005.86555495</v>
      </c>
      <c r="Z40" s="315">
        <v>25376406.803550001</v>
      </c>
      <c r="AA40" s="314">
        <v>26381412.669104952</v>
      </c>
      <c r="AB40" s="312" t="s">
        <v>788</v>
      </c>
      <c r="AD40" s="313">
        <v>11389396037.237694</v>
      </c>
      <c r="AE40" s="314">
        <v>9897974.4601296596</v>
      </c>
      <c r="AF40" s="313">
        <v>4964625.7302960297</v>
      </c>
      <c r="AG40" s="315">
        <v>3552510.4578808802</v>
      </c>
      <c r="AH40" s="314">
        <v>8517136.1881769095</v>
      </c>
      <c r="AI40" s="312" t="s">
        <v>794</v>
      </c>
      <c r="AK40" s="313">
        <v>11050700633.006641</v>
      </c>
      <c r="AL40" s="314">
        <v>21234161555.447006</v>
      </c>
      <c r="AM40" s="313">
        <v>4964625.7302960297</v>
      </c>
      <c r="AN40" s="315">
        <v>8072246.2897791499</v>
      </c>
      <c r="AO40" s="314">
        <v>13036872.02007518</v>
      </c>
      <c r="AP40" s="312" t="s">
        <v>794</v>
      </c>
    </row>
    <row r="41" spans="2:42" ht="15" customHeight="1" x14ac:dyDescent="0.25">
      <c r="B41" s="313">
        <v>219.8579414366952</v>
      </c>
      <c r="C41" s="314">
        <v>-4593424310.1210403</v>
      </c>
      <c r="D41" s="313">
        <v>4964625.7302960297</v>
      </c>
      <c r="E41" s="315">
        <v>21412141.873048902</v>
      </c>
      <c r="F41" s="314">
        <v>26376767.603344932</v>
      </c>
      <c r="G41" s="312" t="s">
        <v>798</v>
      </c>
      <c r="I41" s="313">
        <v>49656271181.406075</v>
      </c>
      <c r="J41" s="314">
        <v>-2852338293.4750824</v>
      </c>
      <c r="K41" s="313">
        <v>0</v>
      </c>
      <c r="L41" s="315">
        <v>26380222.993644901</v>
      </c>
      <c r="M41" s="314">
        <v>26380222.993644901</v>
      </c>
      <c r="N41" s="312" t="s">
        <v>825</v>
      </c>
      <c r="P41" s="313">
        <v>11144855704.434101</v>
      </c>
      <c r="Q41" s="314">
        <v>-2089259827.8197346</v>
      </c>
      <c r="R41" s="313">
        <v>4964625.7302960297</v>
      </c>
      <c r="S41" s="315">
        <v>4485084.3234343603</v>
      </c>
      <c r="T41" s="314">
        <v>9449710.053730391</v>
      </c>
      <c r="U41" s="312" t="s">
        <v>806</v>
      </c>
      <c r="W41" s="313">
        <v>49740730862.868073</v>
      </c>
      <c r="X41" s="314">
        <v>134.31198503467286</v>
      </c>
      <c r="Y41" s="313">
        <v>754208.18724019499</v>
      </c>
      <c r="Z41" s="315">
        <v>25627204.481864698</v>
      </c>
      <c r="AA41" s="314">
        <v>26381412.669104893</v>
      </c>
      <c r="AB41" s="312" t="s">
        <v>788</v>
      </c>
      <c r="AD41" s="313">
        <v>11419490328.033186</v>
      </c>
      <c r="AE41" s="314">
        <v>9689063.6224326491</v>
      </c>
      <c r="AF41" s="313">
        <v>4964625.7302960297</v>
      </c>
      <c r="AG41" s="315">
        <v>3104670.1344484501</v>
      </c>
      <c r="AH41" s="314">
        <v>8069295.8647444798</v>
      </c>
      <c r="AI41" s="312" t="s">
        <v>796</v>
      </c>
      <c r="AK41" s="313">
        <v>11138619545.241915</v>
      </c>
      <c r="AL41" s="314">
        <v>18992403141.608639</v>
      </c>
      <c r="AM41" s="313">
        <v>4964625.7302960297</v>
      </c>
      <c r="AN41" s="315">
        <v>6910709.6549697099</v>
      </c>
      <c r="AO41" s="314">
        <v>11875335.38526574</v>
      </c>
      <c r="AP41" s="312" t="s">
        <v>795</v>
      </c>
    </row>
    <row r="42" spans="2:42" ht="15" customHeight="1" x14ac:dyDescent="0.25">
      <c r="B42" s="313">
        <v>221.69219014080366</v>
      </c>
      <c r="C42" s="314">
        <v>-5000278196.8432388</v>
      </c>
      <c r="D42" s="313">
        <v>4964625.7302960297</v>
      </c>
      <c r="E42" s="315">
        <v>21391578.7425601</v>
      </c>
      <c r="F42" s="314">
        <v>26356204.47285613</v>
      </c>
      <c r="G42" s="312" t="s">
        <v>798</v>
      </c>
      <c r="I42" s="313">
        <v>49805744319.945557</v>
      </c>
      <c r="J42" s="314">
        <v>-3134828893.2939682</v>
      </c>
      <c r="K42" s="313">
        <v>0</v>
      </c>
      <c r="L42" s="315">
        <v>26381412.6691049</v>
      </c>
      <c r="M42" s="314">
        <v>26381412.6691049</v>
      </c>
      <c r="N42" s="312" t="s">
        <v>797</v>
      </c>
      <c r="P42" s="313">
        <v>11448603256.067112</v>
      </c>
      <c r="Q42" s="314">
        <v>-2317244822.9489894</v>
      </c>
      <c r="R42" s="313">
        <v>4964625.7302960297</v>
      </c>
      <c r="S42" s="315">
        <v>1360374.2697039701</v>
      </c>
      <c r="T42" s="314">
        <v>6325000</v>
      </c>
      <c r="U42" s="312" t="s">
        <v>807</v>
      </c>
      <c r="W42" s="313">
        <v>49745597629.849716</v>
      </c>
      <c r="X42" s="314">
        <v>134.05761207248838</v>
      </c>
      <c r="Y42" s="313">
        <v>743646.05853435304</v>
      </c>
      <c r="Z42" s="315">
        <v>25637766.610570598</v>
      </c>
      <c r="AA42" s="314">
        <v>26381412.669104952</v>
      </c>
      <c r="AB42" s="312" t="s">
        <v>788</v>
      </c>
      <c r="AD42" s="313">
        <v>11473696411.725483</v>
      </c>
      <c r="AE42" s="314">
        <v>9430432.7925531287</v>
      </c>
      <c r="AF42" s="313">
        <v>4964625.7302960297</v>
      </c>
      <c r="AG42" s="315">
        <v>2392459.5280881901</v>
      </c>
      <c r="AH42" s="314">
        <v>7357085.2583842203</v>
      </c>
      <c r="AI42" s="312" t="s">
        <v>797</v>
      </c>
      <c r="AK42" s="313">
        <v>11222854202.240904</v>
      </c>
      <c r="AL42" s="314">
        <v>16750644727.770315</v>
      </c>
      <c r="AM42" s="313">
        <v>4964625.7302960297</v>
      </c>
      <c r="AN42" s="315">
        <v>5748712.2377960999</v>
      </c>
      <c r="AO42" s="314">
        <v>10713337.968092129</v>
      </c>
      <c r="AP42" s="312" t="s">
        <v>794</v>
      </c>
    </row>
    <row r="43" spans="2:42" ht="15" customHeight="1" x14ac:dyDescent="0.25">
      <c r="B43" s="313">
        <v>222.42770078785603</v>
      </c>
      <c r="C43" s="314">
        <v>-5407132083.5654678</v>
      </c>
      <c r="D43" s="313">
        <v>4964625.7302960297</v>
      </c>
      <c r="E43" s="315">
        <v>21298848.463935699</v>
      </c>
      <c r="F43" s="314">
        <v>26263474.19423173</v>
      </c>
      <c r="G43" s="312" t="s">
        <v>801</v>
      </c>
      <c r="I43" s="313"/>
      <c r="J43" s="314"/>
      <c r="K43" s="313"/>
      <c r="L43" s="315"/>
      <c r="M43" s="314"/>
      <c r="N43" s="312"/>
      <c r="P43" s="313">
        <v>11527439283.286274</v>
      </c>
      <c r="Q43" s="314">
        <v>-2545229818.0782351</v>
      </c>
      <c r="R43" s="313">
        <v>4964625.7302960297</v>
      </c>
      <c r="S43" s="315">
        <v>460285.41005636699</v>
      </c>
      <c r="T43" s="314">
        <v>5424911.1403523963</v>
      </c>
      <c r="U43" s="312" t="s">
        <v>805</v>
      </c>
      <c r="W43" s="313">
        <v>49952827553.633141</v>
      </c>
      <c r="X43" s="314">
        <v>128.90973093008324</v>
      </c>
      <c r="Y43" s="313">
        <v>505722.45236399397</v>
      </c>
      <c r="Z43" s="315">
        <v>25875690.216740999</v>
      </c>
      <c r="AA43" s="314">
        <v>26381412.669104993</v>
      </c>
      <c r="AB43" s="312" t="s">
        <v>788</v>
      </c>
      <c r="AD43" s="313">
        <v>11480989427.273399</v>
      </c>
      <c r="AE43" s="314">
        <v>9359751.6636348367</v>
      </c>
      <c r="AF43" s="313">
        <v>4964625.7302960297</v>
      </c>
      <c r="AG43" s="315">
        <v>2261490.5863648402</v>
      </c>
      <c r="AH43" s="314">
        <v>7226116.3166608699</v>
      </c>
      <c r="AI43" s="312" t="s">
        <v>797</v>
      </c>
      <c r="AK43" s="313">
        <v>11309013768.192678</v>
      </c>
      <c r="AL43" s="314">
        <v>14508886313.931999</v>
      </c>
      <c r="AM43" s="313">
        <v>4964625.7302960297</v>
      </c>
      <c r="AN43" s="315">
        <v>4589118.6958858604</v>
      </c>
      <c r="AO43" s="314">
        <v>9553744.4261818901</v>
      </c>
      <c r="AP43" s="312" t="s">
        <v>795</v>
      </c>
    </row>
    <row r="44" spans="2:42" ht="15" customHeight="1" x14ac:dyDescent="0.25">
      <c r="B44" s="313">
        <v>223.49305228176598</v>
      </c>
      <c r="C44" s="314">
        <v>-5813985970.2876244</v>
      </c>
      <c r="D44" s="313">
        <v>4964625.7302960297</v>
      </c>
      <c r="E44" s="315">
        <v>21267270.7074035</v>
      </c>
      <c r="F44" s="314">
        <v>26231896.43769953</v>
      </c>
      <c r="G44" s="312" t="s">
        <v>795</v>
      </c>
      <c r="I44" s="313"/>
      <c r="J44" s="314"/>
      <c r="K44" s="313"/>
      <c r="L44" s="315"/>
      <c r="M44" s="314"/>
      <c r="N44" s="312"/>
      <c r="P44" s="313"/>
      <c r="Q44" s="314"/>
      <c r="R44" s="313"/>
      <c r="S44" s="315"/>
      <c r="T44" s="314"/>
      <c r="U44" s="312"/>
      <c r="W44" s="313">
        <v>49959268796.064865</v>
      </c>
      <c r="X44" s="314">
        <v>128.66076931144784</v>
      </c>
      <c r="Y44" s="313">
        <v>495023.37224682898</v>
      </c>
      <c r="Z44" s="315">
        <v>25886389.296858098</v>
      </c>
      <c r="AA44" s="314">
        <v>26381412.669104926</v>
      </c>
      <c r="AB44" s="312" t="s">
        <v>788</v>
      </c>
      <c r="AD44" s="313">
        <v>11531496464.158237</v>
      </c>
      <c r="AE44" s="314">
        <v>9030439.7048370093</v>
      </c>
      <c r="AF44" s="313">
        <v>4964625.7302960297</v>
      </c>
      <c r="AG44" s="315">
        <v>1523578.9002660699</v>
      </c>
      <c r="AH44" s="314">
        <v>6488204.6305620996</v>
      </c>
      <c r="AI44" s="312" t="s">
        <v>798</v>
      </c>
      <c r="AK44" s="313">
        <v>11393739061.08786</v>
      </c>
      <c r="AL44" s="314">
        <v>12267127900.09371</v>
      </c>
      <c r="AM44" s="313">
        <v>4964625.7302960297</v>
      </c>
      <c r="AN44" s="315">
        <v>3435669.6851619398</v>
      </c>
      <c r="AO44" s="314">
        <v>8400295.4154579695</v>
      </c>
      <c r="AP44" s="312" t="s">
        <v>800</v>
      </c>
    </row>
    <row r="45" spans="2:42" ht="15" customHeight="1" x14ac:dyDescent="0.25">
      <c r="B45" s="313"/>
      <c r="C45" s="314"/>
      <c r="D45" s="313"/>
      <c r="E45" s="315"/>
      <c r="F45" s="314"/>
      <c r="G45" s="312"/>
      <c r="I45" s="313">
        <v>50151438646.182487</v>
      </c>
      <c r="J45" s="314">
        <v>-3417319502.4431458</v>
      </c>
      <c r="K45" s="313">
        <v>0</v>
      </c>
      <c r="L45" s="315">
        <v>26381412.6691049</v>
      </c>
      <c r="M45" s="314">
        <v>26381412.6691049</v>
      </c>
      <c r="N45" s="312" t="s">
        <v>794</v>
      </c>
      <c r="P45" s="313">
        <v>11576497838.831791</v>
      </c>
      <c r="Q45" s="314">
        <v>-2773214813.207489</v>
      </c>
      <c r="R45" s="313">
        <v>4964625.7302960204</v>
      </c>
      <c r="S45" s="315">
        <v>0</v>
      </c>
      <c r="T45" s="314">
        <v>4964625.7302960204</v>
      </c>
      <c r="U45" s="312" t="s">
        <v>808</v>
      </c>
      <c r="W45" s="313">
        <v>50164924244.398109</v>
      </c>
      <c r="X45" s="314">
        <v>123.4627194273199</v>
      </c>
      <c r="Y45" s="313">
        <v>255589.341511537</v>
      </c>
      <c r="Z45" s="315">
        <v>26125823.327593401</v>
      </c>
      <c r="AA45" s="314">
        <v>26381412.669104937</v>
      </c>
      <c r="AB45" s="312" t="s">
        <v>788</v>
      </c>
      <c r="AD45" s="313">
        <v>11557996786.213289</v>
      </c>
      <c r="AE45" s="314">
        <v>8926512.4894253649</v>
      </c>
      <c r="AF45" s="313">
        <v>4964625.7302960297</v>
      </c>
      <c r="AG45" s="315">
        <v>1207254.0141119999</v>
      </c>
      <c r="AH45" s="314">
        <v>6171879.7444080301</v>
      </c>
      <c r="AI45" s="312" t="s">
        <v>799</v>
      </c>
      <c r="AK45" s="313">
        <v>11478341322.907269</v>
      </c>
      <c r="AL45" s="314">
        <v>10025369486.255415</v>
      </c>
      <c r="AM45" s="313">
        <v>4964625.7302960297</v>
      </c>
      <c r="AN45" s="315">
        <v>2284339.6873536799</v>
      </c>
      <c r="AO45" s="314">
        <v>7248965.4176497096</v>
      </c>
      <c r="AP45" s="312" t="s">
        <v>798</v>
      </c>
    </row>
    <row r="46" spans="2:42" ht="15" customHeight="1" x14ac:dyDescent="0.25">
      <c r="B46" s="313">
        <v>224.49046978764193</v>
      </c>
      <c r="C46" s="314">
        <v>-6220839857.0098305</v>
      </c>
      <c r="D46" s="313">
        <v>4964625.7302960297</v>
      </c>
      <c r="E46" s="315">
        <v>21311502.466428898</v>
      </c>
      <c r="F46" s="314">
        <v>26276128.196724929</v>
      </c>
      <c r="G46" s="312" t="s">
        <v>788</v>
      </c>
      <c r="I46" s="313">
        <v>50169934256.096802</v>
      </c>
      <c r="J46" s="314">
        <v>-3982300692.7507133</v>
      </c>
      <c r="K46" s="313">
        <v>0</v>
      </c>
      <c r="L46" s="315">
        <v>26381412.6691049</v>
      </c>
      <c r="M46" s="314">
        <v>26381412.6691049</v>
      </c>
      <c r="N46" s="312" t="s">
        <v>796</v>
      </c>
      <c r="P46" s="313">
        <v>11637256456.006107</v>
      </c>
      <c r="Q46" s="314">
        <v>-3229184803.4659805</v>
      </c>
      <c r="R46" s="313">
        <v>4964625.7302960297</v>
      </c>
      <c r="S46" s="315">
        <v>0</v>
      </c>
      <c r="T46" s="314">
        <v>4964625.7302960297</v>
      </c>
      <c r="U46" s="312" t="s">
        <v>834</v>
      </c>
      <c r="W46" s="313">
        <v>50174232944.546967</v>
      </c>
      <c r="X46" s="314">
        <v>123.26392655040803</v>
      </c>
      <c r="Y46" s="313">
        <v>246112.06982991201</v>
      </c>
      <c r="Z46" s="315">
        <v>26135300.599275</v>
      </c>
      <c r="AA46" s="314">
        <v>26381412.669104911</v>
      </c>
      <c r="AB46" s="312" t="s">
        <v>788</v>
      </c>
      <c r="AD46" s="313">
        <v>11585821419.564188</v>
      </c>
      <c r="AE46" s="314">
        <v>8701127.7460391577</v>
      </c>
      <c r="AF46" s="313">
        <v>4964625.7302960297</v>
      </c>
      <c r="AG46" s="315">
        <v>760791.75500844396</v>
      </c>
      <c r="AH46" s="314">
        <v>5725417.4853044739</v>
      </c>
      <c r="AI46" s="312" t="s">
        <v>799</v>
      </c>
      <c r="AK46" s="313">
        <v>11559038530.283758</v>
      </c>
      <c r="AL46" s="314">
        <v>7783611072.417161</v>
      </c>
      <c r="AM46" s="313">
        <v>4964625.7302960297</v>
      </c>
      <c r="AN46" s="315">
        <v>1142121.49766346</v>
      </c>
      <c r="AO46" s="314">
        <v>6106747.2279594894</v>
      </c>
      <c r="AP46" s="312" t="s">
        <v>801</v>
      </c>
    </row>
    <row r="47" spans="2:42" ht="15" customHeight="1" x14ac:dyDescent="0.25">
      <c r="B47" s="316">
        <v>225.8039390115226</v>
      </c>
      <c r="C47" s="317">
        <v>-7034547630.4542313</v>
      </c>
      <c r="D47" s="316">
        <v>4964625.7302960297</v>
      </c>
      <c r="E47" s="318">
        <v>21416786.938808899</v>
      </c>
      <c r="F47" s="317">
        <v>26381412.66910493</v>
      </c>
      <c r="G47" s="610" t="s">
        <v>788</v>
      </c>
      <c r="I47" s="316">
        <v>50377020935.344833</v>
      </c>
      <c r="J47" s="317">
        <v>-4547281892.388546</v>
      </c>
      <c r="K47" s="316">
        <v>0</v>
      </c>
      <c r="L47" s="318">
        <v>26381412.669105001</v>
      </c>
      <c r="M47" s="317">
        <v>26381412.669105001</v>
      </c>
      <c r="N47" s="610" t="s">
        <v>788</v>
      </c>
      <c r="P47" s="316">
        <v>11642297160.701031</v>
      </c>
      <c r="Q47" s="317">
        <v>-3457169798.5952339</v>
      </c>
      <c r="R47" s="316">
        <v>4964625.7302960297</v>
      </c>
      <c r="S47" s="318">
        <v>0</v>
      </c>
      <c r="T47" s="317">
        <v>4964625.7302960297</v>
      </c>
      <c r="U47" s="610" t="s">
        <v>790</v>
      </c>
      <c r="W47" s="316">
        <v>50377020935.344833</v>
      </c>
      <c r="X47" s="317">
        <v>117.86708379072572</v>
      </c>
      <c r="Y47" s="316">
        <v>0</v>
      </c>
      <c r="Z47" s="318">
        <v>26381412.669105001</v>
      </c>
      <c r="AA47" s="317">
        <v>26381412.669105001</v>
      </c>
      <c r="AB47" s="610" t="s">
        <v>788</v>
      </c>
      <c r="AD47" s="316">
        <v>11642297160.701031</v>
      </c>
      <c r="AE47" s="317">
        <v>8371815.7872413043</v>
      </c>
      <c r="AF47" s="316">
        <v>4964625.7302960297</v>
      </c>
      <c r="AG47" s="318">
        <v>0</v>
      </c>
      <c r="AH47" s="317">
        <v>4964625.7302960297</v>
      </c>
      <c r="AI47" s="610" t="s">
        <v>790</v>
      </c>
      <c r="AK47" s="316">
        <v>11642297160.701031</v>
      </c>
      <c r="AL47" s="317">
        <v>5541852658.5788593</v>
      </c>
      <c r="AM47" s="316">
        <v>4964625.7302960297</v>
      </c>
      <c r="AN47" s="318">
        <v>0</v>
      </c>
      <c r="AO47" s="317">
        <v>4964625.7302960297</v>
      </c>
      <c r="AP47" s="610" t="s">
        <v>790</v>
      </c>
    </row>
    <row r="49" spans="2:42" ht="30" customHeight="1" x14ac:dyDescent="0.25">
      <c r="B49" s="766" t="s">
        <v>842</v>
      </c>
      <c r="C49" s="766"/>
      <c r="D49" s="766"/>
      <c r="E49" s="766"/>
      <c r="F49" s="766"/>
      <c r="G49" s="766"/>
      <c r="H49" s="766"/>
      <c r="I49" s="766"/>
      <c r="J49" s="766"/>
      <c r="K49" s="766"/>
      <c r="L49" s="766"/>
      <c r="M49" s="766"/>
      <c r="N49" s="766"/>
      <c r="O49" s="766"/>
      <c r="P49" s="766"/>
      <c r="Q49" s="766"/>
      <c r="R49" s="766"/>
      <c r="S49" s="766"/>
      <c r="T49" s="766"/>
      <c r="U49" s="766"/>
      <c r="V49" s="766"/>
      <c r="W49" s="766"/>
      <c r="X49" s="766"/>
      <c r="Y49" s="766"/>
      <c r="Z49" s="766"/>
      <c r="AA49" s="766"/>
      <c r="AB49" s="766"/>
      <c r="AC49" s="766"/>
      <c r="AD49" s="766"/>
      <c r="AE49" s="766"/>
      <c r="AF49" s="766"/>
      <c r="AG49" s="766"/>
      <c r="AH49" s="766"/>
      <c r="AI49" s="766"/>
      <c r="AJ49" s="766"/>
      <c r="AK49" s="766"/>
      <c r="AL49" s="766"/>
      <c r="AM49" s="766"/>
      <c r="AN49" s="766"/>
      <c r="AO49" s="766"/>
      <c r="AP49" s="766"/>
    </row>
  </sheetData>
  <mergeCells count="8">
    <mergeCell ref="B2:AP2"/>
    <mergeCell ref="B49:AP49"/>
    <mergeCell ref="AK4:AP4"/>
    <mergeCell ref="B4:G4"/>
    <mergeCell ref="I4:N4"/>
    <mergeCell ref="P4:U4"/>
    <mergeCell ref="W4:AB4"/>
    <mergeCell ref="AD4:AI4"/>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15C31-6CA1-4B05-86CC-B26380D6A12D}">
  <dimension ref="A2:BJ397"/>
  <sheetViews>
    <sheetView zoomScale="70" zoomScaleNormal="70" workbookViewId="0">
      <pane ySplit="5" topLeftCell="A6" activePane="bottomLeft" state="frozen"/>
      <selection pane="bottomLeft"/>
    </sheetView>
  </sheetViews>
  <sheetFormatPr defaultColWidth="8.85546875" defaultRowHeight="15" customHeight="1" x14ac:dyDescent="0.25"/>
  <cols>
    <col min="1" max="1" width="5.7109375" style="17" customWidth="1"/>
    <col min="2" max="2" width="8.7109375" style="258" customWidth="1"/>
    <col min="3" max="3" width="8.7109375" style="578" customWidth="1"/>
    <col min="4" max="4" width="8.7109375" style="285" customWidth="1"/>
    <col min="5" max="5" width="8.7109375" style="42" customWidth="1"/>
    <col min="6" max="6" width="45.7109375" style="257" bestFit="1" customWidth="1"/>
    <col min="7" max="8" width="10.7109375" style="43" customWidth="1"/>
    <col min="9" max="9" width="10.7109375" style="44" customWidth="1"/>
    <col min="10" max="11" width="5.7109375" style="45" customWidth="1"/>
    <col min="12" max="12" width="5.7109375" style="46" customWidth="1"/>
    <col min="13" max="14" width="12.7109375" style="47" customWidth="1"/>
    <col min="15" max="15" width="10.7109375" style="44" customWidth="1"/>
    <col min="16" max="17" width="12.28515625" style="47" customWidth="1"/>
    <col min="18" max="18" width="10.7109375" style="61" customWidth="1"/>
    <col min="19" max="19" width="12.28515625" style="47" customWidth="1"/>
    <col min="20" max="20" width="12.28515625" style="61" customWidth="1"/>
    <col min="21" max="21" width="10.7109375" style="44" customWidth="1"/>
    <col min="22" max="26" width="12.28515625" style="17" customWidth="1"/>
    <col min="27" max="35" width="10.7109375" style="17" customWidth="1"/>
    <col min="36" max="37" width="4.7109375" style="17" customWidth="1"/>
    <col min="38" max="38" width="13.7109375" style="17" customWidth="1"/>
    <col min="39" max="39" width="9.28515625" style="17" customWidth="1"/>
    <col min="40" max="43" width="4.7109375" style="17" customWidth="1"/>
    <col min="44" max="45" width="16.7109375" style="17" customWidth="1"/>
    <col min="46" max="46" width="13.7109375" style="17" customWidth="1"/>
    <col min="47" max="47" width="9.28515625" style="17" customWidth="1"/>
    <col min="48" max="48" width="9.28515625" style="19" customWidth="1"/>
    <col min="49" max="52" width="13.7109375" style="17" customWidth="1"/>
    <col min="53" max="53" width="9" style="94" customWidth="1"/>
    <col min="54" max="54" width="9.7109375" style="94" customWidth="1"/>
    <col min="55" max="57" width="13.7109375" style="17" customWidth="1"/>
    <col min="58" max="58" width="10.7109375" style="17" customWidth="1"/>
    <col min="59" max="59" width="2.28515625" style="19" customWidth="1"/>
    <col min="60" max="16384" width="8.85546875" style="17"/>
  </cols>
  <sheetData>
    <row r="2" spans="1:62" ht="15" customHeight="1" x14ac:dyDescent="0.25">
      <c r="A2" s="49"/>
      <c r="B2" s="257"/>
      <c r="C2" s="293"/>
      <c r="D2" s="284"/>
      <c r="E2" s="48"/>
      <c r="G2" s="50" t="s">
        <v>364</v>
      </c>
      <c r="H2" s="51" t="s">
        <v>365</v>
      </c>
      <c r="I2" s="52" t="s">
        <v>366</v>
      </c>
      <c r="J2" s="53" t="s">
        <v>364</v>
      </c>
      <c r="K2" s="54" t="s">
        <v>365</v>
      </c>
      <c r="L2" s="55" t="s">
        <v>366</v>
      </c>
      <c r="M2" s="56" t="s">
        <v>364</v>
      </c>
      <c r="N2" s="57" t="s">
        <v>365</v>
      </c>
      <c r="O2" s="52" t="s">
        <v>366</v>
      </c>
      <c r="P2" s="56" t="s">
        <v>364</v>
      </c>
      <c r="Q2" s="57" t="s">
        <v>365</v>
      </c>
      <c r="R2" s="57" t="s">
        <v>366</v>
      </c>
      <c r="S2" s="58" t="s">
        <v>364</v>
      </c>
      <c r="T2" s="57" t="s">
        <v>365</v>
      </c>
      <c r="U2" s="59" t="s">
        <v>366</v>
      </c>
      <c r="V2" s="18"/>
      <c r="W2" s="18"/>
      <c r="X2" s="18"/>
      <c r="Y2" s="18"/>
      <c r="Z2" s="18"/>
      <c r="AA2" s="91"/>
      <c r="AB2" s="91"/>
      <c r="AC2" s="91"/>
      <c r="AD2" s="91"/>
      <c r="AE2" s="91"/>
      <c r="AF2" s="91"/>
      <c r="AG2" s="91"/>
      <c r="AH2" s="91"/>
      <c r="AI2" s="91"/>
      <c r="AJ2" s="19"/>
      <c r="AK2" s="19"/>
      <c r="AL2" s="19"/>
      <c r="AM2" s="19"/>
      <c r="AN2" s="19"/>
      <c r="AO2" s="19"/>
      <c r="AP2" s="19"/>
      <c r="AQ2" s="19"/>
      <c r="AR2" s="19"/>
      <c r="AS2" s="19"/>
      <c r="AT2" s="19"/>
      <c r="AU2" s="19"/>
      <c r="AW2" s="19"/>
      <c r="AX2" s="19"/>
      <c r="AY2" s="19"/>
      <c r="AZ2" s="19"/>
      <c r="BA2" s="77"/>
      <c r="BB2" s="77"/>
      <c r="BC2" s="19"/>
      <c r="BD2" s="19"/>
      <c r="BE2" s="19"/>
      <c r="BF2" s="19"/>
    </row>
    <row r="3" spans="1:62" ht="15" customHeight="1" x14ac:dyDescent="0.25">
      <c r="A3" s="19"/>
      <c r="B3" s="257"/>
      <c r="C3" s="293"/>
      <c r="D3" s="284"/>
      <c r="E3" s="48"/>
      <c r="G3" s="17"/>
      <c r="H3" s="19"/>
      <c r="I3" s="60"/>
      <c r="J3" s="17"/>
      <c r="K3" s="61"/>
      <c r="L3" s="62"/>
      <c r="M3" s="63"/>
      <c r="N3" s="61"/>
      <c r="O3" s="60"/>
      <c r="P3" s="17"/>
      <c r="Q3" s="61"/>
      <c r="S3" s="19"/>
      <c r="U3" s="6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95"/>
      <c r="BB3" s="95"/>
      <c r="BC3" s="20"/>
      <c r="BD3" s="20"/>
      <c r="BE3" s="20"/>
      <c r="BF3" s="20"/>
    </row>
    <row r="4" spans="1:62" s="28" customFormat="1" ht="110.1" customHeight="1" x14ac:dyDescent="0.25">
      <c r="A4" s="21"/>
      <c r="B4" s="280" t="s">
        <v>671</v>
      </c>
      <c r="C4" s="130" t="s">
        <v>670</v>
      </c>
      <c r="D4" s="96" t="s">
        <v>672</v>
      </c>
      <c r="E4" s="126" t="s">
        <v>674</v>
      </c>
      <c r="F4" s="326" t="s">
        <v>695</v>
      </c>
      <c r="G4" s="127" t="s">
        <v>629</v>
      </c>
      <c r="H4" s="321" t="s">
        <v>629</v>
      </c>
      <c r="I4" s="128"/>
      <c r="J4" s="129" t="s">
        <v>304</v>
      </c>
      <c r="K4" s="130" t="s">
        <v>304</v>
      </c>
      <c r="L4" s="131"/>
      <c r="M4" s="132" t="s">
        <v>306</v>
      </c>
      <c r="N4" s="133" t="s">
        <v>306</v>
      </c>
      <c r="O4" s="134"/>
      <c r="P4" s="132" t="s">
        <v>676</v>
      </c>
      <c r="Q4" s="133" t="s">
        <v>676</v>
      </c>
      <c r="R4" s="135"/>
      <c r="S4" s="132" t="s">
        <v>675</v>
      </c>
      <c r="T4" s="133" t="s">
        <v>675</v>
      </c>
      <c r="U4" s="136"/>
      <c r="V4" s="98" t="s">
        <v>288</v>
      </c>
      <c r="W4" s="99" t="s">
        <v>289</v>
      </c>
      <c r="X4" s="99" t="s">
        <v>290</v>
      </c>
      <c r="Y4" s="99" t="s">
        <v>291</v>
      </c>
      <c r="Z4" s="100" t="s">
        <v>292</v>
      </c>
      <c r="AA4" s="99" t="s">
        <v>264</v>
      </c>
      <c r="AB4" s="99" t="s">
        <v>265</v>
      </c>
      <c r="AC4" s="100" t="s">
        <v>266</v>
      </c>
      <c r="AD4" s="98" t="s">
        <v>1</v>
      </c>
      <c r="AE4" s="99" t="s">
        <v>5</v>
      </c>
      <c r="AF4" s="99" t="s">
        <v>7</v>
      </c>
      <c r="AG4" s="99" t="s">
        <v>299</v>
      </c>
      <c r="AH4" s="99" t="s">
        <v>300</v>
      </c>
      <c r="AI4" s="99" t="s">
        <v>303</v>
      </c>
      <c r="AJ4" s="101" t="s">
        <v>304</v>
      </c>
      <c r="AK4" s="102" t="s">
        <v>305</v>
      </c>
      <c r="AL4" s="102" t="s">
        <v>306</v>
      </c>
      <c r="AM4" s="103" t="s">
        <v>307</v>
      </c>
      <c r="AN4" s="101" t="s">
        <v>308</v>
      </c>
      <c r="AO4" s="102" t="s">
        <v>309</v>
      </c>
      <c r="AP4" s="102" t="s">
        <v>310</v>
      </c>
      <c r="AQ4" s="104" t="s">
        <v>311</v>
      </c>
      <c r="AR4" s="102" t="s">
        <v>312</v>
      </c>
      <c r="AS4" s="104" t="s">
        <v>313</v>
      </c>
      <c r="AT4" s="101" t="s">
        <v>314</v>
      </c>
      <c r="AU4" s="102" t="s">
        <v>315</v>
      </c>
      <c r="AV4" s="103" t="s">
        <v>316</v>
      </c>
      <c r="AW4" s="101" t="s">
        <v>317</v>
      </c>
      <c r="AX4" s="102" t="s">
        <v>318</v>
      </c>
      <c r="AY4" s="105" t="s">
        <v>319</v>
      </c>
      <c r="AZ4" s="103" t="s">
        <v>320</v>
      </c>
      <c r="BA4" s="149" t="s">
        <v>321</v>
      </c>
      <c r="BB4" s="150" t="s">
        <v>322</v>
      </c>
      <c r="BC4" s="102" t="s">
        <v>323</v>
      </c>
      <c r="BD4" s="102" t="s">
        <v>324</v>
      </c>
      <c r="BE4" s="102" t="s">
        <v>325</v>
      </c>
      <c r="BF4" s="104" t="s">
        <v>326</v>
      </c>
      <c r="BG4" s="21"/>
      <c r="BI4" s="21"/>
      <c r="BJ4" s="21"/>
    </row>
    <row r="5" spans="1:62" s="92" customFormat="1" ht="15" customHeight="1" x14ac:dyDescent="0.3">
      <c r="A5" s="16"/>
      <c r="B5" s="253"/>
      <c r="C5" s="571"/>
      <c r="D5" s="119"/>
      <c r="E5" s="137"/>
      <c r="F5" s="325"/>
      <c r="G5" s="138"/>
      <c r="H5" s="139"/>
      <c r="I5" s="140"/>
      <c r="J5" s="141"/>
      <c r="K5" s="142"/>
      <c r="L5" s="143"/>
      <c r="M5" s="144"/>
      <c r="N5" s="145"/>
      <c r="O5" s="140"/>
      <c r="P5" s="144"/>
      <c r="Q5" s="145"/>
      <c r="R5" s="146"/>
      <c r="S5" s="144"/>
      <c r="T5" s="147"/>
      <c r="U5" s="148"/>
      <c r="V5" s="155"/>
      <c r="W5" s="156"/>
      <c r="X5" s="156"/>
      <c r="Y5" s="156"/>
      <c r="Z5" s="157"/>
      <c r="AA5" s="156" t="s">
        <v>267</v>
      </c>
      <c r="AB5" s="156" t="s">
        <v>268</v>
      </c>
      <c r="AC5" s="157" t="s">
        <v>269</v>
      </c>
      <c r="AD5" s="155" t="s">
        <v>270</v>
      </c>
      <c r="AE5" s="156" t="s">
        <v>274</v>
      </c>
      <c r="AF5" s="156" t="s">
        <v>276</v>
      </c>
      <c r="AG5" s="156" t="s">
        <v>283</v>
      </c>
      <c r="AH5" s="156" t="s">
        <v>284</v>
      </c>
      <c r="AI5" s="156" t="s">
        <v>287</v>
      </c>
      <c r="AJ5" s="151"/>
      <c r="AK5" s="152"/>
      <c r="AL5" s="152"/>
      <c r="AM5" s="153"/>
      <c r="AN5" s="151"/>
      <c r="AO5" s="152"/>
      <c r="AP5" s="152"/>
      <c r="AQ5" s="153"/>
      <c r="AR5" s="152"/>
      <c r="AS5" s="153"/>
      <c r="AT5" s="151"/>
      <c r="AU5" s="152"/>
      <c r="AV5" s="153"/>
      <c r="AW5" s="151"/>
      <c r="AX5" s="152"/>
      <c r="AY5" s="152"/>
      <c r="AZ5" s="152"/>
      <c r="BA5" s="154"/>
      <c r="BB5" s="154"/>
      <c r="BC5" s="152"/>
      <c r="BD5" s="152"/>
      <c r="BE5" s="152"/>
      <c r="BF5" s="153"/>
      <c r="BG5" s="64"/>
      <c r="BI5" s="16"/>
      <c r="BJ5" s="16"/>
    </row>
    <row r="6" spans="1:62" s="19" customFormat="1" ht="15" customHeight="1" x14ac:dyDescent="0.25">
      <c r="B6" s="254" t="s">
        <v>673</v>
      </c>
      <c r="C6" s="572">
        <v>1</v>
      </c>
      <c r="D6" s="286">
        <v>2018</v>
      </c>
      <c r="E6" s="333">
        <v>-0.2</v>
      </c>
      <c r="F6" s="334" t="s">
        <v>697</v>
      </c>
      <c r="G6" s="319">
        <v>129935224.89273739</v>
      </c>
      <c r="H6" s="320">
        <v>129935224.89273739</v>
      </c>
      <c r="I6" s="324">
        <v>0</v>
      </c>
      <c r="J6" s="335">
        <v>7</v>
      </c>
      <c r="K6" s="336">
        <v>7</v>
      </c>
      <c r="L6" s="327">
        <v>0</v>
      </c>
      <c r="M6" s="337">
        <v>2750000</v>
      </c>
      <c r="N6" s="338">
        <v>2750000</v>
      </c>
      <c r="O6" s="324">
        <v>0</v>
      </c>
      <c r="P6" s="337">
        <v>0</v>
      </c>
      <c r="Q6" s="338">
        <v>0</v>
      </c>
      <c r="R6" s="324"/>
      <c r="S6" s="337">
        <v>2750000</v>
      </c>
      <c r="T6" s="241">
        <v>2750000</v>
      </c>
      <c r="U6" s="330">
        <v>0</v>
      </c>
      <c r="V6" s="170">
        <v>129935224.89273739</v>
      </c>
      <c r="W6" s="24">
        <v>129935224.89273739</v>
      </c>
      <c r="X6" s="24">
        <v>129935224.89273739</v>
      </c>
      <c r="Y6" s="24">
        <v>936549371.95156097</v>
      </c>
      <c r="Z6" s="195">
        <v>2149971989.598618</v>
      </c>
      <c r="AA6" s="170">
        <v>3995.8740162740228</v>
      </c>
      <c r="AB6" s="24">
        <v>10.133888029025933</v>
      </c>
      <c r="AC6" s="195">
        <v>839856995.51344681</v>
      </c>
      <c r="AD6" s="170">
        <v>4808455187.0586653</v>
      </c>
      <c r="AE6" s="24">
        <v>287677.13832313847</v>
      </c>
      <c r="AF6" s="24">
        <v>1641841.6120752459</v>
      </c>
      <c r="AG6" s="24">
        <v>-2069882938.8823047</v>
      </c>
      <c r="AH6" s="24">
        <v>-251217670.85964218</v>
      </c>
      <c r="AI6" s="195">
        <v>-31924384.205787539</v>
      </c>
      <c r="AJ6" s="240">
        <v>12</v>
      </c>
      <c r="AK6" s="241">
        <v>8</v>
      </c>
      <c r="AL6" s="241">
        <v>5050000</v>
      </c>
      <c r="AM6" s="190">
        <v>1.0000008831875982</v>
      </c>
      <c r="AN6" s="240">
        <v>7</v>
      </c>
      <c r="AO6" s="241">
        <v>5</v>
      </c>
      <c r="AP6" s="241">
        <v>2</v>
      </c>
      <c r="AQ6" s="242">
        <v>1</v>
      </c>
      <c r="AR6" s="240">
        <v>1014940603.885</v>
      </c>
      <c r="AS6" s="242">
        <v>2840306387.0645638</v>
      </c>
      <c r="AT6" s="240">
        <v>119327013</v>
      </c>
      <c r="AU6" s="189">
        <v>0.10424005850226875</v>
      </c>
      <c r="AV6" s="190">
        <v>9.6623792345454564E-3</v>
      </c>
      <c r="AW6" s="240">
        <v>4964625.7302960325</v>
      </c>
      <c r="AX6" s="242">
        <v>121289261.87147729</v>
      </c>
      <c r="AY6" s="240">
        <v>0</v>
      </c>
      <c r="AZ6" s="242">
        <v>2750000</v>
      </c>
      <c r="BA6" s="200">
        <v>0</v>
      </c>
      <c r="BB6" s="202">
        <v>2.2673070621156921E-2</v>
      </c>
      <c r="BC6" s="240">
        <v>2750000</v>
      </c>
      <c r="BD6" s="241">
        <v>10024821.901078777</v>
      </c>
      <c r="BE6" s="241">
        <v>411042.5</v>
      </c>
      <c r="BF6" s="243">
        <v>964.59913056290179</v>
      </c>
    </row>
    <row r="7" spans="1:62" s="19" customFormat="1" ht="15" customHeight="1" x14ac:dyDescent="0.25">
      <c r="B7" s="255" t="s">
        <v>673</v>
      </c>
      <c r="C7" s="573">
        <v>1</v>
      </c>
      <c r="D7" s="287">
        <v>2018</v>
      </c>
      <c r="E7" s="339">
        <v>-0.1</v>
      </c>
      <c r="F7" s="340" t="s">
        <v>697</v>
      </c>
      <c r="G7" s="313">
        <v>129935224.89273691</v>
      </c>
      <c r="H7" s="315">
        <v>129935224.89273739</v>
      </c>
      <c r="I7" s="322">
        <v>-3.6637359812630166E-15</v>
      </c>
      <c r="J7" s="341">
        <v>7</v>
      </c>
      <c r="K7" s="342">
        <v>7</v>
      </c>
      <c r="L7" s="328">
        <v>0</v>
      </c>
      <c r="M7" s="343">
        <v>2750000</v>
      </c>
      <c r="N7" s="344">
        <v>2750000</v>
      </c>
      <c r="O7" s="322">
        <v>0</v>
      </c>
      <c r="P7" s="343">
        <v>0</v>
      </c>
      <c r="Q7" s="344">
        <v>0</v>
      </c>
      <c r="R7" s="322"/>
      <c r="S7" s="343">
        <v>2750000</v>
      </c>
      <c r="T7" s="245">
        <v>2750000</v>
      </c>
      <c r="U7" s="331">
        <v>0</v>
      </c>
      <c r="V7" s="171">
        <v>129935224.89273691</v>
      </c>
      <c r="W7" s="196">
        <v>129935224.89273691</v>
      </c>
      <c r="X7" s="196">
        <v>129935224.89273691</v>
      </c>
      <c r="Y7" s="196">
        <v>936549371.9515605</v>
      </c>
      <c r="Z7" s="197">
        <v>2149971989.5986185</v>
      </c>
      <c r="AA7" s="171">
        <v>3995.8740162740228</v>
      </c>
      <c r="AB7" s="196">
        <v>10.133888029025934</v>
      </c>
      <c r="AC7" s="197">
        <v>839856995.51344693</v>
      </c>
      <c r="AD7" s="171">
        <v>4808455187.0586643</v>
      </c>
      <c r="AE7" s="196">
        <v>287677.13832313847</v>
      </c>
      <c r="AF7" s="196">
        <v>1641841.612075245</v>
      </c>
      <c r="AG7" s="196">
        <v>-2069882938.8823047</v>
      </c>
      <c r="AH7" s="196">
        <v>-251217670.85964212</v>
      </c>
      <c r="AI7" s="197">
        <v>-31924384.205787528</v>
      </c>
      <c r="AJ7" s="244">
        <v>10</v>
      </c>
      <c r="AK7" s="245">
        <v>7</v>
      </c>
      <c r="AL7" s="245">
        <v>3900000</v>
      </c>
      <c r="AM7" s="192">
        <v>1</v>
      </c>
      <c r="AN7" s="244">
        <v>7</v>
      </c>
      <c r="AO7" s="245">
        <v>5</v>
      </c>
      <c r="AP7" s="245">
        <v>2</v>
      </c>
      <c r="AQ7" s="246">
        <v>1</v>
      </c>
      <c r="AR7" s="244">
        <v>1014940603.885</v>
      </c>
      <c r="AS7" s="246">
        <v>2840306387.0645638</v>
      </c>
      <c r="AT7" s="244">
        <v>119327013</v>
      </c>
      <c r="AU7" s="191">
        <v>0.10424005850226874</v>
      </c>
      <c r="AV7" s="192">
        <v>9.6623792345454582E-3</v>
      </c>
      <c r="AW7" s="244">
        <v>4964625.7302960325</v>
      </c>
      <c r="AX7" s="246">
        <v>121289261.87147729</v>
      </c>
      <c r="AY7" s="244">
        <v>0</v>
      </c>
      <c r="AZ7" s="246">
        <v>2750000</v>
      </c>
      <c r="BA7" s="186">
        <v>0</v>
      </c>
      <c r="BB7" s="187">
        <v>2.2673070621156921E-2</v>
      </c>
      <c r="BC7" s="244">
        <v>2750000</v>
      </c>
      <c r="BD7" s="245">
        <v>10024821.901078777</v>
      </c>
      <c r="BE7" s="245">
        <v>411042.5</v>
      </c>
      <c r="BF7" s="247">
        <v>964.59913056290191</v>
      </c>
    </row>
    <row r="8" spans="1:62" s="19" customFormat="1" ht="15" customHeight="1" x14ac:dyDescent="0.25">
      <c r="B8" s="255" t="s">
        <v>673</v>
      </c>
      <c r="C8" s="573">
        <v>1</v>
      </c>
      <c r="D8" s="287">
        <v>2018</v>
      </c>
      <c r="E8" s="339">
        <v>0.1</v>
      </c>
      <c r="F8" s="340" t="s">
        <v>697</v>
      </c>
      <c r="G8" s="313">
        <v>129935224.89273691</v>
      </c>
      <c r="H8" s="315">
        <v>129935224.89273739</v>
      </c>
      <c r="I8" s="322">
        <v>-3.6637359812630166E-15</v>
      </c>
      <c r="J8" s="341">
        <v>7</v>
      </c>
      <c r="K8" s="342">
        <v>7</v>
      </c>
      <c r="L8" s="328">
        <v>0</v>
      </c>
      <c r="M8" s="343">
        <v>2750000</v>
      </c>
      <c r="N8" s="344">
        <v>2750000</v>
      </c>
      <c r="O8" s="322">
        <v>0</v>
      </c>
      <c r="P8" s="343">
        <v>0</v>
      </c>
      <c r="Q8" s="344">
        <v>0</v>
      </c>
      <c r="R8" s="322"/>
      <c r="S8" s="343">
        <v>2750000</v>
      </c>
      <c r="T8" s="245">
        <v>2750000</v>
      </c>
      <c r="U8" s="331">
        <v>0</v>
      </c>
      <c r="V8" s="171">
        <v>129935224.89273691</v>
      </c>
      <c r="W8" s="196">
        <v>129935224.89273691</v>
      </c>
      <c r="X8" s="196">
        <v>129935224.89273691</v>
      </c>
      <c r="Y8" s="196">
        <v>936549371.95156002</v>
      </c>
      <c r="Z8" s="197">
        <v>2149971989.598619</v>
      </c>
      <c r="AA8" s="171">
        <v>3995.8740162740219</v>
      </c>
      <c r="AB8" s="196">
        <v>10.133888029025933</v>
      </c>
      <c r="AC8" s="197">
        <v>839856995.51344681</v>
      </c>
      <c r="AD8" s="171">
        <v>4808455187.0586653</v>
      </c>
      <c r="AE8" s="196">
        <v>287677.13832313847</v>
      </c>
      <c r="AF8" s="196">
        <v>1641841.612075245</v>
      </c>
      <c r="AG8" s="196">
        <v>-2069882938.8823047</v>
      </c>
      <c r="AH8" s="196">
        <v>-251217670.85964212</v>
      </c>
      <c r="AI8" s="197">
        <v>-31924384.205787532</v>
      </c>
      <c r="AJ8" s="244">
        <v>6</v>
      </c>
      <c r="AK8" s="245">
        <v>4</v>
      </c>
      <c r="AL8" s="245">
        <v>2050000</v>
      </c>
      <c r="AM8" s="192">
        <v>1.0000021797024166</v>
      </c>
      <c r="AN8" s="244">
        <v>7</v>
      </c>
      <c r="AO8" s="245">
        <v>5</v>
      </c>
      <c r="AP8" s="245">
        <v>2</v>
      </c>
      <c r="AQ8" s="246">
        <v>1</v>
      </c>
      <c r="AR8" s="244">
        <v>1014940603.885</v>
      </c>
      <c r="AS8" s="246">
        <v>2840306387.0645638</v>
      </c>
      <c r="AT8" s="244">
        <v>119327013</v>
      </c>
      <c r="AU8" s="191">
        <v>0.10424005850226874</v>
      </c>
      <c r="AV8" s="192">
        <v>9.6623792345454582E-3</v>
      </c>
      <c r="AW8" s="244">
        <v>4964625.7302960325</v>
      </c>
      <c r="AX8" s="246">
        <v>121289261.87147729</v>
      </c>
      <c r="AY8" s="244">
        <v>0</v>
      </c>
      <c r="AZ8" s="246">
        <v>2750000</v>
      </c>
      <c r="BA8" s="186">
        <v>0</v>
      </c>
      <c r="BB8" s="187">
        <v>2.2673070621156921E-2</v>
      </c>
      <c r="BC8" s="244">
        <v>2750000</v>
      </c>
      <c r="BD8" s="245">
        <v>10024821.901078777</v>
      </c>
      <c r="BE8" s="245">
        <v>411042.49999999994</v>
      </c>
      <c r="BF8" s="247">
        <v>964.59913056290179</v>
      </c>
    </row>
    <row r="9" spans="1:62" s="19" customFormat="1" ht="15" customHeight="1" x14ac:dyDescent="0.25">
      <c r="B9" s="256" t="s">
        <v>673</v>
      </c>
      <c r="C9" s="574">
        <v>1</v>
      </c>
      <c r="D9" s="288">
        <v>2018</v>
      </c>
      <c r="E9" s="345">
        <v>0.2</v>
      </c>
      <c r="F9" s="346" t="s">
        <v>697</v>
      </c>
      <c r="G9" s="316">
        <v>129935224.89273739</v>
      </c>
      <c r="H9" s="318">
        <v>129935224.89273739</v>
      </c>
      <c r="I9" s="323">
        <v>0</v>
      </c>
      <c r="J9" s="347">
        <v>7</v>
      </c>
      <c r="K9" s="348">
        <v>7</v>
      </c>
      <c r="L9" s="329">
        <v>0</v>
      </c>
      <c r="M9" s="349">
        <v>2750000</v>
      </c>
      <c r="N9" s="350">
        <v>2750000</v>
      </c>
      <c r="O9" s="323">
        <v>0</v>
      </c>
      <c r="P9" s="349">
        <v>0</v>
      </c>
      <c r="Q9" s="350">
        <v>0</v>
      </c>
      <c r="R9" s="323"/>
      <c r="S9" s="349">
        <v>2750000</v>
      </c>
      <c r="T9" s="249">
        <v>2750000</v>
      </c>
      <c r="U9" s="332">
        <v>0</v>
      </c>
      <c r="V9" s="172">
        <v>129935224.89273739</v>
      </c>
      <c r="W9" s="198">
        <v>129935224.89273739</v>
      </c>
      <c r="X9" s="198">
        <v>129935224.89273739</v>
      </c>
      <c r="Y9" s="198">
        <v>936549371.95156097</v>
      </c>
      <c r="Z9" s="199">
        <v>2149971989.598619</v>
      </c>
      <c r="AA9" s="172">
        <v>3995.8740162740228</v>
      </c>
      <c r="AB9" s="198">
        <v>10.133888029025936</v>
      </c>
      <c r="AC9" s="199">
        <v>839856995.51344693</v>
      </c>
      <c r="AD9" s="172">
        <v>4808455187.0586653</v>
      </c>
      <c r="AE9" s="198">
        <v>287677.13832313847</v>
      </c>
      <c r="AF9" s="198">
        <v>1641841.612075245</v>
      </c>
      <c r="AG9" s="198">
        <v>-2069882938.8823047</v>
      </c>
      <c r="AH9" s="198">
        <v>-251217670.85964212</v>
      </c>
      <c r="AI9" s="199">
        <v>-31924384.205787528</v>
      </c>
      <c r="AJ9" s="248">
        <v>5</v>
      </c>
      <c r="AK9" s="249">
        <v>3</v>
      </c>
      <c r="AL9" s="249">
        <v>1450000</v>
      </c>
      <c r="AM9" s="194">
        <v>1</v>
      </c>
      <c r="AN9" s="248">
        <v>7</v>
      </c>
      <c r="AO9" s="249">
        <v>5</v>
      </c>
      <c r="AP9" s="249">
        <v>2</v>
      </c>
      <c r="AQ9" s="250">
        <v>1</v>
      </c>
      <c r="AR9" s="248">
        <v>1014940603.885</v>
      </c>
      <c r="AS9" s="250">
        <v>2840306387.0645638</v>
      </c>
      <c r="AT9" s="248">
        <v>119327013</v>
      </c>
      <c r="AU9" s="193">
        <v>0.10424005850226872</v>
      </c>
      <c r="AV9" s="194">
        <v>9.6623792345454599E-3</v>
      </c>
      <c r="AW9" s="248">
        <v>4964625.7302960325</v>
      </c>
      <c r="AX9" s="250">
        <v>121289261.87147729</v>
      </c>
      <c r="AY9" s="248">
        <v>0</v>
      </c>
      <c r="AZ9" s="250">
        <v>2750000</v>
      </c>
      <c r="BA9" s="204">
        <v>0</v>
      </c>
      <c r="BB9" s="206">
        <v>2.2673070621156921E-2</v>
      </c>
      <c r="BC9" s="248">
        <v>2750000</v>
      </c>
      <c r="BD9" s="249">
        <v>10024821.901078777</v>
      </c>
      <c r="BE9" s="249">
        <v>411042.5</v>
      </c>
      <c r="BF9" s="251">
        <v>964.59913056290179</v>
      </c>
    </row>
    <row r="10" spans="1:62" s="19" customFormat="1" ht="15" customHeight="1" x14ac:dyDescent="0.25">
      <c r="B10" s="254" t="s">
        <v>673</v>
      </c>
      <c r="C10" s="572">
        <v>1</v>
      </c>
      <c r="D10" s="286">
        <v>2018</v>
      </c>
      <c r="E10" s="333">
        <v>-0.2</v>
      </c>
      <c r="F10" s="334" t="s">
        <v>698</v>
      </c>
      <c r="G10" s="319">
        <v>0</v>
      </c>
      <c r="H10" s="320">
        <v>129935224.89273739</v>
      </c>
      <c r="I10" s="324">
        <v>-1</v>
      </c>
      <c r="J10" s="335">
        <v>0</v>
      </c>
      <c r="K10" s="336">
        <v>7</v>
      </c>
      <c r="L10" s="327">
        <v>-7</v>
      </c>
      <c r="M10" s="337">
        <v>0</v>
      </c>
      <c r="N10" s="338">
        <v>2750000</v>
      </c>
      <c r="O10" s="324">
        <v>-1</v>
      </c>
      <c r="P10" s="337">
        <v>0</v>
      </c>
      <c r="Q10" s="338">
        <v>0</v>
      </c>
      <c r="R10" s="324"/>
      <c r="S10" s="337">
        <v>0</v>
      </c>
      <c r="T10" s="241">
        <v>2750000</v>
      </c>
      <c r="U10" s="330">
        <v>-1</v>
      </c>
      <c r="V10" s="170">
        <v>0</v>
      </c>
      <c r="W10" s="24">
        <v>0</v>
      </c>
      <c r="X10" s="24">
        <v>0</v>
      </c>
      <c r="Y10" s="24">
        <v>0</v>
      </c>
      <c r="Z10" s="195">
        <v>0</v>
      </c>
      <c r="AA10" s="170">
        <v>0</v>
      </c>
      <c r="AB10" s="24">
        <v>0</v>
      </c>
      <c r="AC10" s="195">
        <v>0</v>
      </c>
      <c r="AD10" s="170">
        <v>0</v>
      </c>
      <c r="AE10" s="24">
        <v>0</v>
      </c>
      <c r="AF10" s="24">
        <v>0</v>
      </c>
      <c r="AG10" s="24">
        <v>0</v>
      </c>
      <c r="AH10" s="24">
        <v>0</v>
      </c>
      <c r="AI10" s="195">
        <v>0</v>
      </c>
      <c r="AJ10" s="240">
        <v>9</v>
      </c>
      <c r="AK10" s="241">
        <v>7</v>
      </c>
      <c r="AL10" s="241">
        <v>3300000</v>
      </c>
      <c r="AM10" s="190">
        <v>0.99999999999999989</v>
      </c>
      <c r="AN10" s="240">
        <v>0</v>
      </c>
      <c r="AO10" s="241">
        <v>0</v>
      </c>
      <c r="AP10" s="241">
        <v>0</v>
      </c>
      <c r="AQ10" s="242">
        <v>0</v>
      </c>
      <c r="AR10" s="240">
        <v>0</v>
      </c>
      <c r="AS10" s="242">
        <v>0</v>
      </c>
      <c r="AT10" s="240">
        <v>119327013</v>
      </c>
      <c r="AU10" s="189">
        <v>0</v>
      </c>
      <c r="AV10" s="190" t="e">
        <v>#DIV/0!</v>
      </c>
      <c r="AW10" s="240">
        <v>4964625.7302960325</v>
      </c>
      <c r="AX10" s="242">
        <v>121289261.87147729</v>
      </c>
      <c r="AY10" s="240">
        <v>0</v>
      </c>
      <c r="AZ10" s="242">
        <v>0</v>
      </c>
      <c r="BA10" s="200">
        <v>0</v>
      </c>
      <c r="BB10" s="202">
        <v>0</v>
      </c>
      <c r="BC10" s="240">
        <v>0</v>
      </c>
      <c r="BD10" s="241">
        <v>0</v>
      </c>
      <c r="BE10" s="241">
        <v>0</v>
      </c>
      <c r="BF10" s="243" t="e">
        <v>#DIV/0!</v>
      </c>
    </row>
    <row r="11" spans="1:62" s="19" customFormat="1" ht="15" customHeight="1" x14ac:dyDescent="0.25">
      <c r="B11" s="255" t="s">
        <v>673</v>
      </c>
      <c r="C11" s="573">
        <v>1</v>
      </c>
      <c r="D11" s="287">
        <v>2018</v>
      </c>
      <c r="E11" s="339">
        <v>-0.1</v>
      </c>
      <c r="F11" s="340" t="s">
        <v>698</v>
      </c>
      <c r="G11" s="313">
        <v>0</v>
      </c>
      <c r="H11" s="315">
        <v>129935224.89273739</v>
      </c>
      <c r="I11" s="322">
        <v>-1</v>
      </c>
      <c r="J11" s="341">
        <v>0</v>
      </c>
      <c r="K11" s="342">
        <v>7</v>
      </c>
      <c r="L11" s="328">
        <v>-7</v>
      </c>
      <c r="M11" s="343">
        <v>0</v>
      </c>
      <c r="N11" s="344">
        <v>2750000</v>
      </c>
      <c r="O11" s="322">
        <v>-1</v>
      </c>
      <c r="P11" s="343">
        <v>0</v>
      </c>
      <c r="Q11" s="344">
        <v>0</v>
      </c>
      <c r="R11" s="322"/>
      <c r="S11" s="343">
        <v>0</v>
      </c>
      <c r="T11" s="245">
        <v>2750000</v>
      </c>
      <c r="U11" s="331">
        <v>-1</v>
      </c>
      <c r="V11" s="171">
        <v>0</v>
      </c>
      <c r="W11" s="196">
        <v>0</v>
      </c>
      <c r="X11" s="196">
        <v>0</v>
      </c>
      <c r="Y11" s="196">
        <v>0</v>
      </c>
      <c r="Z11" s="197">
        <v>0</v>
      </c>
      <c r="AA11" s="171">
        <v>0</v>
      </c>
      <c r="AB11" s="196">
        <v>0</v>
      </c>
      <c r="AC11" s="197">
        <v>0</v>
      </c>
      <c r="AD11" s="171">
        <v>0</v>
      </c>
      <c r="AE11" s="196">
        <v>0</v>
      </c>
      <c r="AF11" s="196">
        <v>0</v>
      </c>
      <c r="AG11" s="196">
        <v>0</v>
      </c>
      <c r="AH11" s="196">
        <v>0</v>
      </c>
      <c r="AI11" s="197">
        <v>0</v>
      </c>
      <c r="AJ11" s="244">
        <v>8</v>
      </c>
      <c r="AK11" s="245">
        <v>6</v>
      </c>
      <c r="AL11" s="245">
        <v>3000000</v>
      </c>
      <c r="AM11" s="192">
        <v>1.0000067047552539</v>
      </c>
      <c r="AN11" s="244">
        <v>0</v>
      </c>
      <c r="AO11" s="245">
        <v>0</v>
      </c>
      <c r="AP11" s="245">
        <v>0</v>
      </c>
      <c r="AQ11" s="246">
        <v>0</v>
      </c>
      <c r="AR11" s="244">
        <v>0</v>
      </c>
      <c r="AS11" s="246">
        <v>0</v>
      </c>
      <c r="AT11" s="244">
        <v>119327013</v>
      </c>
      <c r="AU11" s="191">
        <v>0</v>
      </c>
      <c r="AV11" s="192" t="e">
        <v>#DIV/0!</v>
      </c>
      <c r="AW11" s="244">
        <v>4964625.7302960325</v>
      </c>
      <c r="AX11" s="246">
        <v>121289261.87147729</v>
      </c>
      <c r="AY11" s="244">
        <v>0</v>
      </c>
      <c r="AZ11" s="246">
        <v>0</v>
      </c>
      <c r="BA11" s="186">
        <v>0</v>
      </c>
      <c r="BB11" s="187">
        <v>0</v>
      </c>
      <c r="BC11" s="244">
        <v>0</v>
      </c>
      <c r="BD11" s="245">
        <v>0</v>
      </c>
      <c r="BE11" s="245">
        <v>0</v>
      </c>
      <c r="BF11" s="247" t="e">
        <v>#DIV/0!</v>
      </c>
    </row>
    <row r="12" spans="1:62" s="19" customFormat="1" ht="15" customHeight="1" x14ac:dyDescent="0.25">
      <c r="B12" s="255" t="s">
        <v>673</v>
      </c>
      <c r="C12" s="573">
        <v>1</v>
      </c>
      <c r="D12" s="287">
        <v>2018</v>
      </c>
      <c r="E12" s="339">
        <v>0.1</v>
      </c>
      <c r="F12" s="340" t="s">
        <v>698</v>
      </c>
      <c r="G12" s="313">
        <v>597641743.51181889</v>
      </c>
      <c r="H12" s="315">
        <v>129935224.89273739</v>
      </c>
      <c r="I12" s="322">
        <v>3.5995359919157961</v>
      </c>
      <c r="J12" s="341">
        <v>15</v>
      </c>
      <c r="K12" s="342">
        <v>7</v>
      </c>
      <c r="L12" s="328">
        <v>8</v>
      </c>
      <c r="M12" s="343">
        <v>6075000</v>
      </c>
      <c r="N12" s="344">
        <v>2750000</v>
      </c>
      <c r="O12" s="322">
        <v>1.209090909090909</v>
      </c>
      <c r="P12" s="343">
        <v>0</v>
      </c>
      <c r="Q12" s="344">
        <v>0</v>
      </c>
      <c r="R12" s="322"/>
      <c r="S12" s="343">
        <v>6075004.5380288605</v>
      </c>
      <c r="T12" s="245">
        <v>2750000</v>
      </c>
      <c r="U12" s="331">
        <v>1.209092559283222</v>
      </c>
      <c r="V12" s="171">
        <v>597641743.51181889</v>
      </c>
      <c r="W12" s="196">
        <v>597641743.51181602</v>
      </c>
      <c r="X12" s="196">
        <v>597641743.51181602</v>
      </c>
      <c r="Y12" s="196">
        <v>2034445654.3404417</v>
      </c>
      <c r="Z12" s="197">
        <v>5506334748.5411701</v>
      </c>
      <c r="AA12" s="171">
        <v>9439.9765979401018</v>
      </c>
      <c r="AB12" s="196">
        <v>23.417760294565401</v>
      </c>
      <c r="AC12" s="197">
        <v>2062521150.9810293</v>
      </c>
      <c r="AD12" s="171">
        <v>10809593282.490837</v>
      </c>
      <c r="AE12" s="196">
        <v>1300487.8527954491</v>
      </c>
      <c r="AF12" s="196">
        <v>5553873.3004059531</v>
      </c>
      <c r="AG12" s="196">
        <v>-4563506867.9358301</v>
      </c>
      <c r="AH12" s="196">
        <v>-560031231.87838793</v>
      </c>
      <c r="AI12" s="197">
        <v>-69100500.788582474</v>
      </c>
      <c r="AJ12" s="244">
        <v>6</v>
      </c>
      <c r="AK12" s="245">
        <v>4</v>
      </c>
      <c r="AL12" s="245">
        <v>2350000</v>
      </c>
      <c r="AM12" s="192">
        <v>0.999999999999999</v>
      </c>
      <c r="AN12" s="244">
        <v>19</v>
      </c>
      <c r="AO12" s="245">
        <v>11</v>
      </c>
      <c r="AP12" s="245">
        <v>7</v>
      </c>
      <c r="AQ12" s="246">
        <v>3</v>
      </c>
      <c r="AR12" s="244">
        <v>2295364561.1919389</v>
      </c>
      <c r="AS12" s="246">
        <v>5941279792.3800049</v>
      </c>
      <c r="AT12" s="244">
        <v>119327013</v>
      </c>
      <c r="AU12" s="191">
        <v>0.23027593761661022</v>
      </c>
      <c r="AV12" s="192">
        <v>1.5695203646043241E-2</v>
      </c>
      <c r="AW12" s="244">
        <v>4964625.7302960325</v>
      </c>
      <c r="AX12" s="246">
        <v>121289261.87147729</v>
      </c>
      <c r="AY12" s="244">
        <v>0</v>
      </c>
      <c r="AZ12" s="246">
        <v>6075004.5380288605</v>
      </c>
      <c r="BA12" s="186">
        <v>0</v>
      </c>
      <c r="BB12" s="187">
        <v>5.0086911605300773E-2</v>
      </c>
      <c r="BC12" s="244">
        <v>6075004.5380288605</v>
      </c>
      <c r="BD12" s="245">
        <v>22145759.469812639</v>
      </c>
      <c r="BE12" s="245">
        <v>908030.92829917476</v>
      </c>
      <c r="BF12" s="247">
        <v>958.77490691702542</v>
      </c>
    </row>
    <row r="13" spans="1:62" s="19" customFormat="1" ht="15" customHeight="1" x14ac:dyDescent="0.25">
      <c r="B13" s="256" t="s">
        <v>673</v>
      </c>
      <c r="C13" s="574">
        <v>1</v>
      </c>
      <c r="D13" s="288">
        <v>2018</v>
      </c>
      <c r="E13" s="345">
        <v>0.2</v>
      </c>
      <c r="F13" s="346" t="s">
        <v>698</v>
      </c>
      <c r="G13" s="316">
        <v>1254606506.4765673</v>
      </c>
      <c r="H13" s="318">
        <v>129935224.89273739</v>
      </c>
      <c r="I13" s="323">
        <v>8.6556303920838662</v>
      </c>
      <c r="J13" s="347">
        <v>19</v>
      </c>
      <c r="K13" s="348">
        <v>7</v>
      </c>
      <c r="L13" s="329">
        <v>12</v>
      </c>
      <c r="M13" s="349">
        <v>7600000</v>
      </c>
      <c r="N13" s="350">
        <v>2750000</v>
      </c>
      <c r="O13" s="323">
        <v>1.7636363636363637</v>
      </c>
      <c r="P13" s="349">
        <v>0</v>
      </c>
      <c r="Q13" s="350">
        <v>0</v>
      </c>
      <c r="R13" s="323"/>
      <c r="S13" s="349">
        <v>7600000.63547651</v>
      </c>
      <c r="T13" s="249">
        <v>2750000</v>
      </c>
      <c r="U13" s="332">
        <v>1.7636365947187311</v>
      </c>
      <c r="V13" s="172">
        <v>1254606506.4765673</v>
      </c>
      <c r="W13" s="198">
        <v>1254606506.4765625</v>
      </c>
      <c r="X13" s="198">
        <v>1254606506.4765625</v>
      </c>
      <c r="Y13" s="198">
        <v>3001260848.929739</v>
      </c>
      <c r="Z13" s="199">
        <v>7953783537.2186546</v>
      </c>
      <c r="AA13" s="172">
        <v>12631.986419242028</v>
      </c>
      <c r="AB13" s="198">
        <v>30.771348541971072</v>
      </c>
      <c r="AC13" s="199">
        <v>2841838338.8871884</v>
      </c>
      <c r="AD13" s="172">
        <v>13798844695.711517</v>
      </c>
      <c r="AE13" s="198">
        <v>2473215.445940651</v>
      </c>
      <c r="AF13" s="198">
        <v>9480974.2736936435</v>
      </c>
      <c r="AG13" s="198">
        <v>-5667179372.4203568</v>
      </c>
      <c r="AH13" s="198">
        <v>-702913433.0541966</v>
      </c>
      <c r="AI13" s="199">
        <v>-84006855.534746706</v>
      </c>
      <c r="AJ13" s="248">
        <v>6</v>
      </c>
      <c r="AK13" s="249">
        <v>4</v>
      </c>
      <c r="AL13" s="249">
        <v>2250000</v>
      </c>
      <c r="AM13" s="194">
        <v>1.0000012707298849</v>
      </c>
      <c r="AN13" s="248">
        <v>20</v>
      </c>
      <c r="AO13" s="249">
        <v>10</v>
      </c>
      <c r="AP13" s="249">
        <v>8</v>
      </c>
      <c r="AQ13" s="250">
        <v>4</v>
      </c>
      <c r="AR13" s="248">
        <v>2954948528.401587</v>
      </c>
      <c r="AS13" s="250">
        <v>7181781576.8618622</v>
      </c>
      <c r="AT13" s="248">
        <v>119327013</v>
      </c>
      <c r="AU13" s="193">
        <v>0.28808164031249117</v>
      </c>
      <c r="AV13" s="194">
        <v>1.4775342035607538E-2</v>
      </c>
      <c r="AW13" s="248">
        <v>4964625.7302960325</v>
      </c>
      <c r="AX13" s="250">
        <v>121289261.87147729</v>
      </c>
      <c r="AY13" s="248">
        <v>0</v>
      </c>
      <c r="AZ13" s="250">
        <v>7600000.63547651</v>
      </c>
      <c r="BA13" s="204">
        <v>0</v>
      </c>
      <c r="BB13" s="206">
        <v>6.2660127683271408E-2</v>
      </c>
      <c r="BC13" s="248">
        <v>7600000.63547651</v>
      </c>
      <c r="BD13" s="249">
        <v>27704964.661359135</v>
      </c>
      <c r="BE13" s="249">
        <v>1135972.0949846751</v>
      </c>
      <c r="BF13" s="251">
        <v>962.94915759724688</v>
      </c>
    </row>
    <row r="14" spans="1:62" s="19" customFormat="1" ht="15" customHeight="1" x14ac:dyDescent="0.25">
      <c r="B14" s="254" t="s">
        <v>673</v>
      </c>
      <c r="C14" s="572">
        <v>1</v>
      </c>
      <c r="D14" s="286">
        <v>2018</v>
      </c>
      <c r="E14" s="333">
        <v>-0.2</v>
      </c>
      <c r="F14" s="334" t="s">
        <v>699</v>
      </c>
      <c r="G14" s="319">
        <v>405682425.15321732</v>
      </c>
      <c r="H14" s="320">
        <v>129935224.89273739</v>
      </c>
      <c r="I14" s="324">
        <v>2.122189733292966</v>
      </c>
      <c r="J14" s="335">
        <v>15</v>
      </c>
      <c r="K14" s="336">
        <v>7</v>
      </c>
      <c r="L14" s="327">
        <v>8</v>
      </c>
      <c r="M14" s="337">
        <v>5950000</v>
      </c>
      <c r="N14" s="338">
        <v>2750000</v>
      </c>
      <c r="O14" s="324">
        <v>1.1636363636363636</v>
      </c>
      <c r="P14" s="337">
        <v>0</v>
      </c>
      <c r="Q14" s="338">
        <v>0</v>
      </c>
      <c r="R14" s="324"/>
      <c r="S14" s="337">
        <v>5950006.3096243497</v>
      </c>
      <c r="T14" s="241">
        <v>2750000</v>
      </c>
      <c r="U14" s="330">
        <v>1.163638658045218</v>
      </c>
      <c r="V14" s="170">
        <v>405682425.15321732</v>
      </c>
      <c r="W14" s="24">
        <v>405682425.1532135</v>
      </c>
      <c r="X14" s="24">
        <v>405682425.1532135</v>
      </c>
      <c r="Y14" s="24">
        <v>1696660381.3605185</v>
      </c>
      <c r="Z14" s="195">
        <v>4776312059.9434528</v>
      </c>
      <c r="AA14" s="170">
        <v>8985.0740339944459</v>
      </c>
      <c r="AB14" s="24">
        <v>22.697156610219473</v>
      </c>
      <c r="AC14" s="195">
        <v>1820672889.5681713</v>
      </c>
      <c r="AD14" s="170">
        <v>10508452260.311886</v>
      </c>
      <c r="AE14" s="24">
        <v>902802.37955715694</v>
      </c>
      <c r="AF14" s="24">
        <v>4329925.3743587919</v>
      </c>
      <c r="AG14" s="24">
        <v>-4302833295.9938984</v>
      </c>
      <c r="AH14" s="24">
        <v>-524356139.61886752</v>
      </c>
      <c r="AI14" s="195">
        <v>-65647792.584502257</v>
      </c>
      <c r="AJ14" s="240">
        <v>24</v>
      </c>
      <c r="AK14" s="241">
        <v>12</v>
      </c>
      <c r="AL14" s="241">
        <v>11225000</v>
      </c>
      <c r="AM14" s="190">
        <v>1.0000000000000309</v>
      </c>
      <c r="AN14" s="240"/>
      <c r="AO14" s="241"/>
      <c r="AP14" s="241"/>
      <c r="AQ14" s="242"/>
      <c r="AR14" s="240">
        <v>2249448799.8015871</v>
      </c>
      <c r="AS14" s="242">
        <v>5685825300.5732517</v>
      </c>
      <c r="AT14" s="240">
        <v>119327013</v>
      </c>
      <c r="AU14" s="189">
        <v>0.22553782029240416</v>
      </c>
      <c r="AV14" s="190">
        <v>1.7879143568793318E-2</v>
      </c>
      <c r="AW14" s="240">
        <v>4964625.7302960325</v>
      </c>
      <c r="AX14" s="242">
        <v>121289261.87147729</v>
      </c>
      <c r="AY14" s="240">
        <v>0</v>
      </c>
      <c r="AZ14" s="242">
        <v>5950006.3096243497</v>
      </c>
      <c r="BA14" s="200">
        <v>0</v>
      </c>
      <c r="BB14" s="202">
        <v>4.905633209252442E-2</v>
      </c>
      <c r="BC14" s="240">
        <v>5950006.3096243497</v>
      </c>
      <c r="BD14" s="241">
        <v>21690092.205192395</v>
      </c>
      <c r="BE14" s="241">
        <v>889347.44309955148</v>
      </c>
      <c r="BF14" s="243">
        <v>894.21704624710856</v>
      </c>
    </row>
    <row r="15" spans="1:62" s="19" customFormat="1" ht="15" customHeight="1" x14ac:dyDescent="0.25">
      <c r="B15" s="255" t="s">
        <v>673</v>
      </c>
      <c r="C15" s="573">
        <v>1</v>
      </c>
      <c r="D15" s="287">
        <v>2018</v>
      </c>
      <c r="E15" s="339">
        <v>-0.1</v>
      </c>
      <c r="F15" s="340" t="s">
        <v>699</v>
      </c>
      <c r="G15" s="313">
        <v>239861795.58707952</v>
      </c>
      <c r="H15" s="315">
        <v>129935224.89273739</v>
      </c>
      <c r="I15" s="322">
        <v>0.84601054706364209</v>
      </c>
      <c r="J15" s="341">
        <v>12</v>
      </c>
      <c r="K15" s="342">
        <v>7</v>
      </c>
      <c r="L15" s="328">
        <v>5</v>
      </c>
      <c r="M15" s="343">
        <v>4475000</v>
      </c>
      <c r="N15" s="344">
        <v>2750000</v>
      </c>
      <c r="O15" s="322">
        <v>0.6272727272727272</v>
      </c>
      <c r="P15" s="343">
        <v>0</v>
      </c>
      <c r="Q15" s="344">
        <v>0</v>
      </c>
      <c r="R15" s="322"/>
      <c r="S15" s="343">
        <v>4475001.0389962802</v>
      </c>
      <c r="T15" s="245">
        <v>2750000</v>
      </c>
      <c r="U15" s="331">
        <v>0.62727310508955636</v>
      </c>
      <c r="V15" s="171">
        <v>239861795.58707952</v>
      </c>
      <c r="W15" s="196">
        <v>239861795.58707857</v>
      </c>
      <c r="X15" s="196">
        <v>239861795.58707857</v>
      </c>
      <c r="Y15" s="196">
        <v>1264939832.1292024</v>
      </c>
      <c r="Z15" s="197">
        <v>3527013294.0850816</v>
      </c>
      <c r="AA15" s="171">
        <v>6763.7467586070961</v>
      </c>
      <c r="AB15" s="196">
        <v>17.090968612951663</v>
      </c>
      <c r="AC15" s="197">
        <v>1374528692.1964715</v>
      </c>
      <c r="AD15" s="171">
        <v>7918971333.3939419</v>
      </c>
      <c r="AE15" s="196">
        <v>677307.03829225618</v>
      </c>
      <c r="AF15" s="196">
        <v>3155380.0443056282</v>
      </c>
      <c r="AG15" s="196">
        <v>-3267063541.691391</v>
      </c>
      <c r="AH15" s="196">
        <v>-395665435.39726096</v>
      </c>
      <c r="AI15" s="197">
        <v>-50217281.725234717</v>
      </c>
      <c r="AJ15" s="244">
        <v>24</v>
      </c>
      <c r="AK15" s="245">
        <v>12</v>
      </c>
      <c r="AL15" s="245">
        <v>11225000</v>
      </c>
      <c r="AM15" s="192">
        <v>1</v>
      </c>
      <c r="AN15" s="244"/>
      <c r="AO15" s="245"/>
      <c r="AP15" s="245"/>
      <c r="AQ15" s="246"/>
      <c r="AR15" s="244">
        <v>1610268027.7614512</v>
      </c>
      <c r="AS15" s="246">
        <v>4071855068.4739809</v>
      </c>
      <c r="AT15" s="244">
        <v>119327013</v>
      </c>
      <c r="AU15" s="191">
        <v>0.16962704367370401</v>
      </c>
      <c r="AV15" s="192">
        <v>1.1160664635555517E-2</v>
      </c>
      <c r="AW15" s="244">
        <v>4964625.7302960325</v>
      </c>
      <c r="AX15" s="246">
        <v>121289261.87147729</v>
      </c>
      <c r="AY15" s="244">
        <v>0</v>
      </c>
      <c r="AZ15" s="246">
        <v>4475001.0389962802</v>
      </c>
      <c r="BA15" s="186">
        <v>0</v>
      </c>
      <c r="BB15" s="187">
        <v>3.689527803160482E-2</v>
      </c>
      <c r="BC15" s="244">
        <v>4475001.0389962802</v>
      </c>
      <c r="BD15" s="245">
        <v>16313123.062938254</v>
      </c>
      <c r="BE15" s="245">
        <v>668878.40529877413</v>
      </c>
      <c r="BF15" s="247">
        <v>917.40473215606721</v>
      </c>
    </row>
    <row r="16" spans="1:62" s="19" customFormat="1" ht="15" customHeight="1" x14ac:dyDescent="0.25">
      <c r="B16" s="255" t="s">
        <v>673</v>
      </c>
      <c r="C16" s="573">
        <v>1</v>
      </c>
      <c r="D16" s="287">
        <v>2018</v>
      </c>
      <c r="E16" s="339">
        <v>0.1</v>
      </c>
      <c r="F16" s="340" t="s">
        <v>699</v>
      </c>
      <c r="G16" s="313">
        <v>58189078.749205351</v>
      </c>
      <c r="H16" s="315">
        <v>129935224.89273739</v>
      </c>
      <c r="I16" s="322">
        <v>-0.55216856093302713</v>
      </c>
      <c r="J16" s="341">
        <v>6</v>
      </c>
      <c r="K16" s="342">
        <v>7</v>
      </c>
      <c r="L16" s="328">
        <v>-1</v>
      </c>
      <c r="M16" s="343">
        <v>2025000</v>
      </c>
      <c r="N16" s="344">
        <v>2750000</v>
      </c>
      <c r="O16" s="322">
        <v>-0.26363636363636367</v>
      </c>
      <c r="P16" s="343">
        <v>0</v>
      </c>
      <c r="Q16" s="344">
        <v>0</v>
      </c>
      <c r="R16" s="322"/>
      <c r="S16" s="343">
        <v>2025000</v>
      </c>
      <c r="T16" s="245">
        <v>2750000</v>
      </c>
      <c r="U16" s="331">
        <v>-0.26363636363636367</v>
      </c>
      <c r="V16" s="171">
        <v>58189078.749205351</v>
      </c>
      <c r="W16" s="196">
        <v>58189078.749205351</v>
      </c>
      <c r="X16" s="196">
        <v>58189078.749205351</v>
      </c>
      <c r="Y16" s="196">
        <v>652150405.21979308</v>
      </c>
      <c r="Z16" s="197">
        <v>1545670696.3962634</v>
      </c>
      <c r="AA16" s="171">
        <v>2971.7550678785042</v>
      </c>
      <c r="AB16" s="196">
        <v>7.5304387000291362</v>
      </c>
      <c r="AC16" s="197">
        <v>621020950.22883952</v>
      </c>
      <c r="AD16" s="171">
        <v>3555402556.1828833</v>
      </c>
      <c r="AE16" s="196">
        <v>235410.36844529957</v>
      </c>
      <c r="AF16" s="196">
        <v>1212557.1293301312</v>
      </c>
      <c r="AG16" s="196">
        <v>-1531713838.2238967</v>
      </c>
      <c r="AH16" s="196">
        <v>-184240682.97583374</v>
      </c>
      <c r="AI16" s="197">
        <v>-23770302.22185047</v>
      </c>
      <c r="AJ16" s="244">
        <v>24</v>
      </c>
      <c r="AK16" s="245">
        <v>12</v>
      </c>
      <c r="AL16" s="245">
        <v>11225000</v>
      </c>
      <c r="AM16" s="192">
        <v>1.0000000000000033</v>
      </c>
      <c r="AN16" s="244"/>
      <c r="AO16" s="245"/>
      <c r="AP16" s="245"/>
      <c r="AQ16" s="246"/>
      <c r="AR16" s="244">
        <v>728045490</v>
      </c>
      <c r="AS16" s="246">
        <v>1849694036.1015236</v>
      </c>
      <c r="AT16" s="244">
        <v>119327013</v>
      </c>
      <c r="AU16" s="191">
        <v>7.6758588533488839E-2</v>
      </c>
      <c r="AV16" s="192">
        <v>0</v>
      </c>
      <c r="AW16" s="244">
        <v>4964625.7302960325</v>
      </c>
      <c r="AX16" s="246">
        <v>121289261.87147729</v>
      </c>
      <c r="AY16" s="244">
        <v>0</v>
      </c>
      <c r="AZ16" s="246">
        <v>2025000</v>
      </c>
      <c r="BA16" s="186">
        <v>0</v>
      </c>
      <c r="BB16" s="187">
        <v>1.669562473012464E-2</v>
      </c>
      <c r="BC16" s="244">
        <v>2025000</v>
      </c>
      <c r="BD16" s="245">
        <v>7381914.3089761883</v>
      </c>
      <c r="BE16" s="245">
        <v>302676.75</v>
      </c>
      <c r="BF16" s="247">
        <v>983.11267353532969</v>
      </c>
    </row>
    <row r="17" spans="1:58" s="19" customFormat="1" ht="15" customHeight="1" x14ac:dyDescent="0.25">
      <c r="B17" s="256" t="s">
        <v>673</v>
      </c>
      <c r="C17" s="574">
        <v>1</v>
      </c>
      <c r="D17" s="288">
        <v>2018</v>
      </c>
      <c r="E17" s="345">
        <v>0.2</v>
      </c>
      <c r="F17" s="346" t="s">
        <v>699</v>
      </c>
      <c r="G17" s="316">
        <v>17190335.527810454</v>
      </c>
      <c r="H17" s="318">
        <v>129935224.89273739</v>
      </c>
      <c r="I17" s="323">
        <v>-0.86770072902093165</v>
      </c>
      <c r="J17" s="347">
        <v>3</v>
      </c>
      <c r="K17" s="348">
        <v>7</v>
      </c>
      <c r="L17" s="329">
        <v>-4</v>
      </c>
      <c r="M17" s="349">
        <v>950000</v>
      </c>
      <c r="N17" s="350">
        <v>2750000</v>
      </c>
      <c r="O17" s="323">
        <v>-0.65454545454545454</v>
      </c>
      <c r="P17" s="349">
        <v>0</v>
      </c>
      <c r="Q17" s="350">
        <v>0</v>
      </c>
      <c r="R17" s="323"/>
      <c r="S17" s="349">
        <v>950000</v>
      </c>
      <c r="T17" s="249">
        <v>2750000</v>
      </c>
      <c r="U17" s="332">
        <v>-0.65454545454545454</v>
      </c>
      <c r="V17" s="172">
        <v>17190335.527810454</v>
      </c>
      <c r="W17" s="198">
        <v>17190335.527810454</v>
      </c>
      <c r="X17" s="198">
        <v>17190335.527810454</v>
      </c>
      <c r="Y17" s="198">
        <v>295838859.05722165</v>
      </c>
      <c r="Z17" s="199">
        <v>715021217.88075089</v>
      </c>
      <c r="AA17" s="172">
        <v>1418.9361693605624</v>
      </c>
      <c r="AB17" s="198">
        <v>3.594955689729904</v>
      </c>
      <c r="AC17" s="199">
        <v>294412088.03052527</v>
      </c>
      <c r="AD17" s="172">
        <v>1683809934.2482009</v>
      </c>
      <c r="AE17" s="198">
        <v>124593.86332862196</v>
      </c>
      <c r="AF17" s="198">
        <v>577273.62709560152</v>
      </c>
      <c r="AG17" s="198">
        <v>-716346590.45017302</v>
      </c>
      <c r="AH17" s="198">
        <v>-85698232.478397384</v>
      </c>
      <c r="AI17" s="199">
        <v>-11216841.987084324</v>
      </c>
      <c r="AJ17" s="248">
        <v>24</v>
      </c>
      <c r="AK17" s="249">
        <v>12</v>
      </c>
      <c r="AL17" s="249">
        <v>11225000</v>
      </c>
      <c r="AM17" s="194">
        <v>1.0000000000000009</v>
      </c>
      <c r="AN17" s="248"/>
      <c r="AO17" s="249"/>
      <c r="AP17" s="249"/>
      <c r="AQ17" s="250"/>
      <c r="AR17" s="248">
        <v>302671085</v>
      </c>
      <c r="AS17" s="250">
        <v>855208618.063187</v>
      </c>
      <c r="AT17" s="248">
        <v>119327013</v>
      </c>
      <c r="AU17" s="193">
        <v>3.6010202028056486E-2</v>
      </c>
      <c r="AV17" s="194">
        <v>0</v>
      </c>
      <c r="AW17" s="248">
        <v>4964625.7302960325</v>
      </c>
      <c r="AX17" s="250">
        <v>121289261.87147729</v>
      </c>
      <c r="AY17" s="248">
        <v>0</v>
      </c>
      <c r="AZ17" s="250">
        <v>950000</v>
      </c>
      <c r="BA17" s="204">
        <v>0</v>
      </c>
      <c r="BB17" s="206">
        <v>7.832515305490572E-3</v>
      </c>
      <c r="BC17" s="248">
        <v>950000</v>
      </c>
      <c r="BD17" s="249">
        <v>3463120.2930999408</v>
      </c>
      <c r="BE17" s="249">
        <v>141996.5</v>
      </c>
      <c r="BF17" s="251">
        <v>993.75188340018997</v>
      </c>
    </row>
    <row r="18" spans="1:58" s="19" customFormat="1" ht="15" customHeight="1" x14ac:dyDescent="0.25">
      <c r="B18" s="254" t="s">
        <v>673</v>
      </c>
      <c r="C18" s="572">
        <v>1</v>
      </c>
      <c r="D18" s="286">
        <v>2018</v>
      </c>
      <c r="E18" s="333">
        <v>-0.2</v>
      </c>
      <c r="F18" s="334" t="s">
        <v>701</v>
      </c>
      <c r="G18" s="319">
        <v>237400644.20269346</v>
      </c>
      <c r="H18" s="320">
        <v>129935224.89273739</v>
      </c>
      <c r="I18" s="324">
        <v>0.82706917541928804</v>
      </c>
      <c r="J18" s="335">
        <v>14</v>
      </c>
      <c r="K18" s="336">
        <v>7</v>
      </c>
      <c r="L18" s="327">
        <v>7</v>
      </c>
      <c r="M18" s="337">
        <v>4225000</v>
      </c>
      <c r="N18" s="338">
        <v>2750000</v>
      </c>
      <c r="O18" s="324">
        <v>0.53636363636363638</v>
      </c>
      <c r="P18" s="337">
        <v>0</v>
      </c>
      <c r="Q18" s="338">
        <v>0</v>
      </c>
      <c r="R18" s="324"/>
      <c r="S18" s="337">
        <v>4224999.9999999898</v>
      </c>
      <c r="T18" s="241">
        <v>2750000</v>
      </c>
      <c r="U18" s="330">
        <v>0.5363636363636326</v>
      </c>
      <c r="V18" s="170">
        <v>237400644.20269346</v>
      </c>
      <c r="W18" s="24">
        <v>237400644.20269299</v>
      </c>
      <c r="X18" s="24">
        <v>237400644.20269299</v>
      </c>
      <c r="Y18" s="24">
        <v>1237993284.8666511</v>
      </c>
      <c r="Z18" s="195">
        <v>3340911673.6144519</v>
      </c>
      <c r="AA18" s="170">
        <v>6322.9595889141583</v>
      </c>
      <c r="AB18" s="24">
        <v>15.985304257964112</v>
      </c>
      <c r="AC18" s="195">
        <v>1298615290.2569551</v>
      </c>
      <c r="AD18" s="170">
        <v>7457965229.5106792</v>
      </c>
      <c r="AE18" s="24">
        <v>585465.73407636955</v>
      </c>
      <c r="AF18" s="24">
        <v>2785456.8944245409</v>
      </c>
      <c r="AG18" s="24">
        <v>-3121556716.2564549</v>
      </c>
      <c r="AH18" s="24">
        <v>-377341437.21628809</v>
      </c>
      <c r="AI18" s="195">
        <v>-48445534.485884689</v>
      </c>
      <c r="AJ18" s="240">
        <v>0</v>
      </c>
      <c r="AK18" s="241">
        <v>0</v>
      </c>
      <c r="AL18" s="241">
        <v>0</v>
      </c>
      <c r="AM18" s="190" t="s">
        <v>330</v>
      </c>
      <c r="AN18" s="240">
        <v>9</v>
      </c>
      <c r="AO18" s="241">
        <v>6</v>
      </c>
      <c r="AP18" s="241">
        <v>3</v>
      </c>
      <c r="AQ18" s="242">
        <v>2</v>
      </c>
      <c r="AR18" s="240">
        <v>1470908536.0627778</v>
      </c>
      <c r="AS18" s="242">
        <v>3868249434.635139</v>
      </c>
      <c r="AT18" s="240">
        <v>119327013</v>
      </c>
      <c r="AU18" s="189">
        <v>0.1601506353353036</v>
      </c>
      <c r="AV18" s="190">
        <v>7.5950154213017861E-3</v>
      </c>
      <c r="AW18" s="240">
        <v>4964625.7302960325</v>
      </c>
      <c r="AX18" s="242">
        <v>121289261.87147729</v>
      </c>
      <c r="AY18" s="240">
        <v>0</v>
      </c>
      <c r="AZ18" s="242">
        <v>4224999.9999999898</v>
      </c>
      <c r="BA18" s="200">
        <v>0</v>
      </c>
      <c r="BB18" s="202">
        <v>3.483408122705009E-2</v>
      </c>
      <c r="BC18" s="240">
        <v>4224999.9999999898</v>
      </c>
      <c r="BD18" s="241">
        <v>15401771.829839187</v>
      </c>
      <c r="BE18" s="241">
        <v>631510.74999999907</v>
      </c>
      <c r="BF18" s="243">
        <v>920.12608412983832</v>
      </c>
    </row>
    <row r="19" spans="1:58" s="19" customFormat="1" ht="15" customHeight="1" x14ac:dyDescent="0.25">
      <c r="B19" s="255" t="s">
        <v>673</v>
      </c>
      <c r="C19" s="573">
        <v>1</v>
      </c>
      <c r="D19" s="287">
        <v>2018</v>
      </c>
      <c r="E19" s="339">
        <v>-0.1</v>
      </c>
      <c r="F19" s="340" t="s">
        <v>701</v>
      </c>
      <c r="G19" s="313">
        <v>175720316.91185045</v>
      </c>
      <c r="H19" s="315">
        <v>129935224.89273739</v>
      </c>
      <c r="I19" s="322">
        <v>0.35236859024878764</v>
      </c>
      <c r="J19" s="341">
        <v>10</v>
      </c>
      <c r="K19" s="342">
        <v>7</v>
      </c>
      <c r="L19" s="328">
        <v>3</v>
      </c>
      <c r="M19" s="343">
        <v>3475000</v>
      </c>
      <c r="N19" s="344">
        <v>2750000</v>
      </c>
      <c r="O19" s="322">
        <v>0.26363636363636367</v>
      </c>
      <c r="P19" s="343">
        <v>0</v>
      </c>
      <c r="Q19" s="344">
        <v>0</v>
      </c>
      <c r="R19" s="322"/>
      <c r="S19" s="343">
        <v>3475000</v>
      </c>
      <c r="T19" s="245">
        <v>2750000</v>
      </c>
      <c r="U19" s="331">
        <v>0.26363636363636367</v>
      </c>
      <c r="V19" s="171">
        <v>175720316.91185045</v>
      </c>
      <c r="W19" s="196">
        <v>175720316.91185045</v>
      </c>
      <c r="X19" s="196">
        <v>175720316.91185045</v>
      </c>
      <c r="Y19" s="196">
        <v>1097300755.1471448</v>
      </c>
      <c r="Z19" s="197">
        <v>2728312228.6765552</v>
      </c>
      <c r="AA19" s="171">
        <v>5042.9072299075169</v>
      </c>
      <c r="AB19" s="196">
        <v>12.787042217065972</v>
      </c>
      <c r="AC19" s="197">
        <v>1061566887.3128194</v>
      </c>
      <c r="AD19" s="171">
        <v>6073007729.1527195</v>
      </c>
      <c r="AE19" s="196">
        <v>358644.66264099395</v>
      </c>
      <c r="AF19" s="196">
        <v>2055010.7291127816</v>
      </c>
      <c r="AG19" s="196">
        <v>-2616691827.5639029</v>
      </c>
      <c r="AH19" s="196">
        <v>-317699165.32539636</v>
      </c>
      <c r="AI19" s="197">
        <v>-40408894.077594236</v>
      </c>
      <c r="AJ19" s="244">
        <v>11</v>
      </c>
      <c r="AK19" s="245">
        <v>6</v>
      </c>
      <c r="AL19" s="245">
        <v>4725000</v>
      </c>
      <c r="AM19" s="192">
        <v>1</v>
      </c>
      <c r="AN19" s="244">
        <v>8</v>
      </c>
      <c r="AO19" s="245">
        <v>6</v>
      </c>
      <c r="AP19" s="245">
        <v>2</v>
      </c>
      <c r="AQ19" s="246">
        <v>1</v>
      </c>
      <c r="AR19" s="244">
        <v>1238983831.0627778</v>
      </c>
      <c r="AS19" s="246">
        <v>3634528322.4350147</v>
      </c>
      <c r="AT19" s="244">
        <v>119327013</v>
      </c>
      <c r="AU19" s="191">
        <v>0.13172152847104834</v>
      </c>
      <c r="AV19" s="192">
        <v>9.2342273827338405E-3</v>
      </c>
      <c r="AW19" s="244">
        <v>4964625.7302960325</v>
      </c>
      <c r="AX19" s="246">
        <v>121289261.87147729</v>
      </c>
      <c r="AY19" s="244">
        <v>0</v>
      </c>
      <c r="AZ19" s="246">
        <v>3475000</v>
      </c>
      <c r="BA19" s="186">
        <v>0</v>
      </c>
      <c r="BB19" s="187">
        <v>2.8650516512189198E-2</v>
      </c>
      <c r="BC19" s="244">
        <v>3475000</v>
      </c>
      <c r="BD19" s="245">
        <v>12667729.493181363</v>
      </c>
      <c r="BE19" s="245">
        <v>519408.25</v>
      </c>
      <c r="BF19" s="247">
        <v>944.1250740964515</v>
      </c>
    </row>
    <row r="20" spans="1:58" s="19" customFormat="1" ht="15" customHeight="1" x14ac:dyDescent="0.25">
      <c r="B20" s="255" t="s">
        <v>673</v>
      </c>
      <c r="C20" s="573">
        <v>1</v>
      </c>
      <c r="D20" s="287">
        <v>2018</v>
      </c>
      <c r="E20" s="339">
        <v>0.1</v>
      </c>
      <c r="F20" s="340" t="s">
        <v>701</v>
      </c>
      <c r="G20" s="313">
        <v>90573340.388290882</v>
      </c>
      <c r="H20" s="315">
        <v>129935224.89273739</v>
      </c>
      <c r="I20" s="322">
        <v>-0.30293467023234133</v>
      </c>
      <c r="J20" s="341">
        <v>6</v>
      </c>
      <c r="K20" s="342">
        <v>7</v>
      </c>
      <c r="L20" s="328">
        <v>-1</v>
      </c>
      <c r="M20" s="343">
        <v>2300000</v>
      </c>
      <c r="N20" s="344">
        <v>2750000</v>
      </c>
      <c r="O20" s="322">
        <v>-0.16363636363636369</v>
      </c>
      <c r="P20" s="343">
        <v>0</v>
      </c>
      <c r="Q20" s="344">
        <v>0</v>
      </c>
      <c r="R20" s="322"/>
      <c r="S20" s="343">
        <v>2300000</v>
      </c>
      <c r="T20" s="245">
        <v>2750000</v>
      </c>
      <c r="U20" s="331">
        <v>-0.16363636363636369</v>
      </c>
      <c r="V20" s="171">
        <v>90573340.388290882</v>
      </c>
      <c r="W20" s="196">
        <v>90573340.388290882</v>
      </c>
      <c r="X20" s="196">
        <v>90573340.388290882</v>
      </c>
      <c r="Y20" s="196">
        <v>765196081.56476116</v>
      </c>
      <c r="Z20" s="197">
        <v>1780058634.5059376</v>
      </c>
      <c r="AA20" s="171">
        <v>3396.0909840292297</v>
      </c>
      <c r="AB20" s="196">
        <v>8.6043864652285329</v>
      </c>
      <c r="AC20" s="197">
        <v>704043692.25236762</v>
      </c>
      <c r="AD20" s="171">
        <v>4042550957.9571328</v>
      </c>
      <c r="AE20" s="196">
        <v>285056.2089315406</v>
      </c>
      <c r="AF20" s="196">
        <v>1464438.1170912469</v>
      </c>
      <c r="AG20" s="196">
        <v>-1720380801.984417</v>
      </c>
      <c r="AH20" s="196">
        <v>-207589468.39594609</v>
      </c>
      <c r="AI20" s="197">
        <v>-26470361.510646112</v>
      </c>
      <c r="AJ20" s="244">
        <v>41</v>
      </c>
      <c r="AK20" s="245">
        <v>17</v>
      </c>
      <c r="AL20" s="245">
        <v>17775000</v>
      </c>
      <c r="AM20" s="192">
        <v>0.9999460171327712</v>
      </c>
      <c r="AN20" s="244">
        <v>6</v>
      </c>
      <c r="AO20" s="245">
        <v>4</v>
      </c>
      <c r="AP20" s="245">
        <v>2</v>
      </c>
      <c r="AQ20" s="246">
        <v>1</v>
      </c>
      <c r="AR20" s="244">
        <v>858587990</v>
      </c>
      <c r="AS20" s="246">
        <v>2140427885.8039048</v>
      </c>
      <c r="AT20" s="244">
        <v>119327013</v>
      </c>
      <c r="AU20" s="191">
        <v>8.71825943837157E-2</v>
      </c>
      <c r="AV20" s="192">
        <v>0</v>
      </c>
      <c r="AW20" s="244">
        <v>4964625.7302960325</v>
      </c>
      <c r="AX20" s="246">
        <v>121289261.87147729</v>
      </c>
      <c r="AY20" s="244">
        <v>0</v>
      </c>
      <c r="AZ20" s="246">
        <v>2300000</v>
      </c>
      <c r="BA20" s="186">
        <v>0</v>
      </c>
      <c r="BB20" s="187">
        <v>1.8962931792240335E-2</v>
      </c>
      <c r="BC20" s="244">
        <v>2300000</v>
      </c>
      <c r="BD20" s="245">
        <v>8384396.4990840675</v>
      </c>
      <c r="BE20" s="245">
        <v>343781</v>
      </c>
      <c r="BF20" s="247">
        <v>972.46815585931802</v>
      </c>
    </row>
    <row r="21" spans="1:58" s="19" customFormat="1" ht="15" customHeight="1" x14ac:dyDescent="0.25">
      <c r="B21" s="256" t="s">
        <v>673</v>
      </c>
      <c r="C21" s="574">
        <v>1</v>
      </c>
      <c r="D21" s="288">
        <v>2018</v>
      </c>
      <c r="E21" s="345">
        <v>0.2</v>
      </c>
      <c r="F21" s="346" t="s">
        <v>701</v>
      </c>
      <c r="G21" s="316">
        <v>55663432.021858215</v>
      </c>
      <c r="H21" s="318">
        <v>129935224.89273739</v>
      </c>
      <c r="I21" s="323">
        <v>-0.57160629792414763</v>
      </c>
      <c r="J21" s="347">
        <v>4</v>
      </c>
      <c r="K21" s="348">
        <v>7</v>
      </c>
      <c r="L21" s="329">
        <v>-3</v>
      </c>
      <c r="M21" s="349">
        <v>1575000</v>
      </c>
      <c r="N21" s="350">
        <v>2750000</v>
      </c>
      <c r="O21" s="323">
        <v>-0.42727272727272725</v>
      </c>
      <c r="P21" s="349">
        <v>0</v>
      </c>
      <c r="Q21" s="350">
        <v>0</v>
      </c>
      <c r="R21" s="323"/>
      <c r="S21" s="349">
        <v>1575000</v>
      </c>
      <c r="T21" s="249">
        <v>2750000</v>
      </c>
      <c r="U21" s="332">
        <v>-0.42727272727272725</v>
      </c>
      <c r="V21" s="172">
        <v>55663432.021858215</v>
      </c>
      <c r="W21" s="198">
        <v>55663432.021858215</v>
      </c>
      <c r="X21" s="198">
        <v>55663432.021858215</v>
      </c>
      <c r="Y21" s="198">
        <v>517633352.61009312</v>
      </c>
      <c r="Z21" s="199">
        <v>1212593579.0806811</v>
      </c>
      <c r="AA21" s="172">
        <v>2353.1391152776732</v>
      </c>
      <c r="AB21" s="198">
        <v>5.9562725081319794</v>
      </c>
      <c r="AC21" s="199">
        <v>483741226.46363837</v>
      </c>
      <c r="AD21" s="172">
        <v>2780050511.3804741</v>
      </c>
      <c r="AE21" s="198">
        <v>217567.26128630992</v>
      </c>
      <c r="AF21" s="198">
        <v>1039633.1126487628</v>
      </c>
      <c r="AG21" s="198">
        <v>-1174044881.5168078</v>
      </c>
      <c r="AH21" s="198">
        <v>-141086870.16946322</v>
      </c>
      <c r="AI21" s="199">
        <v>-18050902.396918062</v>
      </c>
      <c r="AJ21" s="248">
        <v>50</v>
      </c>
      <c r="AK21" s="249">
        <v>17</v>
      </c>
      <c r="AL21" s="249">
        <v>24075000</v>
      </c>
      <c r="AM21" s="194">
        <v>0.99920794352706133</v>
      </c>
      <c r="AN21" s="248">
        <v>6</v>
      </c>
      <c r="AO21" s="249">
        <v>4</v>
      </c>
      <c r="AP21" s="249">
        <v>2</v>
      </c>
      <c r="AQ21" s="250">
        <v>1</v>
      </c>
      <c r="AR21" s="248">
        <v>582472240</v>
      </c>
      <c r="AS21" s="250">
        <v>1375309733.0509284</v>
      </c>
      <c r="AT21" s="248">
        <v>119327013</v>
      </c>
      <c r="AU21" s="193">
        <v>5.9701124414935788E-2</v>
      </c>
      <c r="AV21" s="194">
        <v>0</v>
      </c>
      <c r="AW21" s="248">
        <v>4964625.7302960325</v>
      </c>
      <c r="AX21" s="250">
        <v>121289261.87147729</v>
      </c>
      <c r="AY21" s="248">
        <v>0</v>
      </c>
      <c r="AZ21" s="250">
        <v>1575000</v>
      </c>
      <c r="BA21" s="204">
        <v>0</v>
      </c>
      <c r="BB21" s="206">
        <v>1.2985485901208054E-2</v>
      </c>
      <c r="BC21" s="248">
        <v>1575000</v>
      </c>
      <c r="BD21" s="249">
        <v>5741488.9069814803</v>
      </c>
      <c r="BE21" s="249">
        <v>235415.25</v>
      </c>
      <c r="BF21" s="251">
        <v>976.50493073390464</v>
      </c>
    </row>
    <row r="22" spans="1:58" s="19" customFormat="1" ht="15" customHeight="1" x14ac:dyDescent="0.25">
      <c r="B22" s="254" t="s">
        <v>673</v>
      </c>
      <c r="C22" s="572">
        <v>1</v>
      </c>
      <c r="D22" s="286">
        <v>2018</v>
      </c>
      <c r="E22" s="333">
        <v>-0.2</v>
      </c>
      <c r="F22" s="334" t="s">
        <v>696</v>
      </c>
      <c r="G22" s="319">
        <v>191160440.07245588</v>
      </c>
      <c r="H22" s="320">
        <v>129935224.89273739</v>
      </c>
      <c r="I22" s="324">
        <v>0.47119797753273152</v>
      </c>
      <c r="J22" s="335">
        <v>10</v>
      </c>
      <c r="K22" s="336">
        <v>7</v>
      </c>
      <c r="L22" s="327">
        <v>3</v>
      </c>
      <c r="M22" s="337">
        <v>3725000</v>
      </c>
      <c r="N22" s="338">
        <v>2750000</v>
      </c>
      <c r="O22" s="324">
        <v>0.3545454545454545</v>
      </c>
      <c r="P22" s="337">
        <v>0</v>
      </c>
      <c r="Q22" s="338">
        <v>0</v>
      </c>
      <c r="R22" s="324"/>
      <c r="S22" s="337">
        <v>3725000</v>
      </c>
      <c r="T22" s="241">
        <v>2750000</v>
      </c>
      <c r="U22" s="330">
        <v>0.3545454545454545</v>
      </c>
      <c r="V22" s="170">
        <v>191160440.07245588</v>
      </c>
      <c r="W22" s="24">
        <v>191160440.07245588</v>
      </c>
      <c r="X22" s="24">
        <v>191160440.07245588</v>
      </c>
      <c r="Y22" s="24">
        <v>1142782492.5011206</v>
      </c>
      <c r="Z22" s="195">
        <v>2927392057.7195139</v>
      </c>
      <c r="AA22" s="170">
        <v>5807.4586276610498</v>
      </c>
      <c r="AB22" s="24">
        <v>14.814657952973876</v>
      </c>
      <c r="AC22" s="195">
        <v>1141991908.2692552</v>
      </c>
      <c r="AD22" s="170">
        <v>6659124565.8249645</v>
      </c>
      <c r="AE22" s="24">
        <v>647263.23943262408</v>
      </c>
      <c r="AF22" s="24">
        <v>3114508.082070563</v>
      </c>
      <c r="AG22" s="24">
        <v>-2481321390.2138739</v>
      </c>
      <c r="AH22" s="24">
        <v>-307964580.25422227</v>
      </c>
      <c r="AI22" s="195">
        <v>-36031668.03661368</v>
      </c>
      <c r="AJ22" s="240">
        <v>34</v>
      </c>
      <c r="AK22" s="241">
        <v>17</v>
      </c>
      <c r="AL22" s="241">
        <v>15100000</v>
      </c>
      <c r="AM22" s="190">
        <v>0.99993645394271069</v>
      </c>
      <c r="AN22" s="240">
        <v>18</v>
      </c>
      <c r="AO22" s="241">
        <v>10</v>
      </c>
      <c r="AP22" s="241">
        <v>7</v>
      </c>
      <c r="AQ22" s="242">
        <v>3</v>
      </c>
      <c r="AR22" s="240">
        <v>1346036338.4464512</v>
      </c>
      <c r="AS22" s="242">
        <v>3835901276.7617345</v>
      </c>
      <c r="AT22" s="240">
        <v>119327013</v>
      </c>
      <c r="AU22" s="189">
        <v>0.14119789742580055</v>
      </c>
      <c r="AV22" s="190">
        <v>1.3836241195973143E-2</v>
      </c>
      <c r="AW22" s="240">
        <v>4964625.7302960325</v>
      </c>
      <c r="AX22" s="242">
        <v>121289261.87147729</v>
      </c>
      <c r="AY22" s="240">
        <v>0</v>
      </c>
      <c r="AZ22" s="242">
        <v>3725000</v>
      </c>
      <c r="BA22" s="200">
        <v>0</v>
      </c>
      <c r="BB22" s="202">
        <v>3.0711704750476191E-2</v>
      </c>
      <c r="BC22" s="240">
        <v>3725000</v>
      </c>
      <c r="BD22" s="241">
        <v>13579076.938733978</v>
      </c>
      <c r="BE22" s="241">
        <v>556775.75</v>
      </c>
      <c r="BF22" s="243">
        <v>937.43308601852925</v>
      </c>
    </row>
    <row r="23" spans="1:58" s="19" customFormat="1" ht="15" customHeight="1" x14ac:dyDescent="0.25">
      <c r="B23" s="255" t="s">
        <v>673</v>
      </c>
      <c r="C23" s="573">
        <v>1</v>
      </c>
      <c r="D23" s="287">
        <v>2018</v>
      </c>
      <c r="E23" s="339">
        <v>-0.1</v>
      </c>
      <c r="F23" s="340" t="s">
        <v>696</v>
      </c>
      <c r="G23" s="313">
        <v>158204913.60970592</v>
      </c>
      <c r="H23" s="315">
        <v>129935224.89273739</v>
      </c>
      <c r="I23" s="322">
        <v>0.21756755137265826</v>
      </c>
      <c r="J23" s="341">
        <v>7</v>
      </c>
      <c r="K23" s="342">
        <v>7</v>
      </c>
      <c r="L23" s="328">
        <v>0</v>
      </c>
      <c r="M23" s="343">
        <v>2975000</v>
      </c>
      <c r="N23" s="344">
        <v>2750000</v>
      </c>
      <c r="O23" s="322">
        <v>8.181818181818179E-2</v>
      </c>
      <c r="P23" s="343">
        <v>0</v>
      </c>
      <c r="Q23" s="344">
        <v>0</v>
      </c>
      <c r="R23" s="322"/>
      <c r="S23" s="343">
        <v>2975001.6045879298</v>
      </c>
      <c r="T23" s="245">
        <v>2750000</v>
      </c>
      <c r="U23" s="331">
        <v>8.1818765304701779E-2</v>
      </c>
      <c r="V23" s="171">
        <v>158204913.60970592</v>
      </c>
      <c r="W23" s="196">
        <v>158204913.60970592</v>
      </c>
      <c r="X23" s="196">
        <v>158204913.60970592</v>
      </c>
      <c r="Y23" s="196">
        <v>1030815234.2581887</v>
      </c>
      <c r="Z23" s="197">
        <v>2343518592.2739329</v>
      </c>
      <c r="AA23" s="171">
        <v>4429.7911399553941</v>
      </c>
      <c r="AB23" s="196">
        <v>11.274788307827416</v>
      </c>
      <c r="AC23" s="197">
        <v>907170620.67462862</v>
      </c>
      <c r="AD23" s="171">
        <v>5236261874.5086775</v>
      </c>
      <c r="AE23" s="196">
        <v>378426.32180896448</v>
      </c>
      <c r="AF23" s="196">
        <v>2060560.6494256258</v>
      </c>
      <c r="AG23" s="196">
        <v>-2125666673.8536098</v>
      </c>
      <c r="AH23" s="196">
        <v>-261130213.2628119</v>
      </c>
      <c r="AI23" s="197">
        <v>-31871790.286919706</v>
      </c>
      <c r="AJ23" s="244">
        <v>29</v>
      </c>
      <c r="AK23" s="245">
        <v>15</v>
      </c>
      <c r="AL23" s="245">
        <v>13400000</v>
      </c>
      <c r="AM23" s="192">
        <v>1.0000000000000284</v>
      </c>
      <c r="AN23" s="244">
        <v>12</v>
      </c>
      <c r="AO23" s="245">
        <v>8</v>
      </c>
      <c r="AP23" s="245">
        <v>4</v>
      </c>
      <c r="AQ23" s="246">
        <v>3</v>
      </c>
      <c r="AR23" s="244">
        <v>1131235931.0627775</v>
      </c>
      <c r="AS23" s="246">
        <v>3125829840.9268069</v>
      </c>
      <c r="AT23" s="244">
        <v>119327013</v>
      </c>
      <c r="AU23" s="191">
        <v>0.11276885138421462</v>
      </c>
      <c r="AV23" s="192">
        <v>1.0786192553816984E-2</v>
      </c>
      <c r="AW23" s="244">
        <v>4964625.7302960325</v>
      </c>
      <c r="AX23" s="246">
        <v>121289261.87147729</v>
      </c>
      <c r="AY23" s="244">
        <v>0</v>
      </c>
      <c r="AZ23" s="246">
        <v>2975001.6045879298</v>
      </c>
      <c r="BA23" s="186">
        <v>0</v>
      </c>
      <c r="BB23" s="187">
        <v>2.4528153265046287E-2</v>
      </c>
      <c r="BC23" s="244">
        <v>2975001.6045879298</v>
      </c>
      <c r="BD23" s="245">
        <v>10845040.451424604</v>
      </c>
      <c r="BE23" s="245">
        <v>444673.48983775906</v>
      </c>
      <c r="BF23" s="247">
        <v>958.6701316197807</v>
      </c>
    </row>
    <row r="24" spans="1:58" s="19" customFormat="1" ht="15" customHeight="1" x14ac:dyDescent="0.25">
      <c r="B24" s="255" t="s">
        <v>673</v>
      </c>
      <c r="C24" s="573">
        <v>1</v>
      </c>
      <c r="D24" s="287">
        <v>2018</v>
      </c>
      <c r="E24" s="339">
        <v>0.1</v>
      </c>
      <c r="F24" s="340" t="s">
        <v>696</v>
      </c>
      <c r="G24" s="313">
        <v>104654055.44983578</v>
      </c>
      <c r="H24" s="315">
        <v>129935224.89273739</v>
      </c>
      <c r="I24" s="322">
        <v>-0.19456748132595625</v>
      </c>
      <c r="J24" s="341">
        <v>6</v>
      </c>
      <c r="K24" s="342">
        <v>7</v>
      </c>
      <c r="L24" s="328">
        <v>-1</v>
      </c>
      <c r="M24" s="343">
        <v>2325000</v>
      </c>
      <c r="N24" s="344">
        <v>2750000</v>
      </c>
      <c r="O24" s="322">
        <v>-0.15454545454545454</v>
      </c>
      <c r="P24" s="343">
        <v>0</v>
      </c>
      <c r="Q24" s="344">
        <v>0</v>
      </c>
      <c r="R24" s="322"/>
      <c r="S24" s="343">
        <v>2325000</v>
      </c>
      <c r="T24" s="245">
        <v>2750000</v>
      </c>
      <c r="U24" s="331">
        <v>-0.15454545454545454</v>
      </c>
      <c r="V24" s="171">
        <v>104654055.44983578</v>
      </c>
      <c r="W24" s="196">
        <v>104654055.44983578</v>
      </c>
      <c r="X24" s="196">
        <v>104654055.44983578</v>
      </c>
      <c r="Y24" s="196">
        <v>786609652.50865936</v>
      </c>
      <c r="Z24" s="197">
        <v>1812503320.1557174</v>
      </c>
      <c r="AA24" s="171">
        <v>3302.3916102551798</v>
      </c>
      <c r="AB24" s="196">
        <v>8.3360070436904188</v>
      </c>
      <c r="AC24" s="197">
        <v>709717611.23122263</v>
      </c>
      <c r="AD24" s="171">
        <v>4035515416.6164351</v>
      </c>
      <c r="AE24" s="196">
        <v>203954.41312691476</v>
      </c>
      <c r="AF24" s="196">
        <v>1189507.7503857948</v>
      </c>
      <c r="AG24" s="196">
        <v>-1840574624.1830192</v>
      </c>
      <c r="AH24" s="196">
        <v>-220187055.92356408</v>
      </c>
      <c r="AI24" s="197">
        <v>-29068445.957528707</v>
      </c>
      <c r="AJ24" s="244">
        <v>22</v>
      </c>
      <c r="AK24" s="245">
        <v>11</v>
      </c>
      <c r="AL24" s="245">
        <v>9900000</v>
      </c>
      <c r="AM24" s="192">
        <v>1.0000000635814008</v>
      </c>
      <c r="AN24" s="244">
        <v>6</v>
      </c>
      <c r="AO24" s="245">
        <v>5</v>
      </c>
      <c r="AP24" s="245">
        <v>2</v>
      </c>
      <c r="AQ24" s="246">
        <v>1</v>
      </c>
      <c r="AR24" s="244">
        <v>872554585</v>
      </c>
      <c r="AS24" s="246">
        <v>2160435177.4705715</v>
      </c>
      <c r="AT24" s="244">
        <v>119327013</v>
      </c>
      <c r="AU24" s="191">
        <v>8.8130231279190854E-2</v>
      </c>
      <c r="AV24" s="192">
        <v>0</v>
      </c>
      <c r="AW24" s="244">
        <v>4964625.7302960325</v>
      </c>
      <c r="AX24" s="246">
        <v>121289261.87147729</v>
      </c>
      <c r="AY24" s="244">
        <v>0</v>
      </c>
      <c r="AZ24" s="246">
        <v>2325000</v>
      </c>
      <c r="BA24" s="186">
        <v>0</v>
      </c>
      <c r="BB24" s="187">
        <v>1.9169050616069033E-2</v>
      </c>
      <c r="BC24" s="244">
        <v>2325000</v>
      </c>
      <c r="BD24" s="245">
        <v>8475531.2436393294</v>
      </c>
      <c r="BE24" s="245">
        <v>347517.75</v>
      </c>
      <c r="BF24" s="247">
        <v>966.83551287301748</v>
      </c>
    </row>
    <row r="25" spans="1:58" s="19" customFormat="1" ht="15" customHeight="1" x14ac:dyDescent="0.25">
      <c r="B25" s="256" t="s">
        <v>673</v>
      </c>
      <c r="C25" s="574">
        <v>1</v>
      </c>
      <c r="D25" s="288">
        <v>2018</v>
      </c>
      <c r="E25" s="345">
        <v>0.2</v>
      </c>
      <c r="F25" s="346" t="s">
        <v>696</v>
      </c>
      <c r="G25" s="316">
        <v>82117709.784406662</v>
      </c>
      <c r="H25" s="318">
        <v>129935224.89273739</v>
      </c>
      <c r="I25" s="323">
        <v>-0.36801040786133621</v>
      </c>
      <c r="J25" s="347">
        <v>6</v>
      </c>
      <c r="K25" s="348">
        <v>7</v>
      </c>
      <c r="L25" s="329">
        <v>-1</v>
      </c>
      <c r="M25" s="349">
        <v>2225000</v>
      </c>
      <c r="N25" s="350">
        <v>2750000</v>
      </c>
      <c r="O25" s="323">
        <v>-0.19090909090909092</v>
      </c>
      <c r="P25" s="349">
        <v>0</v>
      </c>
      <c r="Q25" s="350">
        <v>0</v>
      </c>
      <c r="R25" s="323"/>
      <c r="S25" s="349">
        <v>2225000</v>
      </c>
      <c r="T25" s="249">
        <v>2750000</v>
      </c>
      <c r="U25" s="332">
        <v>-0.19090909090909092</v>
      </c>
      <c r="V25" s="172">
        <v>82117709.784406662</v>
      </c>
      <c r="W25" s="198">
        <v>82117709.784406662</v>
      </c>
      <c r="X25" s="198">
        <v>82117709.784406662</v>
      </c>
      <c r="Y25" s="198">
        <v>734741883.3138175</v>
      </c>
      <c r="Z25" s="199">
        <v>1716511092.1373467</v>
      </c>
      <c r="AA25" s="172">
        <v>3054.7715081172541</v>
      </c>
      <c r="AB25" s="198">
        <v>7.6809956486690973</v>
      </c>
      <c r="AC25" s="199">
        <v>679017094.27074993</v>
      </c>
      <c r="AD25" s="172">
        <v>3824427996.5509186</v>
      </c>
      <c r="AE25" s="198">
        <v>127310.54953744775</v>
      </c>
      <c r="AF25" s="198">
        <v>883832.10945030395</v>
      </c>
      <c r="AG25" s="198">
        <v>-1855374856.4753191</v>
      </c>
      <c r="AH25" s="198">
        <v>-219949831.7095871</v>
      </c>
      <c r="AI25" s="199">
        <v>-29955552.654814981</v>
      </c>
      <c r="AJ25" s="248">
        <v>20</v>
      </c>
      <c r="AK25" s="249">
        <v>10</v>
      </c>
      <c r="AL25" s="249">
        <v>8000000</v>
      </c>
      <c r="AM25" s="194">
        <v>1.0000003096785275</v>
      </c>
      <c r="AN25" s="248">
        <v>3</v>
      </c>
      <c r="AO25" s="249">
        <v>3</v>
      </c>
      <c r="AP25" s="249">
        <v>1</v>
      </c>
      <c r="AQ25" s="250">
        <v>1</v>
      </c>
      <c r="AR25" s="248">
        <v>819151815</v>
      </c>
      <c r="AS25" s="250">
        <v>2057856805.5211666</v>
      </c>
      <c r="AT25" s="248">
        <v>119327013</v>
      </c>
      <c r="AU25" s="193">
        <v>8.433968369729021E-2</v>
      </c>
      <c r="AV25" s="194">
        <v>0</v>
      </c>
      <c r="AW25" s="248">
        <v>4964625.7302960325</v>
      </c>
      <c r="AX25" s="250">
        <v>121289261.87147729</v>
      </c>
      <c r="AY25" s="248">
        <v>0</v>
      </c>
      <c r="AZ25" s="250">
        <v>2225000</v>
      </c>
      <c r="BA25" s="204">
        <v>0</v>
      </c>
      <c r="BB25" s="206">
        <v>1.8344575320754234E-2</v>
      </c>
      <c r="BC25" s="248">
        <v>2225000</v>
      </c>
      <c r="BD25" s="249">
        <v>8110992.2654182818</v>
      </c>
      <c r="BE25" s="249">
        <v>332570.75</v>
      </c>
      <c r="BF25" s="251">
        <v>974.94111199668794</v>
      </c>
    </row>
    <row r="26" spans="1:58" s="19" customFormat="1" ht="15" customHeight="1" x14ac:dyDescent="0.25">
      <c r="B26" s="254" t="s">
        <v>673</v>
      </c>
      <c r="C26" s="572">
        <v>1</v>
      </c>
      <c r="D26" s="286">
        <v>2018</v>
      </c>
      <c r="E26" s="333">
        <v>-0.2</v>
      </c>
      <c r="F26" s="334" t="s">
        <v>700</v>
      </c>
      <c r="G26" s="319">
        <v>309109730.26664257</v>
      </c>
      <c r="H26" s="320">
        <v>129935224.89273739</v>
      </c>
      <c r="I26" s="324">
        <v>1.3789525167006502</v>
      </c>
      <c r="J26" s="335">
        <v>12</v>
      </c>
      <c r="K26" s="336">
        <v>7</v>
      </c>
      <c r="L26" s="327">
        <v>5</v>
      </c>
      <c r="M26" s="337">
        <v>5050000</v>
      </c>
      <c r="N26" s="338">
        <v>2750000</v>
      </c>
      <c r="O26" s="324">
        <v>0.83636363636363642</v>
      </c>
      <c r="P26" s="337">
        <v>0</v>
      </c>
      <c r="Q26" s="338">
        <v>0</v>
      </c>
      <c r="R26" s="324"/>
      <c r="S26" s="337">
        <v>5050004.4600973697</v>
      </c>
      <c r="T26" s="241">
        <v>2750000</v>
      </c>
      <c r="U26" s="330">
        <v>0.8363652582172254</v>
      </c>
      <c r="V26" s="170">
        <v>309109730.26664257</v>
      </c>
      <c r="W26" s="24">
        <v>309109730.26664066</v>
      </c>
      <c r="X26" s="24">
        <v>309109730.26664066</v>
      </c>
      <c r="Y26" s="24">
        <v>1414925910.6989632</v>
      </c>
      <c r="Z26" s="195">
        <v>4018635065.2940521</v>
      </c>
      <c r="AA26" s="170">
        <v>7819.3914057308566</v>
      </c>
      <c r="AB26" s="24">
        <v>19.709833091843919</v>
      </c>
      <c r="AC26" s="195">
        <v>1569684420.0220494</v>
      </c>
      <c r="AD26" s="170">
        <v>9037362425.4691105</v>
      </c>
      <c r="AE26" s="24">
        <v>883020.51974424254</v>
      </c>
      <c r="AF26" s="24">
        <v>3643307.4921525624</v>
      </c>
      <c r="AG26" s="24">
        <v>-3647031264.2682309</v>
      </c>
      <c r="AH26" s="24">
        <v>-441523404.5862307</v>
      </c>
      <c r="AI26" s="195">
        <v>-57302882.940190345</v>
      </c>
      <c r="AJ26" s="240">
        <v>32</v>
      </c>
      <c r="AK26" s="241">
        <v>16</v>
      </c>
      <c r="AL26" s="241">
        <v>13575000</v>
      </c>
      <c r="AM26" s="190">
        <v>0.99999999999999833</v>
      </c>
      <c r="AN26" s="240">
        <v>13</v>
      </c>
      <c r="AO26" s="241">
        <v>8</v>
      </c>
      <c r="AP26" s="241">
        <v>5</v>
      </c>
      <c r="AQ26" s="242">
        <v>3</v>
      </c>
      <c r="AR26" s="240">
        <v>1936314610.3432002</v>
      </c>
      <c r="AS26" s="242">
        <v>4288634114.4640861</v>
      </c>
      <c r="AT26" s="240">
        <v>119327013</v>
      </c>
      <c r="AU26" s="189">
        <v>0.19142282194809782</v>
      </c>
      <c r="AV26" s="190">
        <v>2.2319671186553078E-2</v>
      </c>
      <c r="AW26" s="240">
        <v>4964625.7302960325</v>
      </c>
      <c r="AX26" s="242">
        <v>121289261.87147729</v>
      </c>
      <c r="AY26" s="240">
        <v>0</v>
      </c>
      <c r="AZ26" s="242">
        <v>5050004.4600973697</v>
      </c>
      <c r="BA26" s="200">
        <v>0</v>
      </c>
      <c r="BB26" s="202">
        <v>4.1636039185798217E-2</v>
      </c>
      <c r="BC26" s="240">
        <v>5050004.4600973697</v>
      </c>
      <c r="BD26" s="241">
        <v>18409234.658956252</v>
      </c>
      <c r="BE26" s="241">
        <v>754824.1666507551</v>
      </c>
      <c r="BF26" s="243">
        <v>902.80917145764238</v>
      </c>
    </row>
    <row r="27" spans="1:58" s="19" customFormat="1" ht="15" customHeight="1" x14ac:dyDescent="0.25">
      <c r="B27" s="255" t="s">
        <v>673</v>
      </c>
      <c r="C27" s="573">
        <v>1</v>
      </c>
      <c r="D27" s="287">
        <v>2018</v>
      </c>
      <c r="E27" s="339">
        <v>-0.1</v>
      </c>
      <c r="F27" s="340" t="s">
        <v>700</v>
      </c>
      <c r="G27" s="313">
        <v>202680132.208076</v>
      </c>
      <c r="H27" s="315">
        <v>129935224.89273739</v>
      </c>
      <c r="I27" s="322">
        <v>0.5598551691844158</v>
      </c>
      <c r="J27" s="341">
        <v>10</v>
      </c>
      <c r="K27" s="342">
        <v>7</v>
      </c>
      <c r="L27" s="328">
        <v>3</v>
      </c>
      <c r="M27" s="343">
        <v>3900000</v>
      </c>
      <c r="N27" s="344">
        <v>2750000</v>
      </c>
      <c r="O27" s="322">
        <v>0.41818181818181821</v>
      </c>
      <c r="P27" s="343">
        <v>0</v>
      </c>
      <c r="Q27" s="344">
        <v>0</v>
      </c>
      <c r="R27" s="322"/>
      <c r="S27" s="343">
        <v>3900000</v>
      </c>
      <c r="T27" s="245">
        <v>2750000</v>
      </c>
      <c r="U27" s="331">
        <v>0.41818181818181821</v>
      </c>
      <c r="V27" s="171">
        <v>202680132.208076</v>
      </c>
      <c r="W27" s="196">
        <v>202680132.208076</v>
      </c>
      <c r="X27" s="196">
        <v>202680132.208076</v>
      </c>
      <c r="Y27" s="196">
        <v>1171441890.519094</v>
      </c>
      <c r="Z27" s="197">
        <v>3067459543.9727817</v>
      </c>
      <c r="AA27" s="171">
        <v>5802.8951516384486</v>
      </c>
      <c r="AB27" s="196">
        <v>14.683507574838758</v>
      </c>
      <c r="AC27" s="197">
        <v>1199769914.4175551</v>
      </c>
      <c r="AD27" s="171">
        <v>6880328167.75033</v>
      </c>
      <c r="AE27" s="196">
        <v>505701.59152089898</v>
      </c>
      <c r="AF27" s="196">
        <v>2495545.3825851046</v>
      </c>
      <c r="AG27" s="196">
        <v>-2891880748.1304531</v>
      </c>
      <c r="AH27" s="196">
        <v>-350876234.92885298</v>
      </c>
      <c r="AI27" s="197">
        <v>-44929356.57157591</v>
      </c>
      <c r="AJ27" s="244">
        <v>30</v>
      </c>
      <c r="AK27" s="245">
        <v>15</v>
      </c>
      <c r="AL27" s="245">
        <v>12775000</v>
      </c>
      <c r="AM27" s="192">
        <v>1.0000000000000004</v>
      </c>
      <c r="AN27" s="244">
        <v>12</v>
      </c>
      <c r="AO27" s="245">
        <v>9</v>
      </c>
      <c r="AP27" s="245">
        <v>3</v>
      </c>
      <c r="AQ27" s="246">
        <v>2</v>
      </c>
      <c r="AR27" s="244">
        <v>1447305833.4164512</v>
      </c>
      <c r="AS27" s="246">
        <v>3829238234.0188746</v>
      </c>
      <c r="AT27" s="244">
        <v>119327013</v>
      </c>
      <c r="AU27" s="191">
        <v>0.1478313556941267</v>
      </c>
      <c r="AV27" s="192">
        <v>1.4296886688461531E-2</v>
      </c>
      <c r="AW27" s="244">
        <v>4964625.7302960325</v>
      </c>
      <c r="AX27" s="246">
        <v>121289261.87147729</v>
      </c>
      <c r="AY27" s="244">
        <v>0</v>
      </c>
      <c r="AZ27" s="246">
        <v>3900000</v>
      </c>
      <c r="BA27" s="186">
        <v>0</v>
      </c>
      <c r="BB27" s="187">
        <v>3.2154536517277087E-2</v>
      </c>
      <c r="BC27" s="244">
        <v>3900000</v>
      </c>
      <c r="BD27" s="245">
        <v>14217020.150620809</v>
      </c>
      <c r="BE27" s="245">
        <v>582933</v>
      </c>
      <c r="BF27" s="247">
        <v>932.26765801739782</v>
      </c>
    </row>
    <row r="28" spans="1:58" s="19" customFormat="1" ht="15" customHeight="1" x14ac:dyDescent="0.25">
      <c r="B28" s="255" t="s">
        <v>673</v>
      </c>
      <c r="C28" s="573">
        <v>1</v>
      </c>
      <c r="D28" s="287">
        <v>2018</v>
      </c>
      <c r="E28" s="339">
        <v>0.1</v>
      </c>
      <c r="F28" s="340" t="s">
        <v>700</v>
      </c>
      <c r="G28" s="313">
        <v>76812386.266444921</v>
      </c>
      <c r="H28" s="315">
        <v>129935224.89273739</v>
      </c>
      <c r="I28" s="322">
        <v>-0.40884093339697392</v>
      </c>
      <c r="J28" s="341">
        <v>6</v>
      </c>
      <c r="K28" s="342">
        <v>7</v>
      </c>
      <c r="L28" s="328">
        <v>-1</v>
      </c>
      <c r="M28" s="343">
        <v>2050000</v>
      </c>
      <c r="N28" s="344">
        <v>2750000</v>
      </c>
      <c r="O28" s="322">
        <v>-0.25454545454545452</v>
      </c>
      <c r="P28" s="343">
        <v>0</v>
      </c>
      <c r="Q28" s="344">
        <v>0</v>
      </c>
      <c r="R28" s="322"/>
      <c r="S28" s="343">
        <v>2050004.46838995</v>
      </c>
      <c r="T28" s="245">
        <v>2750000</v>
      </c>
      <c r="U28" s="331">
        <v>-0.25454382967638178</v>
      </c>
      <c r="V28" s="171">
        <v>76812386.266444921</v>
      </c>
      <c r="W28" s="196">
        <v>76812386.266444921</v>
      </c>
      <c r="X28" s="196">
        <v>76812386.266444921</v>
      </c>
      <c r="Y28" s="196">
        <v>678107879.26176882</v>
      </c>
      <c r="Z28" s="197">
        <v>1582661256.7970076</v>
      </c>
      <c r="AA28" s="171">
        <v>3005.0044595162949</v>
      </c>
      <c r="AB28" s="196">
        <v>7.6169250770520023</v>
      </c>
      <c r="AC28" s="197">
        <v>625814532.87778616</v>
      </c>
      <c r="AD28" s="171">
        <v>3591330564.3784304</v>
      </c>
      <c r="AE28" s="196">
        <v>240654.14430925203</v>
      </c>
      <c r="AF28" s="196">
        <v>1277897.4932470424</v>
      </c>
      <c r="AG28" s="196">
        <v>-1542475794.4852071</v>
      </c>
      <c r="AH28" s="196">
        <v>-185743483.61813214</v>
      </c>
      <c r="AI28" s="197">
        <v>-23673792.177051328</v>
      </c>
      <c r="AJ28" s="244">
        <v>20</v>
      </c>
      <c r="AK28" s="245">
        <v>10</v>
      </c>
      <c r="AL28" s="245">
        <v>10625000</v>
      </c>
      <c r="AM28" s="192">
        <v>1.0000002277373088</v>
      </c>
      <c r="AN28" s="244">
        <v>7</v>
      </c>
      <c r="AO28" s="245">
        <v>5</v>
      </c>
      <c r="AP28" s="245">
        <v>2</v>
      </c>
      <c r="AQ28" s="246">
        <v>1</v>
      </c>
      <c r="AR28" s="244">
        <v>724290300</v>
      </c>
      <c r="AS28" s="246">
        <v>1887002556.3951843</v>
      </c>
      <c r="AT28" s="244">
        <v>119327013</v>
      </c>
      <c r="AU28" s="191">
        <v>7.7706394805411458E-2</v>
      </c>
      <c r="AV28" s="192">
        <v>0</v>
      </c>
      <c r="AW28" s="244">
        <v>4964625.7302960325</v>
      </c>
      <c r="AX28" s="246">
        <v>121289261.87147729</v>
      </c>
      <c r="AY28" s="244">
        <v>0</v>
      </c>
      <c r="AZ28" s="246">
        <v>2050004.46838995</v>
      </c>
      <c r="BA28" s="186">
        <v>0</v>
      </c>
      <c r="BB28" s="187">
        <v>1.6901780394724578E-2</v>
      </c>
      <c r="BC28" s="244">
        <v>2050004.46838995</v>
      </c>
      <c r="BD28" s="245">
        <v>7473065.3425545376</v>
      </c>
      <c r="BE28" s="245">
        <v>306414.16789024661</v>
      </c>
      <c r="BF28" s="247">
        <v>974.37843536123444</v>
      </c>
    </row>
    <row r="29" spans="1:58" s="19" customFormat="1" ht="15" customHeight="1" x14ac:dyDescent="0.25">
      <c r="B29" s="256" t="s">
        <v>673</v>
      </c>
      <c r="C29" s="574">
        <v>1</v>
      </c>
      <c r="D29" s="288">
        <v>2018</v>
      </c>
      <c r="E29" s="345">
        <v>0.2</v>
      </c>
      <c r="F29" s="346" t="s">
        <v>700</v>
      </c>
      <c r="G29" s="316">
        <v>39713799.6191535</v>
      </c>
      <c r="H29" s="318">
        <v>129935224.89273739</v>
      </c>
      <c r="I29" s="323">
        <v>-0.69435694091469369</v>
      </c>
      <c r="J29" s="347">
        <v>5</v>
      </c>
      <c r="K29" s="348">
        <v>7</v>
      </c>
      <c r="L29" s="329">
        <v>-2</v>
      </c>
      <c r="M29" s="349">
        <v>1450000</v>
      </c>
      <c r="N29" s="350">
        <v>2750000</v>
      </c>
      <c r="O29" s="323">
        <v>-0.47272727272727277</v>
      </c>
      <c r="P29" s="349">
        <v>0</v>
      </c>
      <c r="Q29" s="350">
        <v>0</v>
      </c>
      <c r="R29" s="323"/>
      <c r="S29" s="349">
        <v>1450000</v>
      </c>
      <c r="T29" s="249">
        <v>2750000</v>
      </c>
      <c r="U29" s="332">
        <v>-0.47272727272727277</v>
      </c>
      <c r="V29" s="172">
        <v>39713799.6191535</v>
      </c>
      <c r="W29" s="198">
        <v>39713799.6191535</v>
      </c>
      <c r="X29" s="198">
        <v>39713799.6191535</v>
      </c>
      <c r="Y29" s="198">
        <v>465019440.79562378</v>
      </c>
      <c r="Z29" s="199">
        <v>1104824093.7368002</v>
      </c>
      <c r="AA29" s="172">
        <v>2143.405154131035</v>
      </c>
      <c r="AB29" s="198">
        <v>5.4356610948370099</v>
      </c>
      <c r="AC29" s="199">
        <v>444473837.7552104</v>
      </c>
      <c r="AD29" s="172">
        <v>2551079503.4616127</v>
      </c>
      <c r="AE29" s="198">
        <v>181161.9899991476</v>
      </c>
      <c r="AF29" s="198">
        <v>922835.02629661374</v>
      </c>
      <c r="AG29" s="198">
        <v>-1088804783.5949142</v>
      </c>
      <c r="AH29" s="198">
        <v>-130590138.86163305</v>
      </c>
      <c r="AI29" s="199">
        <v>-16679345.381165074</v>
      </c>
      <c r="AJ29" s="248">
        <v>19</v>
      </c>
      <c r="AK29" s="249">
        <v>9</v>
      </c>
      <c r="AL29" s="249">
        <v>10125000</v>
      </c>
      <c r="AM29" s="194">
        <v>1.0000003099861394</v>
      </c>
      <c r="AN29" s="248">
        <v>5</v>
      </c>
      <c r="AO29" s="249">
        <v>4</v>
      </c>
      <c r="AP29" s="249">
        <v>1</v>
      </c>
      <c r="AQ29" s="250">
        <v>1</v>
      </c>
      <c r="AR29" s="248">
        <v>456648065</v>
      </c>
      <c r="AS29" s="250">
        <v>1337647594.6771979</v>
      </c>
      <c r="AT29" s="248">
        <v>119327013</v>
      </c>
      <c r="AU29" s="193">
        <v>5.4962939937559914E-2</v>
      </c>
      <c r="AV29" s="194">
        <v>0</v>
      </c>
      <c r="AW29" s="248">
        <v>4964625.7302960325</v>
      </c>
      <c r="AX29" s="250">
        <v>121289261.87147729</v>
      </c>
      <c r="AY29" s="248">
        <v>0</v>
      </c>
      <c r="AZ29" s="250">
        <v>1450000</v>
      </c>
      <c r="BA29" s="204">
        <v>0</v>
      </c>
      <c r="BB29" s="206">
        <v>1.1954891782064558E-2</v>
      </c>
      <c r="BC29" s="248">
        <v>1450000</v>
      </c>
      <c r="BD29" s="249">
        <v>5285815.1842051726</v>
      </c>
      <c r="BE29" s="249">
        <v>216731.49999999997</v>
      </c>
      <c r="BF29" s="251">
        <v>984.45769390135399</v>
      </c>
    </row>
    <row r="30" spans="1:58" s="19" customFormat="1" ht="15" customHeight="1" x14ac:dyDescent="0.25">
      <c r="A30" s="26"/>
      <c r="B30" s="255" t="s">
        <v>673</v>
      </c>
      <c r="C30" s="573">
        <v>1</v>
      </c>
      <c r="D30" s="287">
        <v>2018</v>
      </c>
      <c r="E30" s="339">
        <v>-0.2</v>
      </c>
      <c r="F30" s="340" t="s">
        <v>802</v>
      </c>
      <c r="G30" s="313">
        <v>184396407.60555506</v>
      </c>
      <c r="H30" s="315">
        <v>129935224.89273739</v>
      </c>
      <c r="I30" s="322">
        <v>0.41914102013349974</v>
      </c>
      <c r="J30" s="341">
        <v>9</v>
      </c>
      <c r="K30" s="342">
        <v>7</v>
      </c>
      <c r="L30" s="328">
        <v>2</v>
      </c>
      <c r="M30" s="343">
        <v>3300000</v>
      </c>
      <c r="N30" s="344">
        <v>2750000</v>
      </c>
      <c r="O30" s="322">
        <v>0.19999999999999996</v>
      </c>
      <c r="P30" s="343">
        <v>0</v>
      </c>
      <c r="Q30" s="344">
        <v>0</v>
      </c>
      <c r="R30" s="322"/>
      <c r="S30" s="343">
        <v>3300000</v>
      </c>
      <c r="T30" s="245">
        <v>2750000</v>
      </c>
      <c r="U30" s="331">
        <v>0.19999999999999996</v>
      </c>
      <c r="V30" s="171">
        <v>184396407.60555506</v>
      </c>
      <c r="W30" s="196">
        <v>184396407.60555506</v>
      </c>
      <c r="X30" s="196">
        <v>184396407.60555506</v>
      </c>
      <c r="Y30" s="196">
        <v>1108374445.8408484</v>
      </c>
      <c r="Z30" s="197">
        <v>2608440525.2526135</v>
      </c>
      <c r="AA30" s="171">
        <v>4896.6631611225339</v>
      </c>
      <c r="AB30" s="196">
        <v>12.482809859039779</v>
      </c>
      <c r="AC30" s="197">
        <v>1012582659.3589038</v>
      </c>
      <c r="AD30" s="171">
        <v>5811257096.7439213</v>
      </c>
      <c r="AE30" s="196">
        <v>423523.56228832342</v>
      </c>
      <c r="AF30" s="196">
        <v>2121022.1663888805</v>
      </c>
      <c r="AG30" s="196">
        <v>-2455751847.4143772</v>
      </c>
      <c r="AH30" s="196">
        <v>-296479718.14558607</v>
      </c>
      <c r="AI30" s="197">
        <v>-37981111.623165667</v>
      </c>
      <c r="AJ30" s="244">
        <v>28</v>
      </c>
      <c r="AK30" s="245">
        <v>15</v>
      </c>
      <c r="AL30" s="245">
        <v>12625000</v>
      </c>
      <c r="AM30" s="192">
        <v>0.99999999999999112</v>
      </c>
      <c r="AN30" s="244">
        <v>17</v>
      </c>
      <c r="AO30" s="245">
        <v>10</v>
      </c>
      <c r="AP30" s="245">
        <v>5</v>
      </c>
      <c r="AQ30" s="246">
        <v>3</v>
      </c>
      <c r="AR30" s="244">
        <v>1156614166.0627778</v>
      </c>
      <c r="AS30" s="246">
        <v>3952005339.479022</v>
      </c>
      <c r="AT30" s="244">
        <v>119327013</v>
      </c>
      <c r="AU30" s="191">
        <v>0.1250880702027225</v>
      </c>
      <c r="AV30" s="192">
        <v>9.7239212590909119E-3</v>
      </c>
      <c r="AW30" s="244">
        <v>4964625.7302960325</v>
      </c>
      <c r="AX30" s="246">
        <v>121289261.87147729</v>
      </c>
      <c r="AY30" s="244">
        <v>0</v>
      </c>
      <c r="AZ30" s="246">
        <v>3300000</v>
      </c>
      <c r="BA30" s="252">
        <v>0</v>
      </c>
      <c r="BB30" s="192">
        <v>2.7207684745388306E-2</v>
      </c>
      <c r="BC30" s="244">
        <v>3300000</v>
      </c>
      <c r="BD30" s="245">
        <v>12029786.281294532</v>
      </c>
      <c r="BE30" s="245">
        <v>493251</v>
      </c>
      <c r="BF30" s="247">
        <v>947.84136645097544</v>
      </c>
    </row>
    <row r="31" spans="1:58" s="19" customFormat="1" ht="15" customHeight="1" x14ac:dyDescent="0.25">
      <c r="B31" s="255" t="s">
        <v>673</v>
      </c>
      <c r="C31" s="573">
        <v>1</v>
      </c>
      <c r="D31" s="287">
        <v>2018</v>
      </c>
      <c r="E31" s="339">
        <v>-0.1</v>
      </c>
      <c r="F31" s="340" t="s">
        <v>802</v>
      </c>
      <c r="G31" s="313">
        <v>154739207.40486383</v>
      </c>
      <c r="H31" s="315">
        <v>129935224.89273739</v>
      </c>
      <c r="I31" s="322">
        <v>0.19089498273160599</v>
      </c>
      <c r="J31" s="341">
        <v>8</v>
      </c>
      <c r="K31" s="342">
        <v>7</v>
      </c>
      <c r="L31" s="328">
        <v>1</v>
      </c>
      <c r="M31" s="343">
        <v>3000000</v>
      </c>
      <c r="N31" s="344">
        <v>2750000</v>
      </c>
      <c r="O31" s="322">
        <v>9.0909090909090828E-2</v>
      </c>
      <c r="P31" s="343">
        <v>0</v>
      </c>
      <c r="Q31" s="344">
        <v>0</v>
      </c>
      <c r="R31" s="322"/>
      <c r="S31" s="343">
        <v>3000020.1142657702</v>
      </c>
      <c r="T31" s="245">
        <v>2750000</v>
      </c>
      <c r="U31" s="331">
        <v>9.091640518755284E-2</v>
      </c>
      <c r="V31" s="171">
        <v>154739207.40486383</v>
      </c>
      <c r="W31" s="196">
        <v>154739207.40486383</v>
      </c>
      <c r="X31" s="196">
        <v>154739207.40486383</v>
      </c>
      <c r="Y31" s="196">
        <v>1034687813.0877013</v>
      </c>
      <c r="Z31" s="197">
        <v>2358430453.1045032</v>
      </c>
      <c r="AA31" s="171">
        <v>4366.0996323430363</v>
      </c>
      <c r="AB31" s="196">
        <v>11.110497087482248</v>
      </c>
      <c r="AC31" s="197">
        <v>917047075.1590575</v>
      </c>
      <c r="AD31" s="171">
        <v>5249192737.7301178</v>
      </c>
      <c r="AE31" s="196">
        <v>318972.71288643405</v>
      </c>
      <c r="AF31" s="196">
        <v>1793691.9820026029</v>
      </c>
      <c r="AG31" s="196">
        <v>-2258862389.5808005</v>
      </c>
      <c r="AH31" s="196">
        <v>-273691090.03484976</v>
      </c>
      <c r="AI31" s="197">
        <v>-34869884.124406241</v>
      </c>
      <c r="AJ31" s="244">
        <v>26</v>
      </c>
      <c r="AK31" s="245">
        <v>14</v>
      </c>
      <c r="AL31" s="245">
        <v>11775000</v>
      </c>
      <c r="AM31" s="192">
        <v>0.99999999999999112</v>
      </c>
      <c r="AN31" s="244">
        <v>9</v>
      </c>
      <c r="AO31" s="245">
        <v>7</v>
      </c>
      <c r="AP31" s="245">
        <v>2</v>
      </c>
      <c r="AQ31" s="246">
        <v>1</v>
      </c>
      <c r="AR31" s="244">
        <v>1082366548.885</v>
      </c>
      <c r="AS31" s="246">
        <v>3433230502.4094591</v>
      </c>
      <c r="AT31" s="244">
        <v>119327013</v>
      </c>
      <c r="AU31" s="191">
        <v>0.11371718989783559</v>
      </c>
      <c r="AV31" s="192">
        <v>8.8571215801674999E-3</v>
      </c>
      <c r="AW31" s="244">
        <v>4964625.7302960325</v>
      </c>
      <c r="AX31" s="246">
        <v>121289261.87147729</v>
      </c>
      <c r="AY31" s="244">
        <v>0</v>
      </c>
      <c r="AZ31" s="246">
        <v>3000020.1142657702</v>
      </c>
      <c r="BA31" s="186">
        <v>0</v>
      </c>
      <c r="BB31" s="187">
        <v>2.4734424696596022E-2</v>
      </c>
      <c r="BC31" s="244">
        <v>3000020.1142657702</v>
      </c>
      <c r="BD31" s="245">
        <v>10936242.670970339</v>
      </c>
      <c r="BE31" s="245">
        <v>448413.00647930591</v>
      </c>
      <c r="BF31" s="247">
        <v>960.26886123304826</v>
      </c>
    </row>
    <row r="32" spans="1:58" s="19" customFormat="1" ht="15" customHeight="1" x14ac:dyDescent="0.25">
      <c r="B32" s="255" t="s">
        <v>673</v>
      </c>
      <c r="C32" s="573">
        <v>1</v>
      </c>
      <c r="D32" s="287">
        <v>2018</v>
      </c>
      <c r="E32" s="339">
        <v>0.1</v>
      </c>
      <c r="F32" s="340" t="s">
        <v>802</v>
      </c>
      <c r="G32" s="313">
        <v>109687532.9528327</v>
      </c>
      <c r="H32" s="315">
        <v>129935224.89273739</v>
      </c>
      <c r="I32" s="322">
        <v>-0.1558291214458537</v>
      </c>
      <c r="J32" s="341">
        <v>6</v>
      </c>
      <c r="K32" s="342">
        <v>7</v>
      </c>
      <c r="L32" s="328">
        <v>-1</v>
      </c>
      <c r="M32" s="343">
        <v>2350000</v>
      </c>
      <c r="N32" s="344">
        <v>2750000</v>
      </c>
      <c r="O32" s="322">
        <v>-0.1454545454545455</v>
      </c>
      <c r="P32" s="343">
        <v>0</v>
      </c>
      <c r="Q32" s="344">
        <v>0</v>
      </c>
      <c r="R32" s="322"/>
      <c r="S32" s="343">
        <v>2349999.9999999902</v>
      </c>
      <c r="T32" s="245">
        <v>2750000</v>
      </c>
      <c r="U32" s="331">
        <v>-0.14545454545454906</v>
      </c>
      <c r="V32" s="171">
        <v>109687532.9528327</v>
      </c>
      <c r="W32" s="196">
        <v>109687532.9528327</v>
      </c>
      <c r="X32" s="196">
        <v>109687532.9528327</v>
      </c>
      <c r="Y32" s="196">
        <v>798975985.89400816</v>
      </c>
      <c r="Z32" s="197">
        <v>1835900768.2469492</v>
      </c>
      <c r="AA32" s="171">
        <v>3407.0521605263252</v>
      </c>
      <c r="AB32" s="196">
        <v>8.6137612311544363</v>
      </c>
      <c r="AC32" s="197">
        <v>716575254.12758851</v>
      </c>
      <c r="AD32" s="171">
        <v>4104926143.5219393</v>
      </c>
      <c r="AE32" s="196">
        <v>241126.37751139188</v>
      </c>
      <c r="AF32" s="196">
        <v>1402071.1226927787</v>
      </c>
      <c r="AG32" s="196">
        <v>-1771228116.0975857</v>
      </c>
      <c r="AH32" s="196">
        <v>-214941253.3811754</v>
      </c>
      <c r="AI32" s="197">
        <v>-27241382.254047804</v>
      </c>
      <c r="AJ32" s="244">
        <v>24</v>
      </c>
      <c r="AK32" s="245">
        <v>12</v>
      </c>
      <c r="AL32" s="245">
        <v>10950000</v>
      </c>
      <c r="AM32" s="192">
        <v>1.0000002338576892</v>
      </c>
      <c r="AN32" s="244">
        <v>6</v>
      </c>
      <c r="AO32" s="245">
        <v>4</v>
      </c>
      <c r="AP32" s="245">
        <v>2</v>
      </c>
      <c r="AQ32" s="246">
        <v>1</v>
      </c>
      <c r="AR32" s="244">
        <v>887143345</v>
      </c>
      <c r="AS32" s="246">
        <v>2180442469.1372385</v>
      </c>
      <c r="AT32" s="244">
        <v>119327013</v>
      </c>
      <c r="AU32" s="191">
        <v>8.9077868174665981E-2</v>
      </c>
      <c r="AV32" s="192">
        <v>0</v>
      </c>
      <c r="AW32" s="244">
        <v>4964625.7302960325</v>
      </c>
      <c r="AX32" s="246">
        <v>121289261.87147729</v>
      </c>
      <c r="AY32" s="244">
        <v>0</v>
      </c>
      <c r="AZ32" s="246">
        <v>2349999.9999999902</v>
      </c>
      <c r="BA32" s="186">
        <v>0</v>
      </c>
      <c r="BB32" s="187">
        <v>1.9375169439897651E-2</v>
      </c>
      <c r="BC32" s="244">
        <v>2349999.9999999902</v>
      </c>
      <c r="BD32" s="245">
        <v>8566665.9881945886</v>
      </c>
      <c r="BE32" s="245">
        <v>351254.49999999988</v>
      </c>
      <c r="BF32" s="247">
        <v>965.1726016773008</v>
      </c>
    </row>
    <row r="33" spans="2:58" s="19" customFormat="1" ht="15" customHeight="1" x14ac:dyDescent="0.25">
      <c r="B33" s="256" t="s">
        <v>673</v>
      </c>
      <c r="C33" s="574">
        <v>1</v>
      </c>
      <c r="D33" s="288">
        <v>2018</v>
      </c>
      <c r="E33" s="345">
        <v>0.2</v>
      </c>
      <c r="F33" s="346" t="s">
        <v>802</v>
      </c>
      <c r="G33" s="316">
        <v>91879328.987370014</v>
      </c>
      <c r="H33" s="318">
        <v>129935224.89273739</v>
      </c>
      <c r="I33" s="323">
        <v>-0.2928835959362277</v>
      </c>
      <c r="J33" s="347">
        <v>6</v>
      </c>
      <c r="K33" s="348">
        <v>7</v>
      </c>
      <c r="L33" s="329">
        <v>-1</v>
      </c>
      <c r="M33" s="349">
        <v>2250000</v>
      </c>
      <c r="N33" s="350">
        <v>2750000</v>
      </c>
      <c r="O33" s="323">
        <v>-0.18181818181818177</v>
      </c>
      <c r="P33" s="349">
        <v>0</v>
      </c>
      <c r="Q33" s="350">
        <v>0</v>
      </c>
      <c r="R33" s="323"/>
      <c r="S33" s="349">
        <v>2250000</v>
      </c>
      <c r="T33" s="249">
        <v>2750000</v>
      </c>
      <c r="U33" s="332">
        <v>-0.18181818181818177</v>
      </c>
      <c r="V33" s="172">
        <v>91879328.987370014</v>
      </c>
      <c r="W33" s="198">
        <v>91879328.987370014</v>
      </c>
      <c r="X33" s="198">
        <v>91879328.987370014</v>
      </c>
      <c r="Y33" s="198">
        <v>751836358.39913416</v>
      </c>
      <c r="Z33" s="199">
        <v>1744636681.928546</v>
      </c>
      <c r="AA33" s="172">
        <v>3226.9317933809248</v>
      </c>
      <c r="AB33" s="198">
        <v>8.1407606455900972</v>
      </c>
      <c r="AC33" s="199">
        <v>685596805.66412938</v>
      </c>
      <c r="AD33" s="172">
        <v>3920103347.4136815</v>
      </c>
      <c r="AE33" s="198">
        <v>199070.99451173237</v>
      </c>
      <c r="AF33" s="198">
        <v>1282552.8256090889</v>
      </c>
      <c r="AG33" s="198">
        <v>-1703674942.6020541</v>
      </c>
      <c r="AH33" s="198">
        <v>-207624248.57234788</v>
      </c>
      <c r="AI33" s="199">
        <v>-26177742.264599398</v>
      </c>
      <c r="AJ33" s="248">
        <v>23</v>
      </c>
      <c r="AK33" s="249">
        <v>11</v>
      </c>
      <c r="AL33" s="249">
        <v>10750000</v>
      </c>
      <c r="AM33" s="194">
        <v>1</v>
      </c>
      <c r="AN33" s="248">
        <v>5</v>
      </c>
      <c r="AO33" s="249">
        <v>4</v>
      </c>
      <c r="AP33" s="249">
        <v>2</v>
      </c>
      <c r="AQ33" s="250">
        <v>1</v>
      </c>
      <c r="AR33" s="248">
        <v>833118410</v>
      </c>
      <c r="AS33" s="250">
        <v>2077864097.1878335</v>
      </c>
      <c r="AT33" s="248">
        <v>119327013</v>
      </c>
      <c r="AU33" s="193">
        <v>8.5287320592765392E-2</v>
      </c>
      <c r="AV33" s="194">
        <v>0</v>
      </c>
      <c r="AW33" s="248">
        <v>4964625.7302960325</v>
      </c>
      <c r="AX33" s="250">
        <v>121289261.87147729</v>
      </c>
      <c r="AY33" s="248">
        <v>0</v>
      </c>
      <c r="AZ33" s="250">
        <v>2250000</v>
      </c>
      <c r="BA33" s="204">
        <v>0</v>
      </c>
      <c r="BB33" s="206">
        <v>1.8550694144582935E-2</v>
      </c>
      <c r="BC33" s="248">
        <v>2250000</v>
      </c>
      <c r="BD33" s="249">
        <v>8202127.0099735446</v>
      </c>
      <c r="BE33" s="249">
        <v>336307.5</v>
      </c>
      <c r="BF33" s="251">
        <v>971.01283511313181</v>
      </c>
    </row>
    <row r="34" spans="2:58" s="19" customFormat="1" ht="15" customHeight="1" x14ac:dyDescent="0.25">
      <c r="B34" s="254" t="s">
        <v>673</v>
      </c>
      <c r="C34" s="572">
        <v>2</v>
      </c>
      <c r="D34" s="286">
        <v>2018</v>
      </c>
      <c r="E34" s="333">
        <v>-0.2</v>
      </c>
      <c r="F34" s="334" t="s">
        <v>697</v>
      </c>
      <c r="G34" s="319">
        <v>129935224.89273739</v>
      </c>
      <c r="H34" s="320">
        <v>129935224.89273739</v>
      </c>
      <c r="I34" s="324">
        <v>0</v>
      </c>
      <c r="J34" s="335">
        <v>7</v>
      </c>
      <c r="K34" s="336">
        <v>7</v>
      </c>
      <c r="L34" s="327">
        <v>0</v>
      </c>
      <c r="M34" s="337">
        <v>2750000</v>
      </c>
      <c r="N34" s="338">
        <v>2750000</v>
      </c>
      <c r="O34" s="324">
        <v>0</v>
      </c>
      <c r="P34" s="337">
        <v>0</v>
      </c>
      <c r="Q34" s="338">
        <v>0</v>
      </c>
      <c r="R34" s="324"/>
      <c r="S34" s="337">
        <v>2750000</v>
      </c>
      <c r="T34" s="241">
        <v>2750000</v>
      </c>
      <c r="U34" s="330">
        <v>0</v>
      </c>
      <c r="V34" s="170">
        <v>129935224.89273739</v>
      </c>
      <c r="W34" s="24">
        <v>129935224.89273739</v>
      </c>
      <c r="X34" s="24">
        <v>129935224.89273739</v>
      </c>
      <c r="Y34" s="24">
        <v>936549371.95156002</v>
      </c>
      <c r="Z34" s="195">
        <v>2149971989.598619</v>
      </c>
      <c r="AA34" s="170">
        <v>3995.8740162740219</v>
      </c>
      <c r="AB34" s="24">
        <v>10.133888029025933</v>
      </c>
      <c r="AC34" s="195">
        <v>839856995.51344681</v>
      </c>
      <c r="AD34" s="170">
        <v>4808455187.0586643</v>
      </c>
      <c r="AE34" s="24">
        <v>287677.13832313893</v>
      </c>
      <c r="AF34" s="24">
        <v>1641841.612075245</v>
      </c>
      <c r="AG34" s="24">
        <v>-2069882938.8823047</v>
      </c>
      <c r="AH34" s="24">
        <v>-251217670.85964212</v>
      </c>
      <c r="AI34" s="195">
        <v>-31924384.205787539</v>
      </c>
      <c r="AJ34" s="240">
        <v>28</v>
      </c>
      <c r="AK34" s="241">
        <v>15</v>
      </c>
      <c r="AL34" s="241">
        <v>14475000</v>
      </c>
      <c r="AM34" s="190">
        <v>0.99995393113611564</v>
      </c>
      <c r="AN34" s="240">
        <v>7</v>
      </c>
      <c r="AO34" s="241">
        <v>5</v>
      </c>
      <c r="AP34" s="241">
        <v>2</v>
      </c>
      <c r="AQ34" s="242">
        <v>1</v>
      </c>
      <c r="AR34" s="240">
        <v>1014940603.885</v>
      </c>
      <c r="AS34" s="242">
        <v>2840306387.0645638</v>
      </c>
      <c r="AT34" s="240">
        <v>119327013</v>
      </c>
      <c r="AU34" s="189">
        <v>0.10424005850226875</v>
      </c>
      <c r="AV34" s="190">
        <v>9.6623792345454564E-3</v>
      </c>
      <c r="AW34" s="240">
        <v>4964625.7302960325</v>
      </c>
      <c r="AX34" s="242">
        <v>121289261.87147729</v>
      </c>
      <c r="AY34" s="240">
        <v>0</v>
      </c>
      <c r="AZ34" s="242">
        <v>2750000</v>
      </c>
      <c r="BA34" s="200">
        <v>0</v>
      </c>
      <c r="BB34" s="202">
        <v>2.2673070621156921E-2</v>
      </c>
      <c r="BC34" s="240">
        <v>2750000</v>
      </c>
      <c r="BD34" s="241">
        <v>10024821.901078777</v>
      </c>
      <c r="BE34" s="241">
        <v>411042.5</v>
      </c>
      <c r="BF34" s="243">
        <v>964.59913056290179</v>
      </c>
    </row>
    <row r="35" spans="2:58" s="19" customFormat="1" ht="15" customHeight="1" x14ac:dyDescent="0.25">
      <c r="B35" s="255" t="s">
        <v>673</v>
      </c>
      <c r="C35" s="573">
        <v>2</v>
      </c>
      <c r="D35" s="287">
        <v>2018</v>
      </c>
      <c r="E35" s="339">
        <v>-0.1</v>
      </c>
      <c r="F35" s="340" t="s">
        <v>697</v>
      </c>
      <c r="G35" s="313">
        <v>129935224.89273691</v>
      </c>
      <c r="H35" s="315">
        <v>129935224.89273739</v>
      </c>
      <c r="I35" s="322">
        <v>-3.6637359812630166E-15</v>
      </c>
      <c r="J35" s="341">
        <v>7</v>
      </c>
      <c r="K35" s="342">
        <v>7</v>
      </c>
      <c r="L35" s="328">
        <v>0</v>
      </c>
      <c r="M35" s="343">
        <v>2750000</v>
      </c>
      <c r="N35" s="344">
        <v>2750000</v>
      </c>
      <c r="O35" s="322">
        <v>0</v>
      </c>
      <c r="P35" s="343">
        <v>0</v>
      </c>
      <c r="Q35" s="344">
        <v>0</v>
      </c>
      <c r="R35" s="322"/>
      <c r="S35" s="343">
        <v>2750000</v>
      </c>
      <c r="T35" s="245">
        <v>2750000</v>
      </c>
      <c r="U35" s="331">
        <v>0</v>
      </c>
      <c r="V35" s="171">
        <v>129935224.89273691</v>
      </c>
      <c r="W35" s="196">
        <v>129935224.89273691</v>
      </c>
      <c r="X35" s="196">
        <v>129935224.89273691</v>
      </c>
      <c r="Y35" s="196">
        <v>936549371.95155954</v>
      </c>
      <c r="Z35" s="197">
        <v>2149971989.5986185</v>
      </c>
      <c r="AA35" s="171">
        <v>3995.8740162740219</v>
      </c>
      <c r="AB35" s="196">
        <v>10.133888029025927</v>
      </c>
      <c r="AC35" s="197">
        <v>839856995.51344693</v>
      </c>
      <c r="AD35" s="171">
        <v>4808455187.0586643</v>
      </c>
      <c r="AE35" s="196">
        <v>287677.13832313754</v>
      </c>
      <c r="AF35" s="196">
        <v>1641841.612075245</v>
      </c>
      <c r="AG35" s="196">
        <v>-2069882938.8823047</v>
      </c>
      <c r="AH35" s="196">
        <v>-251217670.85964212</v>
      </c>
      <c r="AI35" s="197">
        <v>-31924384.205787532</v>
      </c>
      <c r="AJ35" s="244">
        <v>28</v>
      </c>
      <c r="AK35" s="245">
        <v>15</v>
      </c>
      <c r="AL35" s="245">
        <v>13525000</v>
      </c>
      <c r="AM35" s="192">
        <v>1.0000000000000429</v>
      </c>
      <c r="AN35" s="244">
        <v>7</v>
      </c>
      <c r="AO35" s="245">
        <v>5</v>
      </c>
      <c r="AP35" s="245">
        <v>2</v>
      </c>
      <c r="AQ35" s="246">
        <v>1</v>
      </c>
      <c r="AR35" s="244">
        <v>1014940603.885</v>
      </c>
      <c r="AS35" s="246">
        <v>2840306387.0645638</v>
      </c>
      <c r="AT35" s="244">
        <v>119327013</v>
      </c>
      <c r="AU35" s="191">
        <v>0.10424005850226871</v>
      </c>
      <c r="AV35" s="192">
        <v>9.6623792345454616E-3</v>
      </c>
      <c r="AW35" s="244">
        <v>4964625.7302960325</v>
      </c>
      <c r="AX35" s="246">
        <v>121289261.87147729</v>
      </c>
      <c r="AY35" s="244">
        <v>0</v>
      </c>
      <c r="AZ35" s="246">
        <v>2750000</v>
      </c>
      <c r="BA35" s="186">
        <v>0</v>
      </c>
      <c r="BB35" s="187">
        <v>2.2673070621156921E-2</v>
      </c>
      <c r="BC35" s="244">
        <v>2750000</v>
      </c>
      <c r="BD35" s="245">
        <v>10024821.901078777</v>
      </c>
      <c r="BE35" s="245">
        <v>411042.5</v>
      </c>
      <c r="BF35" s="247">
        <v>964.59913056290191</v>
      </c>
    </row>
    <row r="36" spans="2:58" s="19" customFormat="1" ht="15" customHeight="1" x14ac:dyDescent="0.25">
      <c r="B36" s="255" t="s">
        <v>673</v>
      </c>
      <c r="C36" s="573">
        <v>2</v>
      </c>
      <c r="D36" s="287">
        <v>2018</v>
      </c>
      <c r="E36" s="339">
        <v>0.1</v>
      </c>
      <c r="F36" s="340" t="s">
        <v>697</v>
      </c>
      <c r="G36" s="313">
        <v>129935224.89273691</v>
      </c>
      <c r="H36" s="315">
        <v>129935224.89273739</v>
      </c>
      <c r="I36" s="322">
        <v>-3.6637359812630166E-15</v>
      </c>
      <c r="J36" s="341">
        <v>7</v>
      </c>
      <c r="K36" s="342">
        <v>7</v>
      </c>
      <c r="L36" s="328">
        <v>0</v>
      </c>
      <c r="M36" s="343">
        <v>2750000</v>
      </c>
      <c r="N36" s="344">
        <v>2750000</v>
      </c>
      <c r="O36" s="322">
        <v>0</v>
      </c>
      <c r="P36" s="343">
        <v>0</v>
      </c>
      <c r="Q36" s="344">
        <v>0</v>
      </c>
      <c r="R36" s="322"/>
      <c r="S36" s="343">
        <v>2750000</v>
      </c>
      <c r="T36" s="245">
        <v>2750000</v>
      </c>
      <c r="U36" s="331">
        <v>0</v>
      </c>
      <c r="V36" s="171">
        <v>129935224.89273691</v>
      </c>
      <c r="W36" s="196">
        <v>129935224.89273691</v>
      </c>
      <c r="X36" s="196">
        <v>129935224.89273691</v>
      </c>
      <c r="Y36" s="196">
        <v>936549371.9515605</v>
      </c>
      <c r="Z36" s="197">
        <v>2149971989.5986185</v>
      </c>
      <c r="AA36" s="171">
        <v>3995.8740162740228</v>
      </c>
      <c r="AB36" s="196">
        <v>10.133888029025934</v>
      </c>
      <c r="AC36" s="197">
        <v>839856995.51344693</v>
      </c>
      <c r="AD36" s="171">
        <v>4808455187.0586653</v>
      </c>
      <c r="AE36" s="196">
        <v>287677.138323138</v>
      </c>
      <c r="AF36" s="196">
        <v>1641841.612075245</v>
      </c>
      <c r="AG36" s="196">
        <v>-2069882938.8823047</v>
      </c>
      <c r="AH36" s="196">
        <v>-251217670.85964212</v>
      </c>
      <c r="AI36" s="197">
        <v>-31924384.205787543</v>
      </c>
      <c r="AJ36" s="244">
        <v>24</v>
      </c>
      <c r="AK36" s="245">
        <v>11</v>
      </c>
      <c r="AL36" s="245">
        <v>10300000</v>
      </c>
      <c r="AM36" s="192">
        <v>0.99999999999998213</v>
      </c>
      <c r="AN36" s="244">
        <v>7</v>
      </c>
      <c r="AO36" s="245">
        <v>5</v>
      </c>
      <c r="AP36" s="245">
        <v>2</v>
      </c>
      <c r="AQ36" s="246">
        <v>1</v>
      </c>
      <c r="AR36" s="244">
        <v>1014940603.885</v>
      </c>
      <c r="AS36" s="246">
        <v>2840306387.0645638</v>
      </c>
      <c r="AT36" s="244">
        <v>119327013</v>
      </c>
      <c r="AU36" s="191">
        <v>0.10424005850226872</v>
      </c>
      <c r="AV36" s="192">
        <v>9.6623792345454599E-3</v>
      </c>
      <c r="AW36" s="244">
        <v>4964625.7302960325</v>
      </c>
      <c r="AX36" s="246">
        <v>121289261.87147729</v>
      </c>
      <c r="AY36" s="244">
        <v>0</v>
      </c>
      <c r="AZ36" s="246">
        <v>2750000</v>
      </c>
      <c r="BA36" s="186">
        <v>0</v>
      </c>
      <c r="BB36" s="187">
        <v>2.2673070621156921E-2</v>
      </c>
      <c r="BC36" s="244">
        <v>2750000</v>
      </c>
      <c r="BD36" s="245">
        <v>10024821.901078777</v>
      </c>
      <c r="BE36" s="245">
        <v>411042.5</v>
      </c>
      <c r="BF36" s="247">
        <v>964.59913056290191</v>
      </c>
    </row>
    <row r="37" spans="2:58" s="19" customFormat="1" ht="15" customHeight="1" x14ac:dyDescent="0.25">
      <c r="B37" s="256" t="s">
        <v>673</v>
      </c>
      <c r="C37" s="574">
        <v>2</v>
      </c>
      <c r="D37" s="288">
        <v>2018</v>
      </c>
      <c r="E37" s="345">
        <v>0.2</v>
      </c>
      <c r="F37" s="346" t="s">
        <v>697</v>
      </c>
      <c r="G37" s="316">
        <v>129935224.89273405</v>
      </c>
      <c r="H37" s="318">
        <v>129935224.89273739</v>
      </c>
      <c r="I37" s="323">
        <v>-2.5646151868841116E-14</v>
      </c>
      <c r="J37" s="347">
        <v>7</v>
      </c>
      <c r="K37" s="348">
        <v>7</v>
      </c>
      <c r="L37" s="329">
        <v>0</v>
      </c>
      <c r="M37" s="349">
        <v>2750000</v>
      </c>
      <c r="N37" s="350">
        <v>2750000</v>
      </c>
      <c r="O37" s="323">
        <v>0</v>
      </c>
      <c r="P37" s="349">
        <v>0</v>
      </c>
      <c r="Q37" s="350">
        <v>0</v>
      </c>
      <c r="R37" s="323"/>
      <c r="S37" s="349">
        <v>2749999.99999998</v>
      </c>
      <c r="T37" s="249">
        <v>2750000</v>
      </c>
      <c r="U37" s="332">
        <v>-7.3274719625260332E-15</v>
      </c>
      <c r="V37" s="172">
        <v>129935224.89273405</v>
      </c>
      <c r="W37" s="198">
        <v>129935224.89273405</v>
      </c>
      <c r="X37" s="198">
        <v>129935224.89273405</v>
      </c>
      <c r="Y37" s="198">
        <v>936549371.95155239</v>
      </c>
      <c r="Z37" s="199">
        <v>2149971989.5986052</v>
      </c>
      <c r="AA37" s="172">
        <v>3995.8740162740023</v>
      </c>
      <c r="AB37" s="198">
        <v>10.133888029025883</v>
      </c>
      <c r="AC37" s="199">
        <v>839856995.5134424</v>
      </c>
      <c r="AD37" s="172">
        <v>4808455187.0586395</v>
      </c>
      <c r="AE37" s="198">
        <v>287677.13832313986</v>
      </c>
      <c r="AF37" s="198">
        <v>1641841.6120752404</v>
      </c>
      <c r="AG37" s="198">
        <v>-2069882938.8822927</v>
      </c>
      <c r="AH37" s="198">
        <v>-251217670.8596406</v>
      </c>
      <c r="AI37" s="199">
        <v>-31924384.205787342</v>
      </c>
      <c r="AJ37" s="248">
        <v>24</v>
      </c>
      <c r="AK37" s="249">
        <v>11</v>
      </c>
      <c r="AL37" s="249">
        <v>9000000</v>
      </c>
      <c r="AM37" s="194">
        <v>1.0000001414035546</v>
      </c>
      <c r="AN37" s="248">
        <v>8</v>
      </c>
      <c r="AO37" s="249">
        <v>6</v>
      </c>
      <c r="AP37" s="249">
        <v>2</v>
      </c>
      <c r="AQ37" s="250">
        <v>1</v>
      </c>
      <c r="AR37" s="248">
        <v>1014940603.885</v>
      </c>
      <c r="AS37" s="250">
        <v>2840306387.0645638</v>
      </c>
      <c r="AT37" s="248">
        <v>119327013</v>
      </c>
      <c r="AU37" s="193">
        <v>0.10424005850226814</v>
      </c>
      <c r="AV37" s="194">
        <v>9.6623792345455137E-3</v>
      </c>
      <c r="AW37" s="248">
        <v>4964625.7302960325</v>
      </c>
      <c r="AX37" s="250">
        <v>121289261.87147729</v>
      </c>
      <c r="AY37" s="248">
        <v>0</v>
      </c>
      <c r="AZ37" s="250">
        <v>2749999.99999998</v>
      </c>
      <c r="BA37" s="204">
        <v>0</v>
      </c>
      <c r="BB37" s="206">
        <v>2.2673070621156755E-2</v>
      </c>
      <c r="BC37" s="248">
        <v>2749999.99999998</v>
      </c>
      <c r="BD37" s="249">
        <v>10024821.901078723</v>
      </c>
      <c r="BE37" s="249">
        <v>411042.49999999773</v>
      </c>
      <c r="BF37" s="251">
        <v>964.59913056290441</v>
      </c>
    </row>
    <row r="38" spans="2:58" s="19" customFormat="1" ht="15" customHeight="1" x14ac:dyDescent="0.25">
      <c r="B38" s="254" t="s">
        <v>673</v>
      </c>
      <c r="C38" s="572">
        <v>2</v>
      </c>
      <c r="D38" s="286">
        <v>2018</v>
      </c>
      <c r="E38" s="333">
        <v>-0.2</v>
      </c>
      <c r="F38" s="334" t="s">
        <v>698</v>
      </c>
      <c r="G38" s="319">
        <v>0</v>
      </c>
      <c r="H38" s="320">
        <v>129935224.89273739</v>
      </c>
      <c r="I38" s="324">
        <v>-1</v>
      </c>
      <c r="J38" s="335">
        <v>0</v>
      </c>
      <c r="K38" s="336">
        <v>7</v>
      </c>
      <c r="L38" s="327">
        <v>-7</v>
      </c>
      <c r="M38" s="337">
        <v>0</v>
      </c>
      <c r="N38" s="338">
        <v>2750000</v>
      </c>
      <c r="O38" s="324">
        <v>-1</v>
      </c>
      <c r="P38" s="337">
        <v>0</v>
      </c>
      <c r="Q38" s="338">
        <v>0</v>
      </c>
      <c r="R38" s="324"/>
      <c r="S38" s="337">
        <v>0</v>
      </c>
      <c r="T38" s="241">
        <v>2750000</v>
      </c>
      <c r="U38" s="330">
        <v>-1</v>
      </c>
      <c r="V38" s="170">
        <v>0</v>
      </c>
      <c r="W38" s="24">
        <v>0</v>
      </c>
      <c r="X38" s="24">
        <v>0</v>
      </c>
      <c r="Y38" s="24">
        <v>0</v>
      </c>
      <c r="Z38" s="195">
        <v>0</v>
      </c>
      <c r="AA38" s="170">
        <v>0</v>
      </c>
      <c r="AB38" s="24">
        <v>0</v>
      </c>
      <c r="AC38" s="195">
        <v>0</v>
      </c>
      <c r="AD38" s="170">
        <v>0</v>
      </c>
      <c r="AE38" s="24">
        <v>0</v>
      </c>
      <c r="AF38" s="24">
        <v>0</v>
      </c>
      <c r="AG38" s="24">
        <v>0</v>
      </c>
      <c r="AH38" s="24">
        <v>0</v>
      </c>
      <c r="AI38" s="195">
        <v>0</v>
      </c>
      <c r="AJ38" s="240">
        <v>24</v>
      </c>
      <c r="AK38" s="241">
        <v>12</v>
      </c>
      <c r="AL38" s="241">
        <v>11550000</v>
      </c>
      <c r="AM38" s="190">
        <v>1.0000002131718968</v>
      </c>
      <c r="AN38" s="240">
        <v>0</v>
      </c>
      <c r="AO38" s="241">
        <v>0</v>
      </c>
      <c r="AP38" s="241">
        <v>0</v>
      </c>
      <c r="AQ38" s="242">
        <v>0</v>
      </c>
      <c r="AR38" s="240">
        <v>0</v>
      </c>
      <c r="AS38" s="242">
        <v>0</v>
      </c>
      <c r="AT38" s="240">
        <v>119327013</v>
      </c>
      <c r="AU38" s="189">
        <v>0</v>
      </c>
      <c r="AV38" s="190" t="e">
        <v>#DIV/0!</v>
      </c>
      <c r="AW38" s="240">
        <v>4964625.7302960325</v>
      </c>
      <c r="AX38" s="242">
        <v>121289261.87147729</v>
      </c>
      <c r="AY38" s="240">
        <v>0</v>
      </c>
      <c r="AZ38" s="242">
        <v>0</v>
      </c>
      <c r="BA38" s="200">
        <v>0</v>
      </c>
      <c r="BB38" s="202">
        <v>0</v>
      </c>
      <c r="BC38" s="240">
        <v>0</v>
      </c>
      <c r="BD38" s="241">
        <v>0</v>
      </c>
      <c r="BE38" s="241">
        <v>0</v>
      </c>
      <c r="BF38" s="243" t="e">
        <v>#DIV/0!</v>
      </c>
    </row>
    <row r="39" spans="2:58" s="19" customFormat="1" ht="15" customHeight="1" x14ac:dyDescent="0.25">
      <c r="B39" s="255" t="s">
        <v>673</v>
      </c>
      <c r="C39" s="573">
        <v>2</v>
      </c>
      <c r="D39" s="287">
        <v>2018</v>
      </c>
      <c r="E39" s="339">
        <v>-0.1</v>
      </c>
      <c r="F39" s="340" t="s">
        <v>698</v>
      </c>
      <c r="G39" s="313">
        <v>0</v>
      </c>
      <c r="H39" s="315">
        <v>129935224.89273739</v>
      </c>
      <c r="I39" s="322">
        <v>-1</v>
      </c>
      <c r="J39" s="341">
        <v>0</v>
      </c>
      <c r="K39" s="342">
        <v>7</v>
      </c>
      <c r="L39" s="328">
        <v>-7</v>
      </c>
      <c r="M39" s="343">
        <v>0</v>
      </c>
      <c r="N39" s="344">
        <v>2750000</v>
      </c>
      <c r="O39" s="322">
        <v>-1</v>
      </c>
      <c r="P39" s="343">
        <v>0</v>
      </c>
      <c r="Q39" s="344">
        <v>0</v>
      </c>
      <c r="R39" s="322"/>
      <c r="S39" s="343">
        <v>0</v>
      </c>
      <c r="T39" s="245">
        <v>2750000</v>
      </c>
      <c r="U39" s="331">
        <v>-1</v>
      </c>
      <c r="V39" s="171">
        <v>0</v>
      </c>
      <c r="W39" s="196">
        <v>0</v>
      </c>
      <c r="X39" s="196">
        <v>0</v>
      </c>
      <c r="Y39" s="196">
        <v>0</v>
      </c>
      <c r="Z39" s="197">
        <v>0</v>
      </c>
      <c r="AA39" s="171">
        <v>0</v>
      </c>
      <c r="AB39" s="196">
        <v>0</v>
      </c>
      <c r="AC39" s="197">
        <v>0</v>
      </c>
      <c r="AD39" s="171">
        <v>0</v>
      </c>
      <c r="AE39" s="196">
        <v>0</v>
      </c>
      <c r="AF39" s="196">
        <v>0</v>
      </c>
      <c r="AG39" s="196">
        <v>0</v>
      </c>
      <c r="AH39" s="196">
        <v>0</v>
      </c>
      <c r="AI39" s="197">
        <v>0</v>
      </c>
      <c r="AJ39" s="244">
        <v>24</v>
      </c>
      <c r="AK39" s="245">
        <v>12</v>
      </c>
      <c r="AL39" s="245">
        <v>11375000</v>
      </c>
      <c r="AM39" s="192">
        <v>1.0000001747015819</v>
      </c>
      <c r="AN39" s="244">
        <v>0</v>
      </c>
      <c r="AO39" s="245">
        <v>0</v>
      </c>
      <c r="AP39" s="245">
        <v>0</v>
      </c>
      <c r="AQ39" s="246">
        <v>0</v>
      </c>
      <c r="AR39" s="244">
        <v>0</v>
      </c>
      <c r="AS39" s="246">
        <v>0</v>
      </c>
      <c r="AT39" s="244">
        <v>119327013</v>
      </c>
      <c r="AU39" s="191">
        <v>0</v>
      </c>
      <c r="AV39" s="192" t="e">
        <v>#DIV/0!</v>
      </c>
      <c r="AW39" s="244">
        <v>4964625.7302960325</v>
      </c>
      <c r="AX39" s="246">
        <v>121289261.87147729</v>
      </c>
      <c r="AY39" s="244">
        <v>0</v>
      </c>
      <c r="AZ39" s="246">
        <v>0</v>
      </c>
      <c r="BA39" s="186">
        <v>0</v>
      </c>
      <c r="BB39" s="187">
        <v>0</v>
      </c>
      <c r="BC39" s="244">
        <v>0</v>
      </c>
      <c r="BD39" s="245">
        <v>0</v>
      </c>
      <c r="BE39" s="245">
        <v>0</v>
      </c>
      <c r="BF39" s="247" t="e">
        <v>#DIV/0!</v>
      </c>
    </row>
    <row r="40" spans="2:58" s="19" customFormat="1" ht="15" customHeight="1" x14ac:dyDescent="0.25">
      <c r="B40" s="255" t="s">
        <v>673</v>
      </c>
      <c r="C40" s="573">
        <v>2</v>
      </c>
      <c r="D40" s="287">
        <v>2018</v>
      </c>
      <c r="E40" s="339">
        <v>0.1</v>
      </c>
      <c r="F40" s="340" t="s">
        <v>698</v>
      </c>
      <c r="G40" s="313">
        <v>597641612.19844818</v>
      </c>
      <c r="H40" s="315">
        <v>129935224.89273739</v>
      </c>
      <c r="I40" s="322">
        <v>3.5995349813093895</v>
      </c>
      <c r="J40" s="341">
        <v>15</v>
      </c>
      <c r="K40" s="342">
        <v>7</v>
      </c>
      <c r="L40" s="328">
        <v>8</v>
      </c>
      <c r="M40" s="343">
        <v>6075000</v>
      </c>
      <c r="N40" s="344">
        <v>2750000</v>
      </c>
      <c r="O40" s="322">
        <v>1.209090909090909</v>
      </c>
      <c r="P40" s="343">
        <v>0</v>
      </c>
      <c r="Q40" s="344">
        <v>0</v>
      </c>
      <c r="R40" s="322"/>
      <c r="S40" s="343">
        <v>6075004.0506794602</v>
      </c>
      <c r="T40" s="245">
        <v>2750000</v>
      </c>
      <c r="U40" s="331">
        <v>1.2090923820652582</v>
      </c>
      <c r="V40" s="171">
        <v>597641612.19845104</v>
      </c>
      <c r="W40" s="196">
        <v>597641612.19844818</v>
      </c>
      <c r="X40" s="196">
        <v>597641612.19844818</v>
      </c>
      <c r="Y40" s="196">
        <v>2034445470.5223455</v>
      </c>
      <c r="Z40" s="197">
        <v>5506334223.4423208</v>
      </c>
      <c r="AA40" s="171">
        <v>9439.9757917182251</v>
      </c>
      <c r="AB40" s="196">
        <v>23.417758253251638</v>
      </c>
      <c r="AC40" s="197">
        <v>2062520973.3538098</v>
      </c>
      <c r="AD40" s="171">
        <v>10809592351.450233</v>
      </c>
      <c r="AE40" s="196">
        <v>1300487.7763131959</v>
      </c>
      <c r="AF40" s="196">
        <v>5553872.8508992158</v>
      </c>
      <c r="AG40" s="196">
        <v>-4563506567.1904087</v>
      </c>
      <c r="AH40" s="196">
        <v>-560031188.73035491</v>
      </c>
      <c r="AI40" s="197">
        <v>-69100495.659218878</v>
      </c>
      <c r="AJ40" s="244">
        <v>24</v>
      </c>
      <c r="AK40" s="245">
        <v>12</v>
      </c>
      <c r="AL40" s="245">
        <v>11100000</v>
      </c>
      <c r="AM40" s="192">
        <v>1.0000001730534076</v>
      </c>
      <c r="AN40" s="244">
        <v>18</v>
      </c>
      <c r="AO40" s="245">
        <v>10</v>
      </c>
      <c r="AP40" s="245">
        <v>7</v>
      </c>
      <c r="AQ40" s="246">
        <v>3</v>
      </c>
      <c r="AR40" s="244">
        <v>2295364776.1919389</v>
      </c>
      <c r="AS40" s="246">
        <v>5941278614.2531433</v>
      </c>
      <c r="AT40" s="244">
        <v>119327013</v>
      </c>
      <c r="AU40" s="191">
        <v>0.2302759191433992</v>
      </c>
      <c r="AV40" s="192">
        <v>1.5695204905144974E-2</v>
      </c>
      <c r="AW40" s="244">
        <v>4964625.7302960325</v>
      </c>
      <c r="AX40" s="246">
        <v>121289261.87147729</v>
      </c>
      <c r="AY40" s="244">
        <v>0</v>
      </c>
      <c r="AZ40" s="246">
        <v>6075004.0506794602</v>
      </c>
      <c r="BA40" s="186">
        <v>0</v>
      </c>
      <c r="BB40" s="187">
        <v>5.0086907587225366E-2</v>
      </c>
      <c r="BC40" s="244">
        <v>6075004.0506794602</v>
      </c>
      <c r="BD40" s="245">
        <v>22145757.693234116</v>
      </c>
      <c r="BE40" s="245">
        <v>908030.85545506026</v>
      </c>
      <c r="BF40" s="247">
        <v>958.77492768061404</v>
      </c>
    </row>
    <row r="41" spans="2:58" s="19" customFormat="1" ht="15" customHeight="1" x14ac:dyDescent="0.25">
      <c r="B41" s="256" t="s">
        <v>673</v>
      </c>
      <c r="C41" s="574">
        <v>2</v>
      </c>
      <c r="D41" s="288">
        <v>2018</v>
      </c>
      <c r="E41" s="345">
        <v>0.2</v>
      </c>
      <c r="F41" s="346" t="s">
        <v>698</v>
      </c>
      <c r="G41" s="316">
        <v>1254606313.1073952</v>
      </c>
      <c r="H41" s="318">
        <v>129935224.89273739</v>
      </c>
      <c r="I41" s="323">
        <v>8.6556289038871732</v>
      </c>
      <c r="J41" s="347">
        <v>19</v>
      </c>
      <c r="K41" s="348">
        <v>7</v>
      </c>
      <c r="L41" s="329">
        <v>12</v>
      </c>
      <c r="M41" s="349">
        <v>7600000</v>
      </c>
      <c r="N41" s="350">
        <v>2750000</v>
      </c>
      <c r="O41" s="323">
        <v>1.7636363636363637</v>
      </c>
      <c r="P41" s="349">
        <v>0</v>
      </c>
      <c r="Q41" s="350">
        <v>0</v>
      </c>
      <c r="R41" s="323"/>
      <c r="S41" s="349">
        <v>7599999.9999999898</v>
      </c>
      <c r="T41" s="249">
        <v>2750000</v>
      </c>
      <c r="U41" s="332">
        <v>1.7636363636363601</v>
      </c>
      <c r="V41" s="172">
        <v>1254606313.1074009</v>
      </c>
      <c r="W41" s="198">
        <v>1254606313.1073952</v>
      </c>
      <c r="X41" s="198">
        <v>1254606313.1073952</v>
      </c>
      <c r="Y41" s="198">
        <v>3001260580.8733931</v>
      </c>
      <c r="Z41" s="199">
        <v>7953782783.6956282</v>
      </c>
      <c r="AA41" s="172">
        <v>12631.985046308444</v>
      </c>
      <c r="AB41" s="198">
        <v>30.771345214019451</v>
      </c>
      <c r="AC41" s="199">
        <v>2841838086.535202</v>
      </c>
      <c r="AD41" s="172">
        <v>13798843404.270727</v>
      </c>
      <c r="AE41" s="198">
        <v>2473215.013983313</v>
      </c>
      <c r="AF41" s="198">
        <v>9480973.0041900799</v>
      </c>
      <c r="AG41" s="198">
        <v>-5667179010.4297085</v>
      </c>
      <c r="AH41" s="198">
        <v>-702913389.59064531</v>
      </c>
      <c r="AI41" s="199">
        <v>-84006849.826404512</v>
      </c>
      <c r="AJ41" s="248">
        <v>24</v>
      </c>
      <c r="AK41" s="249">
        <v>12</v>
      </c>
      <c r="AL41" s="249">
        <v>10775000</v>
      </c>
      <c r="AM41" s="194">
        <v>1.0000002326488771</v>
      </c>
      <c r="AN41" s="248">
        <v>22</v>
      </c>
      <c r="AO41" s="249">
        <v>12</v>
      </c>
      <c r="AP41" s="249">
        <v>8</v>
      </c>
      <c r="AQ41" s="250">
        <v>4</v>
      </c>
      <c r="AR41" s="248">
        <v>2954948363.401587</v>
      </c>
      <c r="AS41" s="250">
        <v>7181781840.5370836</v>
      </c>
      <c r="AT41" s="248">
        <v>119327013</v>
      </c>
      <c r="AU41" s="193">
        <v>0.2880816162244515</v>
      </c>
      <c r="AV41" s="194">
        <v>1.4775343271052654E-2</v>
      </c>
      <c r="AW41" s="248">
        <v>4964625.7302960325</v>
      </c>
      <c r="AX41" s="250">
        <v>121289261.87147729</v>
      </c>
      <c r="AY41" s="248">
        <v>0</v>
      </c>
      <c r="AZ41" s="250">
        <v>7599999.9999999898</v>
      </c>
      <c r="BA41" s="204">
        <v>0</v>
      </c>
      <c r="BB41" s="206">
        <v>6.2660122443924493E-2</v>
      </c>
      <c r="BC41" s="248">
        <v>7599999.9999999898</v>
      </c>
      <c r="BD41" s="249">
        <v>27704962.344799522</v>
      </c>
      <c r="BE41" s="249">
        <v>1135971.9999999998</v>
      </c>
      <c r="BF41" s="251">
        <v>962.94918092999194</v>
      </c>
    </row>
    <row r="42" spans="2:58" s="19" customFormat="1" ht="15" customHeight="1" x14ac:dyDescent="0.25">
      <c r="B42" s="254" t="s">
        <v>673</v>
      </c>
      <c r="C42" s="572">
        <v>2</v>
      </c>
      <c r="D42" s="286">
        <v>2018</v>
      </c>
      <c r="E42" s="333">
        <v>-0.2</v>
      </c>
      <c r="F42" s="334" t="s">
        <v>699</v>
      </c>
      <c r="G42" s="319">
        <v>405682401.64142513</v>
      </c>
      <c r="H42" s="320">
        <v>129935224.89273739</v>
      </c>
      <c r="I42" s="324">
        <v>2.122189552342864</v>
      </c>
      <c r="J42" s="335">
        <v>15</v>
      </c>
      <c r="K42" s="336">
        <v>7</v>
      </c>
      <c r="L42" s="327">
        <v>8</v>
      </c>
      <c r="M42" s="337">
        <v>5950000</v>
      </c>
      <c r="N42" s="338">
        <v>2750000</v>
      </c>
      <c r="O42" s="324">
        <v>1.1636363636363636</v>
      </c>
      <c r="P42" s="337">
        <v>0</v>
      </c>
      <c r="Q42" s="338">
        <v>0</v>
      </c>
      <c r="R42" s="324"/>
      <c r="S42" s="337">
        <v>5950006.3067677496</v>
      </c>
      <c r="T42" s="241">
        <v>2750000</v>
      </c>
      <c r="U42" s="330">
        <v>1.1636386570064543</v>
      </c>
      <c r="V42" s="170">
        <v>405682401.64142895</v>
      </c>
      <c r="W42" s="24">
        <v>405682401.64142513</v>
      </c>
      <c r="X42" s="24">
        <v>405682401.64142513</v>
      </c>
      <c r="Y42" s="24">
        <v>1696660357.5689707</v>
      </c>
      <c r="Z42" s="195">
        <v>4776312034.3333302</v>
      </c>
      <c r="AA42" s="170">
        <v>8985.073974418081</v>
      </c>
      <c r="AB42" s="24">
        <v>22.697156465232432</v>
      </c>
      <c r="AC42" s="195">
        <v>1820672884.746161</v>
      </c>
      <c r="AD42" s="170">
        <v>10508452227.026678</v>
      </c>
      <c r="AE42" s="24">
        <v>902802.34423465561</v>
      </c>
      <c r="AF42" s="24">
        <v>4329925.3034018762</v>
      </c>
      <c r="AG42" s="24">
        <v>-4302833314.0420074</v>
      </c>
      <c r="AH42" s="24">
        <v>-524356141.69609225</v>
      </c>
      <c r="AI42" s="195">
        <v>-65647792.745295435</v>
      </c>
      <c r="AJ42" s="240">
        <v>15</v>
      </c>
      <c r="AK42" s="241">
        <v>8</v>
      </c>
      <c r="AL42" s="241">
        <v>6075000</v>
      </c>
      <c r="AM42" s="190">
        <v>1.0000007604419356</v>
      </c>
      <c r="AN42" s="240"/>
      <c r="AO42" s="241"/>
      <c r="AP42" s="241"/>
      <c r="AQ42" s="242"/>
      <c r="AR42" s="240">
        <v>2249448839.8015871</v>
      </c>
      <c r="AS42" s="242">
        <v>5685825300.5732517</v>
      </c>
      <c r="AT42" s="240">
        <v>119327013</v>
      </c>
      <c r="AU42" s="189">
        <v>0.22553782018412349</v>
      </c>
      <c r="AV42" s="190">
        <v>1.7879143577377091E-2</v>
      </c>
      <c r="AW42" s="240">
        <v>4964625.7302960325</v>
      </c>
      <c r="AX42" s="242">
        <v>121289261.87147729</v>
      </c>
      <c r="AY42" s="240">
        <v>0</v>
      </c>
      <c r="AZ42" s="242">
        <v>5950006.3067677496</v>
      </c>
      <c r="BA42" s="200">
        <v>0</v>
      </c>
      <c r="BB42" s="202">
        <v>4.9056332068972454E-2</v>
      </c>
      <c r="BC42" s="240">
        <v>5950006.3067677496</v>
      </c>
      <c r="BD42" s="241">
        <v>21690092.194779001</v>
      </c>
      <c r="BE42" s="241">
        <v>889347.44267257652</v>
      </c>
      <c r="BF42" s="243">
        <v>894.21705020488571</v>
      </c>
    </row>
    <row r="43" spans="2:58" s="19" customFormat="1" ht="15" customHeight="1" x14ac:dyDescent="0.25">
      <c r="B43" s="255" t="s">
        <v>673</v>
      </c>
      <c r="C43" s="573">
        <v>2</v>
      </c>
      <c r="D43" s="287">
        <v>2018</v>
      </c>
      <c r="E43" s="339">
        <v>-0.1</v>
      </c>
      <c r="F43" s="340" t="s">
        <v>699</v>
      </c>
      <c r="G43" s="313">
        <v>239861795.58707857</v>
      </c>
      <c r="H43" s="315">
        <v>129935224.89273739</v>
      </c>
      <c r="I43" s="322">
        <v>0.84601054706363477</v>
      </c>
      <c r="J43" s="341">
        <v>12</v>
      </c>
      <c r="K43" s="342">
        <v>7</v>
      </c>
      <c r="L43" s="328">
        <v>5</v>
      </c>
      <c r="M43" s="343">
        <v>4475000</v>
      </c>
      <c r="N43" s="344">
        <v>2750000</v>
      </c>
      <c r="O43" s="322">
        <v>0.6272727272727272</v>
      </c>
      <c r="P43" s="343">
        <v>0</v>
      </c>
      <c r="Q43" s="344">
        <v>0</v>
      </c>
      <c r="R43" s="322"/>
      <c r="S43" s="343">
        <v>4475001.0389962802</v>
      </c>
      <c r="T43" s="245">
        <v>2750000</v>
      </c>
      <c r="U43" s="331">
        <v>0.62727310508955636</v>
      </c>
      <c r="V43" s="171">
        <v>239861795.58707952</v>
      </c>
      <c r="W43" s="196">
        <v>239861795.58707857</v>
      </c>
      <c r="X43" s="196">
        <v>239861795.58707857</v>
      </c>
      <c r="Y43" s="196">
        <v>1264939832.1292024</v>
      </c>
      <c r="Z43" s="197">
        <v>3527013294.0850806</v>
      </c>
      <c r="AA43" s="171">
        <v>6763.7467586070989</v>
      </c>
      <c r="AB43" s="196">
        <v>17.090968612951659</v>
      </c>
      <c r="AC43" s="197">
        <v>1374528692.1964712</v>
      </c>
      <c r="AD43" s="171">
        <v>7918971333.393939</v>
      </c>
      <c r="AE43" s="196">
        <v>677307.03829225805</v>
      </c>
      <c r="AF43" s="196">
        <v>3155380.04430563</v>
      </c>
      <c r="AG43" s="196">
        <v>-3267063541.6913891</v>
      </c>
      <c r="AH43" s="196">
        <v>-395665435.3972609</v>
      </c>
      <c r="AI43" s="197">
        <v>-50217281.725234702</v>
      </c>
      <c r="AJ43" s="244">
        <v>15</v>
      </c>
      <c r="AK43" s="245">
        <v>8</v>
      </c>
      <c r="AL43" s="245">
        <v>6075000</v>
      </c>
      <c r="AM43" s="192">
        <v>1.0000006614709502</v>
      </c>
      <c r="AN43" s="244"/>
      <c r="AO43" s="245"/>
      <c r="AP43" s="245"/>
      <c r="AQ43" s="246"/>
      <c r="AR43" s="244">
        <v>1610268027.7614512</v>
      </c>
      <c r="AS43" s="246">
        <v>4071855068.4739809</v>
      </c>
      <c r="AT43" s="244">
        <v>119327013</v>
      </c>
      <c r="AU43" s="191">
        <v>0.16962704367370393</v>
      </c>
      <c r="AV43" s="192">
        <v>1.1160664635555522E-2</v>
      </c>
      <c r="AW43" s="244">
        <v>4964625.7302960325</v>
      </c>
      <c r="AX43" s="246">
        <v>121289261.87147729</v>
      </c>
      <c r="AY43" s="244">
        <v>0</v>
      </c>
      <c r="AZ43" s="246">
        <v>4475001.0389962802</v>
      </c>
      <c r="BA43" s="186">
        <v>0</v>
      </c>
      <c r="BB43" s="187">
        <v>3.689527803160482E-2</v>
      </c>
      <c r="BC43" s="244">
        <v>4475001.0389962802</v>
      </c>
      <c r="BD43" s="245">
        <v>16313123.062938251</v>
      </c>
      <c r="BE43" s="245">
        <v>668878.40529877401</v>
      </c>
      <c r="BF43" s="247">
        <v>917.40473215606698</v>
      </c>
    </row>
    <row r="44" spans="2:58" s="19" customFormat="1" ht="15" customHeight="1" x14ac:dyDescent="0.25">
      <c r="B44" s="255" t="s">
        <v>673</v>
      </c>
      <c r="C44" s="573">
        <v>2</v>
      </c>
      <c r="D44" s="287">
        <v>2018</v>
      </c>
      <c r="E44" s="339">
        <v>0.1</v>
      </c>
      <c r="F44" s="340" t="s">
        <v>699</v>
      </c>
      <c r="G44" s="313">
        <v>58189078.749204397</v>
      </c>
      <c r="H44" s="315">
        <v>129935224.89273739</v>
      </c>
      <c r="I44" s="322">
        <v>-0.55216856093303446</v>
      </c>
      <c r="J44" s="341">
        <v>6</v>
      </c>
      <c r="K44" s="342">
        <v>7</v>
      </c>
      <c r="L44" s="328">
        <v>-1</v>
      </c>
      <c r="M44" s="343">
        <v>2025000</v>
      </c>
      <c r="N44" s="344">
        <v>2750000</v>
      </c>
      <c r="O44" s="322">
        <v>-0.26363636363636367</v>
      </c>
      <c r="P44" s="343">
        <v>0</v>
      </c>
      <c r="Q44" s="344">
        <v>0</v>
      </c>
      <c r="R44" s="322"/>
      <c r="S44" s="343">
        <v>2025000</v>
      </c>
      <c r="T44" s="245">
        <v>2750000</v>
      </c>
      <c r="U44" s="331">
        <v>-0.26363636363636367</v>
      </c>
      <c r="V44" s="171">
        <v>58189078.749204397</v>
      </c>
      <c r="W44" s="196">
        <v>58189078.749204397</v>
      </c>
      <c r="X44" s="196">
        <v>58189078.749204397</v>
      </c>
      <c r="Y44" s="196">
        <v>652150405.2197926</v>
      </c>
      <c r="Z44" s="197">
        <v>1545670696.3962629</v>
      </c>
      <c r="AA44" s="171">
        <v>2971.7550678785037</v>
      </c>
      <c r="AB44" s="196">
        <v>7.5304387000291344</v>
      </c>
      <c r="AC44" s="197">
        <v>621020950.22883928</v>
      </c>
      <c r="AD44" s="171">
        <v>3555402556.1828837</v>
      </c>
      <c r="AE44" s="196">
        <v>235410.3684453005</v>
      </c>
      <c r="AF44" s="196">
        <v>1212557.129330134</v>
      </c>
      <c r="AG44" s="196">
        <v>-1531713838.2238967</v>
      </c>
      <c r="AH44" s="196">
        <v>-184240682.97583368</v>
      </c>
      <c r="AI44" s="197">
        <v>-23770302.221850451</v>
      </c>
      <c r="AJ44" s="244">
        <v>15</v>
      </c>
      <c r="AK44" s="245">
        <v>8</v>
      </c>
      <c r="AL44" s="245">
        <v>6075000</v>
      </c>
      <c r="AM44" s="192">
        <v>1.0000007604419368</v>
      </c>
      <c r="AN44" s="244"/>
      <c r="AO44" s="245"/>
      <c r="AP44" s="245"/>
      <c r="AQ44" s="246"/>
      <c r="AR44" s="244">
        <v>728045490</v>
      </c>
      <c r="AS44" s="246">
        <v>1849694036.1015236</v>
      </c>
      <c r="AT44" s="244">
        <v>119327013</v>
      </c>
      <c r="AU44" s="191">
        <v>7.6758588533488853E-2</v>
      </c>
      <c r="AV44" s="192">
        <v>0</v>
      </c>
      <c r="AW44" s="244">
        <v>4964625.7302960325</v>
      </c>
      <c r="AX44" s="246">
        <v>121289261.87147729</v>
      </c>
      <c r="AY44" s="244">
        <v>0</v>
      </c>
      <c r="AZ44" s="246">
        <v>2025000</v>
      </c>
      <c r="BA44" s="186">
        <v>0</v>
      </c>
      <c r="BB44" s="187">
        <v>1.669562473012464E-2</v>
      </c>
      <c r="BC44" s="244">
        <v>2025000</v>
      </c>
      <c r="BD44" s="245">
        <v>7381914.3089761892</v>
      </c>
      <c r="BE44" s="245">
        <v>302676.75</v>
      </c>
      <c r="BF44" s="247">
        <v>983.11267353533015</v>
      </c>
    </row>
    <row r="45" spans="2:58" s="19" customFormat="1" ht="15" customHeight="1" x14ac:dyDescent="0.25">
      <c r="B45" s="256" t="s">
        <v>673</v>
      </c>
      <c r="C45" s="574">
        <v>2</v>
      </c>
      <c r="D45" s="288">
        <v>2018</v>
      </c>
      <c r="E45" s="345">
        <v>0.2</v>
      </c>
      <c r="F45" s="346" t="s">
        <v>699</v>
      </c>
      <c r="G45" s="316">
        <v>17190335.527810454</v>
      </c>
      <c r="H45" s="318">
        <v>129935224.89273739</v>
      </c>
      <c r="I45" s="323">
        <v>-0.86770072902093165</v>
      </c>
      <c r="J45" s="347">
        <v>3</v>
      </c>
      <c r="K45" s="348">
        <v>7</v>
      </c>
      <c r="L45" s="329">
        <v>-4</v>
      </c>
      <c r="M45" s="349">
        <v>950000</v>
      </c>
      <c r="N45" s="350">
        <v>2750000</v>
      </c>
      <c r="O45" s="323">
        <v>-0.65454545454545454</v>
      </c>
      <c r="P45" s="349">
        <v>0</v>
      </c>
      <c r="Q45" s="350">
        <v>0</v>
      </c>
      <c r="R45" s="323"/>
      <c r="S45" s="349">
        <v>950000</v>
      </c>
      <c r="T45" s="249">
        <v>2750000</v>
      </c>
      <c r="U45" s="332">
        <v>-0.65454545454545454</v>
      </c>
      <c r="V45" s="172">
        <v>17190335.527810454</v>
      </c>
      <c r="W45" s="198">
        <v>17190335.527810454</v>
      </c>
      <c r="X45" s="198">
        <v>17190335.527810454</v>
      </c>
      <c r="Y45" s="198">
        <v>295838859.05722165</v>
      </c>
      <c r="Z45" s="199">
        <v>715021217.88075089</v>
      </c>
      <c r="AA45" s="172">
        <v>1418.9361693605624</v>
      </c>
      <c r="AB45" s="198">
        <v>3.594955689729904</v>
      </c>
      <c r="AC45" s="199">
        <v>294412088.03052527</v>
      </c>
      <c r="AD45" s="172">
        <v>1683809934.2482009</v>
      </c>
      <c r="AE45" s="198">
        <v>124593.86332862196</v>
      </c>
      <c r="AF45" s="198">
        <v>577273.62709560152</v>
      </c>
      <c r="AG45" s="198">
        <v>-716346590.45017302</v>
      </c>
      <c r="AH45" s="198">
        <v>-85698232.478397384</v>
      </c>
      <c r="AI45" s="199">
        <v>-11216841.987084324</v>
      </c>
      <c r="AJ45" s="248">
        <v>15</v>
      </c>
      <c r="AK45" s="249">
        <v>8</v>
      </c>
      <c r="AL45" s="249">
        <v>6075000</v>
      </c>
      <c r="AM45" s="194">
        <v>1.0000010260034202</v>
      </c>
      <c r="AN45" s="248"/>
      <c r="AO45" s="249"/>
      <c r="AP45" s="249"/>
      <c r="AQ45" s="250"/>
      <c r="AR45" s="248">
        <v>302671085</v>
      </c>
      <c r="AS45" s="250">
        <v>855208618.063187</v>
      </c>
      <c r="AT45" s="248">
        <v>119327013</v>
      </c>
      <c r="AU45" s="193">
        <v>3.6010202028056486E-2</v>
      </c>
      <c r="AV45" s="194">
        <v>0</v>
      </c>
      <c r="AW45" s="248">
        <v>4964625.7302960325</v>
      </c>
      <c r="AX45" s="250">
        <v>121289261.87147729</v>
      </c>
      <c r="AY45" s="248">
        <v>0</v>
      </c>
      <c r="AZ45" s="250">
        <v>950000</v>
      </c>
      <c r="BA45" s="204">
        <v>0</v>
      </c>
      <c r="BB45" s="206">
        <v>7.832515305490572E-3</v>
      </c>
      <c r="BC45" s="248">
        <v>950000</v>
      </c>
      <c r="BD45" s="249">
        <v>3463120.2930999408</v>
      </c>
      <c r="BE45" s="249">
        <v>141996.5</v>
      </c>
      <c r="BF45" s="251">
        <v>993.75188340018997</v>
      </c>
    </row>
    <row r="46" spans="2:58" s="19" customFormat="1" ht="15" customHeight="1" x14ac:dyDescent="0.25">
      <c r="B46" s="254" t="s">
        <v>673</v>
      </c>
      <c r="C46" s="572">
        <v>2</v>
      </c>
      <c r="D46" s="286">
        <v>2018</v>
      </c>
      <c r="E46" s="333">
        <v>-0.2</v>
      </c>
      <c r="F46" s="334" t="s">
        <v>701</v>
      </c>
      <c r="G46" s="319">
        <v>237400644.20269823</v>
      </c>
      <c r="H46" s="320">
        <v>129935224.89273739</v>
      </c>
      <c r="I46" s="324">
        <v>0.8270691754193249</v>
      </c>
      <c r="J46" s="335">
        <v>14</v>
      </c>
      <c r="K46" s="336">
        <v>7</v>
      </c>
      <c r="L46" s="327">
        <v>7</v>
      </c>
      <c r="M46" s="337">
        <v>4225000</v>
      </c>
      <c r="N46" s="338">
        <v>2750000</v>
      </c>
      <c r="O46" s="324">
        <v>0.53636363636363638</v>
      </c>
      <c r="P46" s="337">
        <v>0</v>
      </c>
      <c r="Q46" s="338">
        <v>0</v>
      </c>
      <c r="R46" s="324"/>
      <c r="S46" s="337">
        <v>4225000</v>
      </c>
      <c r="T46" s="241">
        <v>2750000</v>
      </c>
      <c r="U46" s="330">
        <v>0.53636363636363638</v>
      </c>
      <c r="V46" s="170">
        <v>237400644.20269918</v>
      </c>
      <c r="W46" s="24">
        <v>237400644.20269823</v>
      </c>
      <c r="X46" s="24">
        <v>237400644.20269823</v>
      </c>
      <c r="Y46" s="24">
        <v>1237993284.8666568</v>
      </c>
      <c r="Z46" s="195">
        <v>3340911673.6144624</v>
      </c>
      <c r="AA46" s="170">
        <v>6322.9595889141729</v>
      </c>
      <c r="AB46" s="24">
        <v>15.985304257964152</v>
      </c>
      <c r="AC46" s="195">
        <v>1298615290.2569578</v>
      </c>
      <c r="AD46" s="170">
        <v>7457965229.5106926</v>
      </c>
      <c r="AE46" s="24">
        <v>585465.73407637514</v>
      </c>
      <c r="AF46" s="24">
        <v>2785456.894424554</v>
      </c>
      <c r="AG46" s="24">
        <v>-3121556716.2564583</v>
      </c>
      <c r="AH46" s="24">
        <v>-377341437.21628863</v>
      </c>
      <c r="AI46" s="195">
        <v>-48445534.485884786</v>
      </c>
      <c r="AJ46" s="240">
        <v>7</v>
      </c>
      <c r="AK46" s="241">
        <v>5</v>
      </c>
      <c r="AL46" s="241">
        <v>2975000</v>
      </c>
      <c r="AM46" s="190">
        <v>1</v>
      </c>
      <c r="AN46" s="240">
        <v>9</v>
      </c>
      <c r="AO46" s="241">
        <v>6</v>
      </c>
      <c r="AP46" s="241">
        <v>3</v>
      </c>
      <c r="AQ46" s="242">
        <v>2</v>
      </c>
      <c r="AR46" s="240">
        <v>1470908536.0627778</v>
      </c>
      <c r="AS46" s="242">
        <v>3868249434.635139</v>
      </c>
      <c r="AT46" s="240">
        <v>119327013</v>
      </c>
      <c r="AU46" s="189">
        <v>0.16015063533530399</v>
      </c>
      <c r="AV46" s="190">
        <v>7.5950154213017687E-3</v>
      </c>
      <c r="AW46" s="240">
        <v>4964625.7302960325</v>
      </c>
      <c r="AX46" s="242">
        <v>121289261.87147729</v>
      </c>
      <c r="AY46" s="240">
        <v>0</v>
      </c>
      <c r="AZ46" s="242">
        <v>4225000</v>
      </c>
      <c r="BA46" s="200">
        <v>0</v>
      </c>
      <c r="BB46" s="202">
        <v>3.483408122705018E-2</v>
      </c>
      <c r="BC46" s="240">
        <v>4225000</v>
      </c>
      <c r="BD46" s="241">
        <v>15401771.829839209</v>
      </c>
      <c r="BE46" s="241">
        <v>631510.75</v>
      </c>
      <c r="BF46" s="243">
        <v>920.12608412983627</v>
      </c>
    </row>
    <row r="47" spans="2:58" s="19" customFormat="1" ht="15" customHeight="1" x14ac:dyDescent="0.25">
      <c r="B47" s="255" t="s">
        <v>673</v>
      </c>
      <c r="C47" s="573">
        <v>2</v>
      </c>
      <c r="D47" s="287">
        <v>2018</v>
      </c>
      <c r="E47" s="339">
        <v>-0.1</v>
      </c>
      <c r="F47" s="340" t="s">
        <v>701</v>
      </c>
      <c r="G47" s="313">
        <v>175720316.91185379</v>
      </c>
      <c r="H47" s="315">
        <v>129935224.89273739</v>
      </c>
      <c r="I47" s="322">
        <v>0.3523685902488134</v>
      </c>
      <c r="J47" s="341">
        <v>10</v>
      </c>
      <c r="K47" s="342">
        <v>7</v>
      </c>
      <c r="L47" s="328">
        <v>3</v>
      </c>
      <c r="M47" s="343">
        <v>3475000</v>
      </c>
      <c r="N47" s="344">
        <v>2750000</v>
      </c>
      <c r="O47" s="322">
        <v>0.26363636363636367</v>
      </c>
      <c r="P47" s="343">
        <v>0</v>
      </c>
      <c r="Q47" s="344">
        <v>0</v>
      </c>
      <c r="R47" s="322"/>
      <c r="S47" s="343">
        <v>3475000</v>
      </c>
      <c r="T47" s="245">
        <v>2750000</v>
      </c>
      <c r="U47" s="331">
        <v>0.26363636363636367</v>
      </c>
      <c r="V47" s="171">
        <v>175720316.91185379</v>
      </c>
      <c r="W47" s="196">
        <v>175720316.91185379</v>
      </c>
      <c r="X47" s="196">
        <v>175720316.91185379</v>
      </c>
      <c r="Y47" s="196">
        <v>1097300755.1471481</v>
      </c>
      <c r="Z47" s="197">
        <v>2728312228.6765585</v>
      </c>
      <c r="AA47" s="171">
        <v>5042.9072299075424</v>
      </c>
      <c r="AB47" s="196">
        <v>12.787042217066032</v>
      </c>
      <c r="AC47" s="197">
        <v>1061566887.3128207</v>
      </c>
      <c r="AD47" s="171">
        <v>6073007729.15273</v>
      </c>
      <c r="AE47" s="196">
        <v>358644.66264101071</v>
      </c>
      <c r="AF47" s="196">
        <v>2055010.7291128188</v>
      </c>
      <c r="AG47" s="196">
        <v>-2616691827.563889</v>
      </c>
      <c r="AH47" s="196">
        <v>-317699165.32539517</v>
      </c>
      <c r="AI47" s="197">
        <v>-40408894.077594101</v>
      </c>
      <c r="AJ47" s="244">
        <v>11</v>
      </c>
      <c r="AK47" s="245">
        <v>6</v>
      </c>
      <c r="AL47" s="245">
        <v>3650000</v>
      </c>
      <c r="AM47" s="192">
        <v>1.0000004943280425</v>
      </c>
      <c r="AN47" s="244">
        <v>8</v>
      </c>
      <c r="AO47" s="245">
        <v>6</v>
      </c>
      <c r="AP47" s="245">
        <v>2</v>
      </c>
      <c r="AQ47" s="246">
        <v>1</v>
      </c>
      <c r="AR47" s="244">
        <v>1238983831.0627778</v>
      </c>
      <c r="AS47" s="246">
        <v>3634528322.4350147</v>
      </c>
      <c r="AT47" s="244">
        <v>119327013</v>
      </c>
      <c r="AU47" s="191">
        <v>0.13172152847104873</v>
      </c>
      <c r="AV47" s="192">
        <v>9.2342273827338128E-3</v>
      </c>
      <c r="AW47" s="244">
        <v>4964625.7302960325</v>
      </c>
      <c r="AX47" s="246">
        <v>121289261.87147729</v>
      </c>
      <c r="AY47" s="244">
        <v>0</v>
      </c>
      <c r="AZ47" s="246">
        <v>3475000</v>
      </c>
      <c r="BA47" s="186">
        <v>0</v>
      </c>
      <c r="BB47" s="187">
        <v>2.8650516512189198E-2</v>
      </c>
      <c r="BC47" s="244">
        <v>3475000</v>
      </c>
      <c r="BD47" s="245">
        <v>12667729.493181363</v>
      </c>
      <c r="BE47" s="245">
        <v>519408.25</v>
      </c>
      <c r="BF47" s="247">
        <v>944.12507409645048</v>
      </c>
    </row>
    <row r="48" spans="2:58" s="19" customFormat="1" ht="15" customHeight="1" x14ac:dyDescent="0.25">
      <c r="B48" s="255" t="s">
        <v>673</v>
      </c>
      <c r="C48" s="573">
        <v>2</v>
      </c>
      <c r="D48" s="287">
        <v>2018</v>
      </c>
      <c r="E48" s="339">
        <v>0.1</v>
      </c>
      <c r="F48" s="340" t="s">
        <v>701</v>
      </c>
      <c r="G48" s="313">
        <v>90573340.388291359</v>
      </c>
      <c r="H48" s="315">
        <v>129935224.89273739</v>
      </c>
      <c r="I48" s="322">
        <v>-0.30293467023233767</v>
      </c>
      <c r="J48" s="341">
        <v>6</v>
      </c>
      <c r="K48" s="342">
        <v>7</v>
      </c>
      <c r="L48" s="328">
        <v>-1</v>
      </c>
      <c r="M48" s="343">
        <v>2300000</v>
      </c>
      <c r="N48" s="344">
        <v>2750000</v>
      </c>
      <c r="O48" s="322">
        <v>-0.16363636363636369</v>
      </c>
      <c r="P48" s="343">
        <v>0</v>
      </c>
      <c r="Q48" s="344">
        <v>0</v>
      </c>
      <c r="R48" s="322"/>
      <c r="S48" s="343">
        <v>2299999.9999999902</v>
      </c>
      <c r="T48" s="245">
        <v>2750000</v>
      </c>
      <c r="U48" s="331">
        <v>-0.16363636363636724</v>
      </c>
      <c r="V48" s="171">
        <v>90573340.388291359</v>
      </c>
      <c r="W48" s="196">
        <v>90573340.388291359</v>
      </c>
      <c r="X48" s="196">
        <v>90573340.388291359</v>
      </c>
      <c r="Y48" s="196">
        <v>765196081.56476116</v>
      </c>
      <c r="Z48" s="197">
        <v>1780058634.5059371</v>
      </c>
      <c r="AA48" s="171">
        <v>3396.0909840292288</v>
      </c>
      <c r="AB48" s="196">
        <v>8.6043864652285276</v>
      </c>
      <c r="AC48" s="197">
        <v>704043692.25236714</v>
      </c>
      <c r="AD48" s="171">
        <v>4042550957.9571304</v>
      </c>
      <c r="AE48" s="196">
        <v>285056.2089315406</v>
      </c>
      <c r="AF48" s="196">
        <v>1464438.117091245</v>
      </c>
      <c r="AG48" s="196">
        <v>-1720380801.984416</v>
      </c>
      <c r="AH48" s="196">
        <v>-207589468.395946</v>
      </c>
      <c r="AI48" s="197">
        <v>-26470361.510646112</v>
      </c>
      <c r="AJ48" s="244">
        <v>19</v>
      </c>
      <c r="AK48" s="245">
        <v>10</v>
      </c>
      <c r="AL48" s="245">
        <v>7600000</v>
      </c>
      <c r="AM48" s="192">
        <v>1.0000000000000002</v>
      </c>
      <c r="AN48" s="244">
        <v>6</v>
      </c>
      <c r="AO48" s="245">
        <v>4</v>
      </c>
      <c r="AP48" s="245">
        <v>2</v>
      </c>
      <c r="AQ48" s="246">
        <v>1</v>
      </c>
      <c r="AR48" s="244">
        <v>858587990</v>
      </c>
      <c r="AS48" s="246">
        <v>2140427885.8039048</v>
      </c>
      <c r="AT48" s="244">
        <v>119327013</v>
      </c>
      <c r="AU48" s="191">
        <v>8.7182594383715672E-2</v>
      </c>
      <c r="AV48" s="192">
        <v>0</v>
      </c>
      <c r="AW48" s="244">
        <v>4964625.7302960325</v>
      </c>
      <c r="AX48" s="246">
        <v>121289261.87147729</v>
      </c>
      <c r="AY48" s="244">
        <v>0</v>
      </c>
      <c r="AZ48" s="246">
        <v>2299999.9999999902</v>
      </c>
      <c r="BA48" s="186">
        <v>0</v>
      </c>
      <c r="BB48" s="187">
        <v>1.8962931792240251E-2</v>
      </c>
      <c r="BC48" s="244">
        <v>2299999.9999999902</v>
      </c>
      <c r="BD48" s="245">
        <v>8384396.4990840629</v>
      </c>
      <c r="BE48" s="245">
        <v>343780.99999999977</v>
      </c>
      <c r="BF48" s="247">
        <v>972.46815585932131</v>
      </c>
    </row>
    <row r="49" spans="1:58" s="19" customFormat="1" ht="15" customHeight="1" x14ac:dyDescent="0.25">
      <c r="B49" s="256" t="s">
        <v>673</v>
      </c>
      <c r="C49" s="574">
        <v>2</v>
      </c>
      <c r="D49" s="288">
        <v>2018</v>
      </c>
      <c r="E49" s="345">
        <v>0.2</v>
      </c>
      <c r="F49" s="346" t="s">
        <v>701</v>
      </c>
      <c r="G49" s="316">
        <v>55663432.021857738</v>
      </c>
      <c r="H49" s="318">
        <v>129935224.89273739</v>
      </c>
      <c r="I49" s="323">
        <v>-0.5716062979241513</v>
      </c>
      <c r="J49" s="347">
        <v>4</v>
      </c>
      <c r="K49" s="348">
        <v>7</v>
      </c>
      <c r="L49" s="329">
        <v>-3</v>
      </c>
      <c r="M49" s="349">
        <v>1575000</v>
      </c>
      <c r="N49" s="350">
        <v>2750000</v>
      </c>
      <c r="O49" s="323">
        <v>-0.42727272727272725</v>
      </c>
      <c r="P49" s="349">
        <v>0</v>
      </c>
      <c r="Q49" s="350">
        <v>0</v>
      </c>
      <c r="R49" s="323"/>
      <c r="S49" s="349">
        <v>1575000</v>
      </c>
      <c r="T49" s="249">
        <v>2750000</v>
      </c>
      <c r="U49" s="332">
        <v>-0.42727272727272725</v>
      </c>
      <c r="V49" s="172">
        <v>55663432.021857738</v>
      </c>
      <c r="W49" s="198">
        <v>55663432.021857738</v>
      </c>
      <c r="X49" s="198">
        <v>55663432.021857738</v>
      </c>
      <c r="Y49" s="198">
        <v>517633352.61009288</v>
      </c>
      <c r="Z49" s="199">
        <v>1212593579.0806808</v>
      </c>
      <c r="AA49" s="172">
        <v>2353.1391152776728</v>
      </c>
      <c r="AB49" s="198">
        <v>5.9562725081319758</v>
      </c>
      <c r="AC49" s="199">
        <v>483741226.46363825</v>
      </c>
      <c r="AD49" s="172">
        <v>2780050511.3804741</v>
      </c>
      <c r="AE49" s="198">
        <v>217567.26128630992</v>
      </c>
      <c r="AF49" s="198">
        <v>1039633.1126487628</v>
      </c>
      <c r="AG49" s="198">
        <v>-1174044881.5168083</v>
      </c>
      <c r="AH49" s="198">
        <v>-141086870.16946322</v>
      </c>
      <c r="AI49" s="199">
        <v>-18050902.396918062</v>
      </c>
      <c r="AJ49" s="248">
        <v>19</v>
      </c>
      <c r="AK49" s="249">
        <v>10</v>
      </c>
      <c r="AL49" s="249">
        <v>7600000</v>
      </c>
      <c r="AM49" s="194">
        <v>1.0000000000000002</v>
      </c>
      <c r="AN49" s="248">
        <v>6</v>
      </c>
      <c r="AO49" s="249">
        <v>4</v>
      </c>
      <c r="AP49" s="249">
        <v>2</v>
      </c>
      <c r="AQ49" s="250">
        <v>1</v>
      </c>
      <c r="AR49" s="248">
        <v>582472240</v>
      </c>
      <c r="AS49" s="250">
        <v>1375309733.0509284</v>
      </c>
      <c r="AT49" s="248">
        <v>119327013</v>
      </c>
      <c r="AU49" s="193">
        <v>5.9701124414935781E-2</v>
      </c>
      <c r="AV49" s="194">
        <v>0</v>
      </c>
      <c r="AW49" s="248">
        <v>4964625.7302960325</v>
      </c>
      <c r="AX49" s="250">
        <v>121289261.87147729</v>
      </c>
      <c r="AY49" s="248">
        <v>0</v>
      </c>
      <c r="AZ49" s="250">
        <v>1575000</v>
      </c>
      <c r="BA49" s="204">
        <v>0</v>
      </c>
      <c r="BB49" s="206">
        <v>1.2985485901208054E-2</v>
      </c>
      <c r="BC49" s="248">
        <v>1575000</v>
      </c>
      <c r="BD49" s="249">
        <v>5741488.9069814803</v>
      </c>
      <c r="BE49" s="249">
        <v>235415.25</v>
      </c>
      <c r="BF49" s="251">
        <v>976.50493073390476</v>
      </c>
    </row>
    <row r="50" spans="1:58" s="19" customFormat="1" ht="15" customHeight="1" x14ac:dyDescent="0.25">
      <c r="B50" s="254" t="s">
        <v>673</v>
      </c>
      <c r="C50" s="572">
        <v>2</v>
      </c>
      <c r="D50" s="286">
        <v>2018</v>
      </c>
      <c r="E50" s="333">
        <v>-0.2</v>
      </c>
      <c r="F50" s="334" t="s">
        <v>696</v>
      </c>
      <c r="G50" s="319">
        <v>191160440.07245493</v>
      </c>
      <c r="H50" s="320">
        <v>129935224.89273739</v>
      </c>
      <c r="I50" s="324">
        <v>0.47119797753272419</v>
      </c>
      <c r="J50" s="335">
        <v>10</v>
      </c>
      <c r="K50" s="336">
        <v>7</v>
      </c>
      <c r="L50" s="327">
        <v>3</v>
      </c>
      <c r="M50" s="337">
        <v>3725000</v>
      </c>
      <c r="N50" s="338">
        <v>2750000</v>
      </c>
      <c r="O50" s="324">
        <v>0.3545454545454545</v>
      </c>
      <c r="P50" s="337">
        <v>0</v>
      </c>
      <c r="Q50" s="338">
        <v>0</v>
      </c>
      <c r="R50" s="324"/>
      <c r="S50" s="337">
        <v>3725000</v>
      </c>
      <c r="T50" s="241">
        <v>2750000</v>
      </c>
      <c r="U50" s="330">
        <v>0.3545454545454545</v>
      </c>
      <c r="V50" s="170">
        <v>191160440.07245493</v>
      </c>
      <c r="W50" s="24">
        <v>191160440.07245493</v>
      </c>
      <c r="X50" s="24">
        <v>191160440.07245493</v>
      </c>
      <c r="Y50" s="24">
        <v>1142782492.5011206</v>
      </c>
      <c r="Z50" s="195">
        <v>2927392057.7195139</v>
      </c>
      <c r="AA50" s="170">
        <v>5807.4586276610498</v>
      </c>
      <c r="AB50" s="24">
        <v>14.814657952973878</v>
      </c>
      <c r="AC50" s="195">
        <v>1141991908.2692552</v>
      </c>
      <c r="AD50" s="170">
        <v>6659124565.8249655</v>
      </c>
      <c r="AE50" s="24">
        <v>647263.23943262501</v>
      </c>
      <c r="AF50" s="24">
        <v>3114508.082070563</v>
      </c>
      <c r="AG50" s="24">
        <v>-2481321390.2138739</v>
      </c>
      <c r="AH50" s="24">
        <v>-307964580.25422227</v>
      </c>
      <c r="AI50" s="195">
        <v>-36031668.036613673</v>
      </c>
      <c r="AJ50" s="240">
        <v>19</v>
      </c>
      <c r="AK50" s="241">
        <v>10</v>
      </c>
      <c r="AL50" s="241">
        <v>7350000</v>
      </c>
      <c r="AM50" s="190">
        <v>1.0000008100164413</v>
      </c>
      <c r="AN50" s="240">
        <v>18</v>
      </c>
      <c r="AO50" s="241">
        <v>10</v>
      </c>
      <c r="AP50" s="241">
        <v>7</v>
      </c>
      <c r="AQ50" s="242">
        <v>3</v>
      </c>
      <c r="AR50" s="240">
        <v>1346036338.4464512</v>
      </c>
      <c r="AS50" s="242">
        <v>3835901276.7617345</v>
      </c>
      <c r="AT50" s="240">
        <v>119327013</v>
      </c>
      <c r="AU50" s="189">
        <v>0.14119789742580052</v>
      </c>
      <c r="AV50" s="190">
        <v>1.3836241195973147E-2</v>
      </c>
      <c r="AW50" s="240">
        <v>4964625.7302960325</v>
      </c>
      <c r="AX50" s="242">
        <v>121289261.87147729</v>
      </c>
      <c r="AY50" s="240">
        <v>0</v>
      </c>
      <c r="AZ50" s="242">
        <v>3725000</v>
      </c>
      <c r="BA50" s="200">
        <v>0</v>
      </c>
      <c r="BB50" s="202">
        <v>3.0711704750476191E-2</v>
      </c>
      <c r="BC50" s="240">
        <v>3725000</v>
      </c>
      <c r="BD50" s="241">
        <v>13579076.938733978</v>
      </c>
      <c r="BE50" s="241">
        <v>556775.75</v>
      </c>
      <c r="BF50" s="243">
        <v>937.43308601852959</v>
      </c>
    </row>
    <row r="51" spans="1:58" s="19" customFormat="1" ht="15" customHeight="1" x14ac:dyDescent="0.25">
      <c r="B51" s="255" t="s">
        <v>673</v>
      </c>
      <c r="C51" s="573">
        <v>2</v>
      </c>
      <c r="D51" s="287">
        <v>2018</v>
      </c>
      <c r="E51" s="339">
        <v>-0.1</v>
      </c>
      <c r="F51" s="340" t="s">
        <v>696</v>
      </c>
      <c r="G51" s="313">
        <v>158204566.31946135</v>
      </c>
      <c r="H51" s="315">
        <v>129935224.89273739</v>
      </c>
      <c r="I51" s="322">
        <v>0.21756487857746443</v>
      </c>
      <c r="J51" s="341">
        <v>7</v>
      </c>
      <c r="K51" s="342">
        <v>7</v>
      </c>
      <c r="L51" s="328">
        <v>0</v>
      </c>
      <c r="M51" s="343">
        <v>2975000</v>
      </c>
      <c r="N51" s="344">
        <v>2750000</v>
      </c>
      <c r="O51" s="322">
        <v>8.181818181818179E-2</v>
      </c>
      <c r="P51" s="343">
        <v>0</v>
      </c>
      <c r="Q51" s="344">
        <v>0</v>
      </c>
      <c r="R51" s="322"/>
      <c r="S51" s="343">
        <v>2975000</v>
      </c>
      <c r="T51" s="245">
        <v>2750000</v>
      </c>
      <c r="U51" s="331">
        <v>8.181818181818179E-2</v>
      </c>
      <c r="V51" s="171">
        <v>158204566.31946135</v>
      </c>
      <c r="W51" s="196">
        <v>158204566.31946135</v>
      </c>
      <c r="X51" s="196">
        <v>158204566.31946135</v>
      </c>
      <c r="Y51" s="196">
        <v>1030814416.3194599</v>
      </c>
      <c r="Z51" s="197">
        <v>2343517066.3194618</v>
      </c>
      <c r="AA51" s="171">
        <v>4429.7887778471022</v>
      </c>
      <c r="AB51" s="196">
        <v>11.274782241175814</v>
      </c>
      <c r="AC51" s="197">
        <v>907170124.9641695</v>
      </c>
      <c r="AD51" s="171">
        <v>5236259020.8837433</v>
      </c>
      <c r="AE51" s="196">
        <v>378426.21388739673</v>
      </c>
      <c r="AF51" s="196">
        <v>2060559.6052953564</v>
      </c>
      <c r="AG51" s="196">
        <v>-2125665605.41661</v>
      </c>
      <c r="AH51" s="196">
        <v>-261130072.2311773</v>
      </c>
      <c r="AI51" s="197">
        <v>-31871773.607671313</v>
      </c>
      <c r="AJ51" s="244">
        <v>18</v>
      </c>
      <c r="AK51" s="245">
        <v>9</v>
      </c>
      <c r="AL51" s="245">
        <v>6950000</v>
      </c>
      <c r="AM51" s="192">
        <v>1.0000004936067561</v>
      </c>
      <c r="AN51" s="244">
        <v>12</v>
      </c>
      <c r="AO51" s="245">
        <v>8</v>
      </c>
      <c r="AP51" s="245">
        <v>4</v>
      </c>
      <c r="AQ51" s="246">
        <v>3</v>
      </c>
      <c r="AR51" s="244">
        <v>1131235546.0627775</v>
      </c>
      <c r="AS51" s="246">
        <v>3125825713.9694066</v>
      </c>
      <c r="AT51" s="244">
        <v>119327013</v>
      </c>
      <c r="AU51" s="191">
        <v>0.11276879056154535</v>
      </c>
      <c r="AV51" s="192">
        <v>1.0786198371428569E-2</v>
      </c>
      <c r="AW51" s="244">
        <v>4964625.7302960325</v>
      </c>
      <c r="AX51" s="246">
        <v>121289261.87147729</v>
      </c>
      <c r="AY51" s="244">
        <v>0</v>
      </c>
      <c r="AZ51" s="246">
        <v>2975000</v>
      </c>
      <c r="BA51" s="186">
        <v>0</v>
      </c>
      <c r="BB51" s="187">
        <v>2.4528140035615213E-2</v>
      </c>
      <c r="BC51" s="244">
        <v>2975000</v>
      </c>
      <c r="BD51" s="245">
        <v>10845034.602076134</v>
      </c>
      <c r="BE51" s="245">
        <v>444673.25000000012</v>
      </c>
      <c r="BF51" s="247">
        <v>958.67021966464165</v>
      </c>
    </row>
    <row r="52" spans="1:58" s="19" customFormat="1" ht="15" customHeight="1" x14ac:dyDescent="0.25">
      <c r="B52" s="255" t="s">
        <v>673</v>
      </c>
      <c r="C52" s="573">
        <v>2</v>
      </c>
      <c r="D52" s="287">
        <v>2018</v>
      </c>
      <c r="E52" s="339">
        <v>0.1</v>
      </c>
      <c r="F52" s="340" t="s">
        <v>696</v>
      </c>
      <c r="G52" s="313">
        <v>104654055.44983625</v>
      </c>
      <c r="H52" s="315">
        <v>129935224.89273739</v>
      </c>
      <c r="I52" s="322">
        <v>-0.19456748132595258</v>
      </c>
      <c r="J52" s="341">
        <v>6</v>
      </c>
      <c r="K52" s="342">
        <v>7</v>
      </c>
      <c r="L52" s="328">
        <v>-1</v>
      </c>
      <c r="M52" s="343">
        <v>2325000</v>
      </c>
      <c r="N52" s="344">
        <v>2750000</v>
      </c>
      <c r="O52" s="322">
        <v>-0.15454545454545454</v>
      </c>
      <c r="P52" s="343">
        <v>0</v>
      </c>
      <c r="Q52" s="344">
        <v>0</v>
      </c>
      <c r="R52" s="322"/>
      <c r="S52" s="343">
        <v>2325000</v>
      </c>
      <c r="T52" s="245">
        <v>2750000</v>
      </c>
      <c r="U52" s="331">
        <v>-0.15454545454545454</v>
      </c>
      <c r="V52" s="171">
        <v>104654055.44983625</v>
      </c>
      <c r="W52" s="196">
        <v>104654055.44983625</v>
      </c>
      <c r="X52" s="196">
        <v>104654055.44983625</v>
      </c>
      <c r="Y52" s="196">
        <v>786609652.50865936</v>
      </c>
      <c r="Z52" s="197">
        <v>1812503320.1557178</v>
      </c>
      <c r="AA52" s="171">
        <v>3302.3916102551798</v>
      </c>
      <c r="AB52" s="196">
        <v>8.3360070436904206</v>
      </c>
      <c r="AC52" s="197">
        <v>709717611.23122263</v>
      </c>
      <c r="AD52" s="171">
        <v>4035515416.6164351</v>
      </c>
      <c r="AE52" s="196">
        <v>203954.41312691523</v>
      </c>
      <c r="AF52" s="196">
        <v>1189507.7503857957</v>
      </c>
      <c r="AG52" s="196">
        <v>-1840574624.1830192</v>
      </c>
      <c r="AH52" s="196">
        <v>-220187055.92356405</v>
      </c>
      <c r="AI52" s="197">
        <v>-29068445.957528707</v>
      </c>
      <c r="AJ52" s="244">
        <v>15</v>
      </c>
      <c r="AK52" s="245">
        <v>8</v>
      </c>
      <c r="AL52" s="245">
        <v>5550000</v>
      </c>
      <c r="AM52" s="192">
        <v>1.0000007528760033</v>
      </c>
      <c r="AN52" s="244">
        <v>6</v>
      </c>
      <c r="AO52" s="245">
        <v>5</v>
      </c>
      <c r="AP52" s="245">
        <v>2</v>
      </c>
      <c r="AQ52" s="246">
        <v>1</v>
      </c>
      <c r="AR52" s="244">
        <v>872554585</v>
      </c>
      <c r="AS52" s="246">
        <v>2160435177.4705715</v>
      </c>
      <c r="AT52" s="244">
        <v>119327013</v>
      </c>
      <c r="AU52" s="191">
        <v>8.813023127919084E-2</v>
      </c>
      <c r="AV52" s="192">
        <v>0</v>
      </c>
      <c r="AW52" s="244">
        <v>4964625.7302960325</v>
      </c>
      <c r="AX52" s="246">
        <v>121289261.87147729</v>
      </c>
      <c r="AY52" s="244">
        <v>0</v>
      </c>
      <c r="AZ52" s="246">
        <v>2325000</v>
      </c>
      <c r="BA52" s="186">
        <v>0</v>
      </c>
      <c r="BB52" s="187">
        <v>1.9169050616069033E-2</v>
      </c>
      <c r="BC52" s="244">
        <v>2325000</v>
      </c>
      <c r="BD52" s="245">
        <v>8475531.2436393294</v>
      </c>
      <c r="BE52" s="245">
        <v>347517.75</v>
      </c>
      <c r="BF52" s="247">
        <v>966.83551287301748</v>
      </c>
    </row>
    <row r="53" spans="1:58" s="19" customFormat="1" ht="15" customHeight="1" x14ac:dyDescent="0.25">
      <c r="B53" s="256" t="s">
        <v>673</v>
      </c>
      <c r="C53" s="574">
        <v>2</v>
      </c>
      <c r="D53" s="288">
        <v>2018</v>
      </c>
      <c r="E53" s="345">
        <v>0.2</v>
      </c>
      <c r="F53" s="346" t="s">
        <v>696</v>
      </c>
      <c r="G53" s="316">
        <v>82117709.784406185</v>
      </c>
      <c r="H53" s="318">
        <v>129935224.89273739</v>
      </c>
      <c r="I53" s="323">
        <v>-0.36801040786133987</v>
      </c>
      <c r="J53" s="347">
        <v>6</v>
      </c>
      <c r="K53" s="348">
        <v>7</v>
      </c>
      <c r="L53" s="329">
        <v>-1</v>
      </c>
      <c r="M53" s="349">
        <v>2225000</v>
      </c>
      <c r="N53" s="350">
        <v>2750000</v>
      </c>
      <c r="O53" s="323">
        <v>-0.19090909090909092</v>
      </c>
      <c r="P53" s="349">
        <v>0</v>
      </c>
      <c r="Q53" s="350">
        <v>0</v>
      </c>
      <c r="R53" s="323"/>
      <c r="S53" s="349">
        <v>2225000</v>
      </c>
      <c r="T53" s="249">
        <v>2750000</v>
      </c>
      <c r="U53" s="332">
        <v>-0.19090909090909092</v>
      </c>
      <c r="V53" s="172">
        <v>82117709.784406185</v>
      </c>
      <c r="W53" s="198">
        <v>82117709.784406185</v>
      </c>
      <c r="X53" s="198">
        <v>82117709.784406185</v>
      </c>
      <c r="Y53" s="198">
        <v>734741883.31381702</v>
      </c>
      <c r="Z53" s="199">
        <v>1716511092.1373463</v>
      </c>
      <c r="AA53" s="172">
        <v>3054.7715081172551</v>
      </c>
      <c r="AB53" s="198">
        <v>7.6809956486691009</v>
      </c>
      <c r="AC53" s="199">
        <v>679017094.27074993</v>
      </c>
      <c r="AD53" s="172">
        <v>3824427996.5509186</v>
      </c>
      <c r="AE53" s="198">
        <v>127310.54953744821</v>
      </c>
      <c r="AF53" s="198">
        <v>883832.10945030395</v>
      </c>
      <c r="AG53" s="198">
        <v>-1855374856.4753187</v>
      </c>
      <c r="AH53" s="198">
        <v>-219949831.70958707</v>
      </c>
      <c r="AI53" s="199">
        <v>-29955552.654814981</v>
      </c>
      <c r="AJ53" s="248">
        <v>14</v>
      </c>
      <c r="AK53" s="249">
        <v>8</v>
      </c>
      <c r="AL53" s="249">
        <v>4450000</v>
      </c>
      <c r="AM53" s="194">
        <v>0.99999999999999412</v>
      </c>
      <c r="AN53" s="248">
        <v>3</v>
      </c>
      <c r="AO53" s="249">
        <v>3</v>
      </c>
      <c r="AP53" s="249">
        <v>1</v>
      </c>
      <c r="AQ53" s="250">
        <v>1</v>
      </c>
      <c r="AR53" s="248">
        <v>819151815</v>
      </c>
      <c r="AS53" s="250">
        <v>2057856805.5211666</v>
      </c>
      <c r="AT53" s="248">
        <v>119327013</v>
      </c>
      <c r="AU53" s="193">
        <v>8.4339683697290196E-2</v>
      </c>
      <c r="AV53" s="194">
        <v>0</v>
      </c>
      <c r="AW53" s="248">
        <v>4964625.7302960325</v>
      </c>
      <c r="AX53" s="250">
        <v>121289261.87147729</v>
      </c>
      <c r="AY53" s="248">
        <v>0</v>
      </c>
      <c r="AZ53" s="250">
        <v>2225000</v>
      </c>
      <c r="BA53" s="204">
        <v>0</v>
      </c>
      <c r="BB53" s="206">
        <v>1.8344575320754234E-2</v>
      </c>
      <c r="BC53" s="248">
        <v>2225000</v>
      </c>
      <c r="BD53" s="249">
        <v>8110992.2654182818</v>
      </c>
      <c r="BE53" s="249">
        <v>332570.75</v>
      </c>
      <c r="BF53" s="251">
        <v>974.94111199668816</v>
      </c>
    </row>
    <row r="54" spans="1:58" s="19" customFormat="1" ht="15" customHeight="1" x14ac:dyDescent="0.25">
      <c r="A54" s="26"/>
      <c r="B54" s="255" t="s">
        <v>673</v>
      </c>
      <c r="C54" s="573">
        <v>2</v>
      </c>
      <c r="D54" s="287">
        <v>2018</v>
      </c>
      <c r="E54" s="339">
        <v>-0.2</v>
      </c>
      <c r="F54" s="340" t="s">
        <v>700</v>
      </c>
      <c r="G54" s="313">
        <v>309109730.26663876</v>
      </c>
      <c r="H54" s="315">
        <v>129935224.89273739</v>
      </c>
      <c r="I54" s="322">
        <v>1.3789525167006209</v>
      </c>
      <c r="J54" s="341">
        <v>12</v>
      </c>
      <c r="K54" s="342">
        <v>7</v>
      </c>
      <c r="L54" s="328">
        <v>5</v>
      </c>
      <c r="M54" s="343">
        <v>5050000</v>
      </c>
      <c r="N54" s="344">
        <v>2750000</v>
      </c>
      <c r="O54" s="322">
        <v>0.83636363636363642</v>
      </c>
      <c r="P54" s="343">
        <v>0</v>
      </c>
      <c r="Q54" s="344">
        <v>0</v>
      </c>
      <c r="R54" s="322"/>
      <c r="S54" s="343">
        <v>5050004.4600973697</v>
      </c>
      <c r="T54" s="245">
        <v>2750000</v>
      </c>
      <c r="U54" s="331">
        <v>0.8363652582172254</v>
      </c>
      <c r="V54" s="171">
        <v>309109730.26664066</v>
      </c>
      <c r="W54" s="196">
        <v>309109730.26663876</v>
      </c>
      <c r="X54" s="196">
        <v>309109730.26663876</v>
      </c>
      <c r="Y54" s="196">
        <v>1414925910.6989594</v>
      </c>
      <c r="Z54" s="197">
        <v>4018635065.2940474</v>
      </c>
      <c r="AA54" s="171">
        <v>7819.3914057308439</v>
      </c>
      <c r="AB54" s="196">
        <v>19.70983309184389</v>
      </c>
      <c r="AC54" s="197">
        <v>1569684420.0220478</v>
      </c>
      <c r="AD54" s="171">
        <v>9037362425.469099</v>
      </c>
      <c r="AE54" s="196">
        <v>883020.51974424161</v>
      </c>
      <c r="AF54" s="196">
        <v>3643307.4921525586</v>
      </c>
      <c r="AG54" s="196">
        <v>-3647031264.2682261</v>
      </c>
      <c r="AH54" s="196">
        <v>-441523404.58623016</v>
      </c>
      <c r="AI54" s="197">
        <v>-57302882.9401903</v>
      </c>
      <c r="AJ54" s="244">
        <v>20</v>
      </c>
      <c r="AK54" s="245">
        <v>10</v>
      </c>
      <c r="AL54" s="245">
        <v>6925000</v>
      </c>
      <c r="AM54" s="192">
        <v>1.0000002646779356</v>
      </c>
      <c r="AN54" s="244">
        <v>14</v>
      </c>
      <c r="AO54" s="245">
        <v>9</v>
      </c>
      <c r="AP54" s="245">
        <v>5</v>
      </c>
      <c r="AQ54" s="246">
        <v>3</v>
      </c>
      <c r="AR54" s="244">
        <v>1936314610.3432002</v>
      </c>
      <c r="AS54" s="246">
        <v>4288634114.4640861</v>
      </c>
      <c r="AT54" s="244">
        <v>119327013</v>
      </c>
      <c r="AU54" s="191">
        <v>0.19142282194809751</v>
      </c>
      <c r="AV54" s="192">
        <v>2.2319671186553116E-2</v>
      </c>
      <c r="AW54" s="244">
        <v>4964625.7302960325</v>
      </c>
      <c r="AX54" s="246">
        <v>121289261.87147729</v>
      </c>
      <c r="AY54" s="244">
        <v>0</v>
      </c>
      <c r="AZ54" s="246">
        <v>5050004.4600973697</v>
      </c>
      <c r="BA54" s="252">
        <v>0</v>
      </c>
      <c r="BB54" s="192">
        <v>4.1636039185798217E-2</v>
      </c>
      <c r="BC54" s="244">
        <v>5050004.4600973697</v>
      </c>
      <c r="BD54" s="245">
        <v>18409234.658956226</v>
      </c>
      <c r="BE54" s="245">
        <v>754824.16665075393</v>
      </c>
      <c r="BF54" s="247">
        <v>902.80917145764136</v>
      </c>
    </row>
    <row r="55" spans="1:58" s="19" customFormat="1" ht="15" customHeight="1" x14ac:dyDescent="0.25">
      <c r="B55" s="255" t="s">
        <v>673</v>
      </c>
      <c r="C55" s="573">
        <v>2</v>
      </c>
      <c r="D55" s="287">
        <v>2018</v>
      </c>
      <c r="E55" s="339">
        <v>-0.1</v>
      </c>
      <c r="F55" s="340" t="s">
        <v>700</v>
      </c>
      <c r="G55" s="313">
        <v>202680132.20807505</v>
      </c>
      <c r="H55" s="315">
        <v>129935224.89273739</v>
      </c>
      <c r="I55" s="322">
        <v>0.55985516918440847</v>
      </c>
      <c r="J55" s="341">
        <v>10</v>
      </c>
      <c r="K55" s="342">
        <v>7</v>
      </c>
      <c r="L55" s="328">
        <v>3</v>
      </c>
      <c r="M55" s="343">
        <v>3900000</v>
      </c>
      <c r="N55" s="344">
        <v>2750000</v>
      </c>
      <c r="O55" s="322">
        <v>0.41818181818181821</v>
      </c>
      <c r="P55" s="343">
        <v>0</v>
      </c>
      <c r="Q55" s="344">
        <v>0</v>
      </c>
      <c r="R55" s="322"/>
      <c r="S55" s="343">
        <v>3900000</v>
      </c>
      <c r="T55" s="245">
        <v>2750000</v>
      </c>
      <c r="U55" s="331">
        <v>0.41818181818181821</v>
      </c>
      <c r="V55" s="171">
        <v>202680132.20807505</v>
      </c>
      <c r="W55" s="196">
        <v>202680132.20807505</v>
      </c>
      <c r="X55" s="196">
        <v>202680132.20807505</v>
      </c>
      <c r="Y55" s="196">
        <v>1171441890.519093</v>
      </c>
      <c r="Z55" s="197">
        <v>3067459543.9727807</v>
      </c>
      <c r="AA55" s="171">
        <v>5802.8951516384477</v>
      </c>
      <c r="AB55" s="196">
        <v>14.683507574838746</v>
      </c>
      <c r="AC55" s="197">
        <v>1199769914.4175556</v>
      </c>
      <c r="AD55" s="171">
        <v>6880328167.75033</v>
      </c>
      <c r="AE55" s="196">
        <v>505701.59152089618</v>
      </c>
      <c r="AF55" s="196">
        <v>2495545.3825850915</v>
      </c>
      <c r="AG55" s="196">
        <v>-2891880748.1304564</v>
      </c>
      <c r="AH55" s="196">
        <v>-350876234.92885339</v>
      </c>
      <c r="AI55" s="197">
        <v>-44929356.571575999</v>
      </c>
      <c r="AJ55" s="244">
        <v>19</v>
      </c>
      <c r="AK55" s="245">
        <v>9</v>
      </c>
      <c r="AL55" s="245">
        <v>6625000</v>
      </c>
      <c r="AM55" s="192">
        <v>1.0000006002190622</v>
      </c>
      <c r="AN55" s="244">
        <v>9</v>
      </c>
      <c r="AO55" s="245">
        <v>6</v>
      </c>
      <c r="AP55" s="245">
        <v>3</v>
      </c>
      <c r="AQ55" s="246">
        <v>2</v>
      </c>
      <c r="AR55" s="244">
        <v>1447305833.4164512</v>
      </c>
      <c r="AS55" s="246">
        <v>3829238234.0188746</v>
      </c>
      <c r="AT55" s="244">
        <v>119327013</v>
      </c>
      <c r="AU55" s="191">
        <v>0.14783135569412667</v>
      </c>
      <c r="AV55" s="192">
        <v>1.4296886688461534E-2</v>
      </c>
      <c r="AW55" s="244">
        <v>4964625.7302960325</v>
      </c>
      <c r="AX55" s="246">
        <v>121289261.87147729</v>
      </c>
      <c r="AY55" s="244">
        <v>0</v>
      </c>
      <c r="AZ55" s="246">
        <v>3900000</v>
      </c>
      <c r="BA55" s="186">
        <v>0</v>
      </c>
      <c r="BB55" s="187">
        <v>3.2154536517277087E-2</v>
      </c>
      <c r="BC55" s="244">
        <v>3900000</v>
      </c>
      <c r="BD55" s="245">
        <v>14217020.150620809</v>
      </c>
      <c r="BE55" s="245">
        <v>582933</v>
      </c>
      <c r="BF55" s="247">
        <v>932.26765801739805</v>
      </c>
    </row>
    <row r="56" spans="1:58" s="19" customFormat="1" ht="15" customHeight="1" x14ac:dyDescent="0.25">
      <c r="B56" s="255" t="s">
        <v>673</v>
      </c>
      <c r="C56" s="573">
        <v>2</v>
      </c>
      <c r="D56" s="287">
        <v>2018</v>
      </c>
      <c r="E56" s="339">
        <v>0.1</v>
      </c>
      <c r="F56" s="340" t="s">
        <v>700</v>
      </c>
      <c r="G56" s="313">
        <v>76812386.266444683</v>
      </c>
      <c r="H56" s="315">
        <v>129935224.89273739</v>
      </c>
      <c r="I56" s="322">
        <v>-0.40884093339697569</v>
      </c>
      <c r="J56" s="341">
        <v>6</v>
      </c>
      <c r="K56" s="342">
        <v>7</v>
      </c>
      <c r="L56" s="328">
        <v>-1</v>
      </c>
      <c r="M56" s="343">
        <v>2050000</v>
      </c>
      <c r="N56" s="344">
        <v>2750000</v>
      </c>
      <c r="O56" s="322">
        <v>-0.25454545454545452</v>
      </c>
      <c r="P56" s="343">
        <v>0</v>
      </c>
      <c r="Q56" s="344">
        <v>0</v>
      </c>
      <c r="R56" s="322"/>
      <c r="S56" s="343">
        <v>2050004.46838995</v>
      </c>
      <c r="T56" s="245">
        <v>2750000</v>
      </c>
      <c r="U56" s="331">
        <v>-0.25454382967638178</v>
      </c>
      <c r="V56" s="171">
        <v>76812386.266444683</v>
      </c>
      <c r="W56" s="196">
        <v>76812386.266444683</v>
      </c>
      <c r="X56" s="196">
        <v>76812386.266444683</v>
      </c>
      <c r="Y56" s="196">
        <v>678107879.2617681</v>
      </c>
      <c r="Z56" s="197">
        <v>1582661256.7970059</v>
      </c>
      <c r="AA56" s="171">
        <v>3005.0044595162926</v>
      </c>
      <c r="AB56" s="196">
        <v>7.6169250770519934</v>
      </c>
      <c r="AC56" s="197">
        <v>625814532.87778556</v>
      </c>
      <c r="AD56" s="171">
        <v>3591330564.378428</v>
      </c>
      <c r="AE56" s="196">
        <v>240654.1443092511</v>
      </c>
      <c r="AF56" s="196">
        <v>1277897.4932470415</v>
      </c>
      <c r="AG56" s="196">
        <v>-1542475794.4852061</v>
      </c>
      <c r="AH56" s="196">
        <v>-185743483.61813197</v>
      </c>
      <c r="AI56" s="197">
        <v>-23673792.177051306</v>
      </c>
      <c r="AJ56" s="244">
        <v>15</v>
      </c>
      <c r="AK56" s="245">
        <v>8</v>
      </c>
      <c r="AL56" s="245">
        <v>6050000</v>
      </c>
      <c r="AM56" s="192">
        <v>1.0000006565667203</v>
      </c>
      <c r="AN56" s="244">
        <v>6</v>
      </c>
      <c r="AO56" s="245">
        <v>4</v>
      </c>
      <c r="AP56" s="245">
        <v>2</v>
      </c>
      <c r="AQ56" s="246">
        <v>1</v>
      </c>
      <c r="AR56" s="244">
        <v>724290300</v>
      </c>
      <c r="AS56" s="246">
        <v>1887002556.3951843</v>
      </c>
      <c r="AT56" s="244">
        <v>119327013</v>
      </c>
      <c r="AU56" s="191">
        <v>7.7706394805411388E-2</v>
      </c>
      <c r="AV56" s="192">
        <v>0</v>
      </c>
      <c r="AW56" s="244">
        <v>4964625.7302960325</v>
      </c>
      <c r="AX56" s="246">
        <v>121289261.87147729</v>
      </c>
      <c r="AY56" s="244">
        <v>0</v>
      </c>
      <c r="AZ56" s="246">
        <v>2050004.46838995</v>
      </c>
      <c r="BA56" s="186">
        <v>0</v>
      </c>
      <c r="BB56" s="187">
        <v>1.6901780394724578E-2</v>
      </c>
      <c r="BC56" s="244">
        <v>2050004.46838995</v>
      </c>
      <c r="BD56" s="245">
        <v>7473065.342554532</v>
      </c>
      <c r="BE56" s="245">
        <v>306414.16789024638</v>
      </c>
      <c r="BF56" s="247">
        <v>974.37843536123387</v>
      </c>
    </row>
    <row r="57" spans="1:58" s="19" customFormat="1" ht="15" customHeight="1" x14ac:dyDescent="0.25">
      <c r="B57" s="256" t="s">
        <v>673</v>
      </c>
      <c r="C57" s="574">
        <v>2</v>
      </c>
      <c r="D57" s="288">
        <v>2018</v>
      </c>
      <c r="E57" s="345">
        <v>0.2</v>
      </c>
      <c r="F57" s="346" t="s">
        <v>700</v>
      </c>
      <c r="G57" s="316">
        <v>39713799.619153976</v>
      </c>
      <c r="H57" s="318">
        <v>129935224.89273739</v>
      </c>
      <c r="I57" s="323">
        <v>-0.69435694091469002</v>
      </c>
      <c r="J57" s="347">
        <v>5</v>
      </c>
      <c r="K57" s="348">
        <v>7</v>
      </c>
      <c r="L57" s="329">
        <v>-2</v>
      </c>
      <c r="M57" s="349">
        <v>1450000</v>
      </c>
      <c r="N57" s="350">
        <v>2750000</v>
      </c>
      <c r="O57" s="323">
        <v>-0.47272727272727277</v>
      </c>
      <c r="P57" s="349">
        <v>0</v>
      </c>
      <c r="Q57" s="350">
        <v>0</v>
      </c>
      <c r="R57" s="323"/>
      <c r="S57" s="349">
        <v>1450000</v>
      </c>
      <c r="T57" s="249">
        <v>2750000</v>
      </c>
      <c r="U57" s="332">
        <v>-0.47272727272727277</v>
      </c>
      <c r="V57" s="172">
        <v>39713799.619153976</v>
      </c>
      <c r="W57" s="198">
        <v>39713799.619153976</v>
      </c>
      <c r="X57" s="198">
        <v>39713799.619153976</v>
      </c>
      <c r="Y57" s="198">
        <v>465019440.79562426</v>
      </c>
      <c r="Z57" s="199">
        <v>1104824093.7368009</v>
      </c>
      <c r="AA57" s="172">
        <v>2143.4051541310369</v>
      </c>
      <c r="AB57" s="198">
        <v>5.4356610948370117</v>
      </c>
      <c r="AC57" s="199">
        <v>444473837.75521034</v>
      </c>
      <c r="AD57" s="172">
        <v>2551079503.4616127</v>
      </c>
      <c r="AE57" s="198">
        <v>181161.98999914923</v>
      </c>
      <c r="AF57" s="198">
        <v>922835.02629661653</v>
      </c>
      <c r="AG57" s="198">
        <v>-1088804783.5949116</v>
      </c>
      <c r="AH57" s="198">
        <v>-130590138.86163308</v>
      </c>
      <c r="AI57" s="199">
        <v>-16679345.381165082</v>
      </c>
      <c r="AJ57" s="248">
        <v>15</v>
      </c>
      <c r="AK57" s="249">
        <v>8</v>
      </c>
      <c r="AL57" s="249">
        <v>5950000</v>
      </c>
      <c r="AM57" s="194">
        <v>1.0000010660238929</v>
      </c>
      <c r="AN57" s="248">
        <v>5</v>
      </c>
      <c r="AO57" s="249">
        <v>4</v>
      </c>
      <c r="AP57" s="249">
        <v>1</v>
      </c>
      <c r="AQ57" s="250">
        <v>1</v>
      </c>
      <c r="AR57" s="248">
        <v>456648065</v>
      </c>
      <c r="AS57" s="250">
        <v>1337647594.6771979</v>
      </c>
      <c r="AT57" s="248">
        <v>119327013</v>
      </c>
      <c r="AU57" s="193">
        <v>5.4962939937559852E-2</v>
      </c>
      <c r="AV57" s="194">
        <v>0</v>
      </c>
      <c r="AW57" s="248">
        <v>4964625.7302960325</v>
      </c>
      <c r="AX57" s="250">
        <v>121289261.87147729</v>
      </c>
      <c r="AY57" s="248">
        <v>0</v>
      </c>
      <c r="AZ57" s="250">
        <v>1450000</v>
      </c>
      <c r="BA57" s="204">
        <v>0</v>
      </c>
      <c r="BB57" s="206">
        <v>1.1954891782064558E-2</v>
      </c>
      <c r="BC57" s="248">
        <v>1450000</v>
      </c>
      <c r="BD57" s="249">
        <v>5285815.1842051735</v>
      </c>
      <c r="BE57" s="249">
        <v>216731.5</v>
      </c>
      <c r="BF57" s="251">
        <v>984.45769390135388</v>
      </c>
    </row>
    <row r="58" spans="1:58" s="19" customFormat="1" ht="15" customHeight="1" x14ac:dyDescent="0.25">
      <c r="B58" s="254" t="s">
        <v>673</v>
      </c>
      <c r="C58" s="572">
        <v>2</v>
      </c>
      <c r="D58" s="286">
        <v>2018</v>
      </c>
      <c r="E58" s="333">
        <v>-0.2</v>
      </c>
      <c r="F58" s="334" t="s">
        <v>802</v>
      </c>
      <c r="G58" s="319">
        <v>184396407.60555458</v>
      </c>
      <c r="H58" s="320">
        <v>129935224.89273739</v>
      </c>
      <c r="I58" s="324">
        <v>0.41914102013349619</v>
      </c>
      <c r="J58" s="335">
        <v>9</v>
      </c>
      <c r="K58" s="336">
        <v>7</v>
      </c>
      <c r="L58" s="327">
        <v>2</v>
      </c>
      <c r="M58" s="337">
        <v>3300000</v>
      </c>
      <c r="N58" s="338">
        <v>2750000</v>
      </c>
      <c r="O58" s="324">
        <v>0.19999999999999996</v>
      </c>
      <c r="P58" s="337">
        <v>0</v>
      </c>
      <c r="Q58" s="338">
        <v>0</v>
      </c>
      <c r="R58" s="324"/>
      <c r="S58" s="337">
        <v>3300000</v>
      </c>
      <c r="T58" s="241">
        <v>2750000</v>
      </c>
      <c r="U58" s="330">
        <v>0.19999999999999996</v>
      </c>
      <c r="V58" s="170">
        <v>184396407.60555458</v>
      </c>
      <c r="W58" s="24">
        <v>184396407.60555458</v>
      </c>
      <c r="X58" s="24">
        <v>184396407.60555458</v>
      </c>
      <c r="Y58" s="24">
        <v>1108374445.8408489</v>
      </c>
      <c r="Z58" s="195">
        <v>2608440525.252614</v>
      </c>
      <c r="AA58" s="170">
        <v>4896.6631611225357</v>
      </c>
      <c r="AB58" s="24">
        <v>12.482809859039781</v>
      </c>
      <c r="AC58" s="195">
        <v>1012582659.3589036</v>
      </c>
      <c r="AD58" s="170">
        <v>5811257096.7439222</v>
      </c>
      <c r="AE58" s="24">
        <v>423523.56228832295</v>
      </c>
      <c r="AF58" s="24">
        <v>2121022.1663888786</v>
      </c>
      <c r="AG58" s="24">
        <v>-2455751847.4143763</v>
      </c>
      <c r="AH58" s="24">
        <v>-296479718.14558607</v>
      </c>
      <c r="AI58" s="195">
        <v>-37981111.623165682</v>
      </c>
      <c r="AJ58" s="240">
        <v>18</v>
      </c>
      <c r="AK58" s="241">
        <v>9</v>
      </c>
      <c r="AL58" s="241">
        <v>6925000</v>
      </c>
      <c r="AM58" s="190">
        <v>1.0000004911850149</v>
      </c>
      <c r="AN58" s="240">
        <v>17</v>
      </c>
      <c r="AO58" s="241">
        <v>10</v>
      </c>
      <c r="AP58" s="241">
        <v>5</v>
      </c>
      <c r="AQ58" s="242">
        <v>3</v>
      </c>
      <c r="AR58" s="240">
        <v>1156614166.0627778</v>
      </c>
      <c r="AS58" s="242">
        <v>3952005339.479022</v>
      </c>
      <c r="AT58" s="240">
        <v>119327013</v>
      </c>
      <c r="AU58" s="189">
        <v>0.12508807020272247</v>
      </c>
      <c r="AV58" s="190">
        <v>9.7239212590909136E-3</v>
      </c>
      <c r="AW58" s="240">
        <v>4964625.7302960325</v>
      </c>
      <c r="AX58" s="242">
        <v>121289261.87147729</v>
      </c>
      <c r="AY58" s="240">
        <v>0</v>
      </c>
      <c r="AZ58" s="242">
        <v>3300000</v>
      </c>
      <c r="BA58" s="200">
        <v>0</v>
      </c>
      <c r="BB58" s="202">
        <v>2.7207684745388306E-2</v>
      </c>
      <c r="BC58" s="240">
        <v>3300000</v>
      </c>
      <c r="BD58" s="241">
        <v>12029786.281294532</v>
      </c>
      <c r="BE58" s="241">
        <v>493250.99999999994</v>
      </c>
      <c r="BF58" s="243">
        <v>947.84136645097533</v>
      </c>
    </row>
    <row r="59" spans="1:58" s="19" customFormat="1" ht="15" customHeight="1" x14ac:dyDescent="0.25">
      <c r="B59" s="255" t="s">
        <v>673</v>
      </c>
      <c r="C59" s="573">
        <v>2</v>
      </c>
      <c r="D59" s="287">
        <v>2018</v>
      </c>
      <c r="E59" s="339">
        <v>-0.1</v>
      </c>
      <c r="F59" s="340" t="s">
        <v>802</v>
      </c>
      <c r="G59" s="313">
        <v>154739207.40486145</v>
      </c>
      <c r="H59" s="315">
        <v>129935224.89273739</v>
      </c>
      <c r="I59" s="322">
        <v>0.19089498273158756</v>
      </c>
      <c r="J59" s="341">
        <v>8</v>
      </c>
      <c r="K59" s="342">
        <v>7</v>
      </c>
      <c r="L59" s="328">
        <v>1</v>
      </c>
      <c r="M59" s="343">
        <v>3000000</v>
      </c>
      <c r="N59" s="344">
        <v>2750000</v>
      </c>
      <c r="O59" s="322">
        <v>9.0909090909090828E-2</v>
      </c>
      <c r="P59" s="343">
        <v>0</v>
      </c>
      <c r="Q59" s="344">
        <v>0</v>
      </c>
      <c r="R59" s="322"/>
      <c r="S59" s="343">
        <v>3000020.1142657599</v>
      </c>
      <c r="T59" s="245">
        <v>2750000</v>
      </c>
      <c r="U59" s="331">
        <v>9.0916405187549065E-2</v>
      </c>
      <c r="V59" s="171">
        <v>154739207.40486145</v>
      </c>
      <c r="W59" s="196">
        <v>154739207.40486145</v>
      </c>
      <c r="X59" s="196">
        <v>154739207.40486145</v>
      </c>
      <c r="Y59" s="196">
        <v>1034687813.087697</v>
      </c>
      <c r="Z59" s="197">
        <v>2358430453.1044884</v>
      </c>
      <c r="AA59" s="171">
        <v>4366.0996323430145</v>
      </c>
      <c r="AB59" s="196">
        <v>11.110497087482182</v>
      </c>
      <c r="AC59" s="197">
        <v>917047075.15905237</v>
      </c>
      <c r="AD59" s="171">
        <v>5249192737.7300892</v>
      </c>
      <c r="AE59" s="196">
        <v>318972.71288643358</v>
      </c>
      <c r="AF59" s="196">
        <v>1793691.9820025917</v>
      </c>
      <c r="AG59" s="196">
        <v>-2258862389.5807872</v>
      </c>
      <c r="AH59" s="196">
        <v>-273691090.03484815</v>
      </c>
      <c r="AI59" s="197">
        <v>-34869884.12440604</v>
      </c>
      <c r="AJ59" s="244">
        <v>16</v>
      </c>
      <c r="AK59" s="245">
        <v>9</v>
      </c>
      <c r="AL59" s="245">
        <v>6475000</v>
      </c>
      <c r="AM59" s="192">
        <v>1.0000004969459835</v>
      </c>
      <c r="AN59" s="244">
        <v>8</v>
      </c>
      <c r="AO59" s="245">
        <v>6</v>
      </c>
      <c r="AP59" s="245">
        <v>2</v>
      </c>
      <c r="AQ59" s="246">
        <v>1</v>
      </c>
      <c r="AR59" s="244">
        <v>1082366548.885</v>
      </c>
      <c r="AS59" s="246">
        <v>3433230502.4094591</v>
      </c>
      <c r="AT59" s="244">
        <v>119327013</v>
      </c>
      <c r="AU59" s="191">
        <v>0.11371718989783489</v>
      </c>
      <c r="AV59" s="192">
        <v>8.8571215801675554E-3</v>
      </c>
      <c r="AW59" s="244">
        <v>4964625.7302960325</v>
      </c>
      <c r="AX59" s="246">
        <v>121289261.87147729</v>
      </c>
      <c r="AY59" s="244">
        <v>0</v>
      </c>
      <c r="AZ59" s="246">
        <v>3000020.1142657599</v>
      </c>
      <c r="BA59" s="186">
        <v>0</v>
      </c>
      <c r="BB59" s="187">
        <v>2.4734424696595939E-2</v>
      </c>
      <c r="BC59" s="244">
        <v>3000020.1142657599</v>
      </c>
      <c r="BD59" s="245">
        <v>10936242.670970276</v>
      </c>
      <c r="BE59" s="245">
        <v>448413.00647930335</v>
      </c>
      <c r="BF59" s="247">
        <v>960.26886123304723</v>
      </c>
    </row>
    <row r="60" spans="1:58" s="19" customFormat="1" ht="15" customHeight="1" x14ac:dyDescent="0.25">
      <c r="B60" s="255" t="s">
        <v>673</v>
      </c>
      <c r="C60" s="573">
        <v>2</v>
      </c>
      <c r="D60" s="287">
        <v>2018</v>
      </c>
      <c r="E60" s="339">
        <v>0.1</v>
      </c>
      <c r="F60" s="340" t="s">
        <v>802</v>
      </c>
      <c r="G60" s="313">
        <v>109687532.95283318</v>
      </c>
      <c r="H60" s="315">
        <v>129935224.89273739</v>
      </c>
      <c r="I60" s="322">
        <v>-0.15582912144585004</v>
      </c>
      <c r="J60" s="341">
        <v>6</v>
      </c>
      <c r="K60" s="342">
        <v>7</v>
      </c>
      <c r="L60" s="328">
        <v>-1</v>
      </c>
      <c r="M60" s="343">
        <v>2350000</v>
      </c>
      <c r="N60" s="344">
        <v>2750000</v>
      </c>
      <c r="O60" s="322">
        <v>-0.1454545454545455</v>
      </c>
      <c r="P60" s="343">
        <v>0</v>
      </c>
      <c r="Q60" s="344">
        <v>0</v>
      </c>
      <c r="R60" s="322"/>
      <c r="S60" s="343">
        <v>2349999.9999999902</v>
      </c>
      <c r="T60" s="245">
        <v>2750000</v>
      </c>
      <c r="U60" s="331">
        <v>-0.14545454545454906</v>
      </c>
      <c r="V60" s="171">
        <v>109687532.95283318</v>
      </c>
      <c r="W60" s="196">
        <v>109687532.95283318</v>
      </c>
      <c r="X60" s="196">
        <v>109687532.95283318</v>
      </c>
      <c r="Y60" s="196">
        <v>798975985.89400864</v>
      </c>
      <c r="Z60" s="197">
        <v>1835900768.2469482</v>
      </c>
      <c r="AA60" s="171">
        <v>3407.0521605263257</v>
      </c>
      <c r="AB60" s="196">
        <v>8.6137612311544327</v>
      </c>
      <c r="AC60" s="197">
        <v>716575254.12758827</v>
      </c>
      <c r="AD60" s="171">
        <v>4104926143.5219383</v>
      </c>
      <c r="AE60" s="196">
        <v>241126.37751139374</v>
      </c>
      <c r="AF60" s="196">
        <v>1402071.1226927778</v>
      </c>
      <c r="AG60" s="196">
        <v>-1771228116.0975842</v>
      </c>
      <c r="AH60" s="196">
        <v>-214941253.38117513</v>
      </c>
      <c r="AI60" s="197">
        <v>-27241382.254047789</v>
      </c>
      <c r="AJ60" s="244">
        <v>15</v>
      </c>
      <c r="AK60" s="245">
        <v>8</v>
      </c>
      <c r="AL60" s="245">
        <v>6050000</v>
      </c>
      <c r="AM60" s="192">
        <v>1.0000008671248706</v>
      </c>
      <c r="AN60" s="244">
        <v>6</v>
      </c>
      <c r="AO60" s="245">
        <v>4</v>
      </c>
      <c r="AP60" s="245">
        <v>2</v>
      </c>
      <c r="AQ60" s="246">
        <v>1</v>
      </c>
      <c r="AR60" s="244">
        <v>887143345</v>
      </c>
      <c r="AS60" s="246">
        <v>2180442469.1372385</v>
      </c>
      <c r="AT60" s="244">
        <v>119327013</v>
      </c>
      <c r="AU60" s="191">
        <v>8.9077868174665925E-2</v>
      </c>
      <c r="AV60" s="192">
        <v>0</v>
      </c>
      <c r="AW60" s="244">
        <v>4964625.7302960325</v>
      </c>
      <c r="AX60" s="246">
        <v>121289261.87147729</v>
      </c>
      <c r="AY60" s="244">
        <v>0</v>
      </c>
      <c r="AZ60" s="246">
        <v>2349999.9999999902</v>
      </c>
      <c r="BA60" s="186">
        <v>0</v>
      </c>
      <c r="BB60" s="187">
        <v>1.9375169439897651E-2</v>
      </c>
      <c r="BC60" s="244">
        <v>2349999.9999999902</v>
      </c>
      <c r="BD60" s="245">
        <v>8566665.988194583</v>
      </c>
      <c r="BE60" s="245">
        <v>351254.49999999965</v>
      </c>
      <c r="BF60" s="247">
        <v>965.17260167730001</v>
      </c>
    </row>
    <row r="61" spans="1:58" s="19" customFormat="1" ht="15" customHeight="1" x14ac:dyDescent="0.25">
      <c r="B61" s="256" t="s">
        <v>673</v>
      </c>
      <c r="C61" s="574">
        <v>2</v>
      </c>
      <c r="D61" s="288">
        <v>2018</v>
      </c>
      <c r="E61" s="345">
        <v>0.2</v>
      </c>
      <c r="F61" s="346" t="s">
        <v>802</v>
      </c>
      <c r="G61" s="316">
        <v>91879920.021331787</v>
      </c>
      <c r="H61" s="318">
        <v>129935224.89273739</v>
      </c>
      <c r="I61" s="323">
        <v>-0.29287904725466529</v>
      </c>
      <c r="J61" s="347">
        <v>6</v>
      </c>
      <c r="K61" s="348">
        <v>7</v>
      </c>
      <c r="L61" s="329">
        <v>-1</v>
      </c>
      <c r="M61" s="349">
        <v>2250000</v>
      </c>
      <c r="N61" s="350">
        <v>2750000</v>
      </c>
      <c r="O61" s="323">
        <v>-0.18181818181818177</v>
      </c>
      <c r="P61" s="349">
        <v>0</v>
      </c>
      <c r="Q61" s="350">
        <v>0</v>
      </c>
      <c r="R61" s="323"/>
      <c r="S61" s="349">
        <v>2250002.8591422401</v>
      </c>
      <c r="T61" s="249">
        <v>2750000</v>
      </c>
      <c r="U61" s="332">
        <v>-0.18181714213009448</v>
      </c>
      <c r="V61" s="172">
        <v>91879920.021331787</v>
      </c>
      <c r="W61" s="198">
        <v>91879920.021331787</v>
      </c>
      <c r="X61" s="198">
        <v>91879920.021331787</v>
      </c>
      <c r="Y61" s="198">
        <v>751837387.41200542</v>
      </c>
      <c r="Z61" s="199">
        <v>1744639373.1706686</v>
      </c>
      <c r="AA61" s="172">
        <v>3226.9366312732172</v>
      </c>
      <c r="AB61" s="198">
        <v>8.1407727536651429</v>
      </c>
      <c r="AC61" s="199">
        <v>685597718.29028034</v>
      </c>
      <c r="AD61" s="172">
        <v>3920108675.3190565</v>
      </c>
      <c r="AE61" s="198">
        <v>199071.71594499564</v>
      </c>
      <c r="AF61" s="198">
        <v>1282555.5112888673</v>
      </c>
      <c r="AG61" s="198">
        <v>-1703676768.6778388</v>
      </c>
      <c r="AH61" s="198">
        <v>-207624477.19826505</v>
      </c>
      <c r="AI61" s="199">
        <v>-26177772.1706025</v>
      </c>
      <c r="AJ61" s="248">
        <v>15</v>
      </c>
      <c r="AK61" s="249">
        <v>8</v>
      </c>
      <c r="AL61" s="249">
        <v>6025000</v>
      </c>
      <c r="AM61" s="194">
        <v>1.0000008843839556</v>
      </c>
      <c r="AN61" s="248">
        <v>5</v>
      </c>
      <c r="AO61" s="249">
        <v>4</v>
      </c>
      <c r="AP61" s="249">
        <v>2</v>
      </c>
      <c r="AQ61" s="250">
        <v>1</v>
      </c>
      <c r="AR61" s="248">
        <v>833118995</v>
      </c>
      <c r="AS61" s="250">
        <v>2077865256.3699539</v>
      </c>
      <c r="AT61" s="248">
        <v>119327013</v>
      </c>
      <c r="AU61" s="193">
        <v>8.5287428969912454E-2</v>
      </c>
      <c r="AV61" s="194">
        <v>0</v>
      </c>
      <c r="AW61" s="248">
        <v>4964625.7302960325</v>
      </c>
      <c r="AX61" s="250">
        <v>121289261.87147729</v>
      </c>
      <c r="AY61" s="248">
        <v>0</v>
      </c>
      <c r="AZ61" s="250">
        <v>2250002.8591422401</v>
      </c>
      <c r="BA61" s="204">
        <v>0</v>
      </c>
      <c r="BB61" s="206">
        <v>1.8550717717504363E-2</v>
      </c>
      <c r="BC61" s="248">
        <v>2250002.8591422401</v>
      </c>
      <c r="BD61" s="249">
        <v>8202137.4326614561</v>
      </c>
      <c r="BE61" s="249">
        <v>336307.9273559908</v>
      </c>
      <c r="BF61" s="251">
        <v>971.01251566844985</v>
      </c>
    </row>
    <row r="62" spans="1:58" s="19" customFormat="1" ht="15" customHeight="1" x14ac:dyDescent="0.25">
      <c r="B62" s="254" t="s">
        <v>673</v>
      </c>
      <c r="C62" s="572">
        <v>3</v>
      </c>
      <c r="D62" s="286">
        <v>2018</v>
      </c>
      <c r="E62" s="333">
        <v>-0.2</v>
      </c>
      <c r="F62" s="334" t="s">
        <v>697</v>
      </c>
      <c r="G62" s="319">
        <v>1102530103.9897938</v>
      </c>
      <c r="H62" s="320">
        <v>1102530103.9897346</v>
      </c>
      <c r="I62" s="324">
        <v>5.3734794391857577E-14</v>
      </c>
      <c r="J62" s="335">
        <v>24</v>
      </c>
      <c r="K62" s="336">
        <v>24</v>
      </c>
      <c r="L62" s="327">
        <v>0</v>
      </c>
      <c r="M62" s="337">
        <v>11225000</v>
      </c>
      <c r="N62" s="338">
        <v>11225000</v>
      </c>
      <c r="O62" s="324">
        <v>0</v>
      </c>
      <c r="P62" s="337">
        <v>0</v>
      </c>
      <c r="Q62" s="338">
        <v>0</v>
      </c>
      <c r="R62" s="324"/>
      <c r="S62" s="337">
        <v>11225000.0000003</v>
      </c>
      <c r="T62" s="241">
        <v>11225000</v>
      </c>
      <c r="U62" s="330">
        <v>2.6645352591003757E-14</v>
      </c>
      <c r="V62" s="170">
        <v>-5867668603.4426184</v>
      </c>
      <c r="W62" s="24">
        <v>-2397386985.2066689</v>
      </c>
      <c r="X62" s="24">
        <v>1102530103.9897938</v>
      </c>
      <c r="Y62" s="24">
        <v>-4768278897.5602303</v>
      </c>
      <c r="Z62" s="195">
        <v>2377754190.6752815</v>
      </c>
      <c r="AA62" s="170">
        <v>15595.920860648734</v>
      </c>
      <c r="AB62" s="24">
        <v>39.466849966513692</v>
      </c>
      <c r="AC62" s="195">
        <v>3377389201.6890745</v>
      </c>
      <c r="AD62" s="170">
        <v>19213455431.77507</v>
      </c>
      <c r="AE62" s="24">
        <v>789106.2113630753</v>
      </c>
      <c r="AF62" s="24">
        <v>5664443.3641467467</v>
      </c>
      <c r="AG62" s="24">
        <v>-8731063491.3877525</v>
      </c>
      <c r="AH62" s="24">
        <v>-1060378534.7208154</v>
      </c>
      <c r="AI62" s="195">
        <v>-134424959.85653901</v>
      </c>
      <c r="AJ62" s="240">
        <v>14</v>
      </c>
      <c r="AK62" s="241">
        <v>8</v>
      </c>
      <c r="AL62" s="241">
        <v>7025000</v>
      </c>
      <c r="AM62" s="190">
        <v>1.0000005082948096</v>
      </c>
      <c r="AN62" s="240">
        <v>35</v>
      </c>
      <c r="AO62" s="241">
        <v>16</v>
      </c>
      <c r="AP62" s="241">
        <v>12</v>
      </c>
      <c r="AQ62" s="242">
        <v>5</v>
      </c>
      <c r="AR62" s="240">
        <v>4776195311.1170607</v>
      </c>
      <c r="AS62" s="242">
        <v>10808190921.439713</v>
      </c>
      <c r="AT62" s="240">
        <v>119327013</v>
      </c>
      <c r="AU62" s="189">
        <v>0.42548896606836356</v>
      </c>
      <c r="AV62" s="190">
        <v>0.12907324397906098</v>
      </c>
      <c r="AW62" s="240">
        <v>4964625.7302960325</v>
      </c>
      <c r="AX62" s="242">
        <v>121289261.87147729</v>
      </c>
      <c r="AY62" s="240">
        <v>0</v>
      </c>
      <c r="AZ62" s="242">
        <v>11225000.0000003</v>
      </c>
      <c r="BA62" s="200">
        <v>0</v>
      </c>
      <c r="BB62" s="202">
        <v>9.2547351899088443E-2</v>
      </c>
      <c r="BC62" s="240">
        <v>11225000.0000003</v>
      </c>
      <c r="BD62" s="241">
        <v>40919500.305313721</v>
      </c>
      <c r="BE62" s="241">
        <v>1677800.7500000515</v>
      </c>
      <c r="BF62" s="243">
        <v>993.9653178705272</v>
      </c>
    </row>
    <row r="63" spans="1:58" s="19" customFormat="1" ht="15" customHeight="1" x14ac:dyDescent="0.25">
      <c r="B63" s="255" t="s">
        <v>673</v>
      </c>
      <c r="C63" s="573">
        <v>3</v>
      </c>
      <c r="D63" s="287">
        <v>2018</v>
      </c>
      <c r="E63" s="339">
        <v>-0.1</v>
      </c>
      <c r="F63" s="340" t="s">
        <v>697</v>
      </c>
      <c r="G63" s="313">
        <v>1102530103.9897346</v>
      </c>
      <c r="H63" s="315">
        <v>1102530103.9897346</v>
      </c>
      <c r="I63" s="322">
        <v>0</v>
      </c>
      <c r="J63" s="341">
        <v>24</v>
      </c>
      <c r="K63" s="342">
        <v>24</v>
      </c>
      <c r="L63" s="328">
        <v>0</v>
      </c>
      <c r="M63" s="343">
        <v>11225000</v>
      </c>
      <c r="N63" s="344">
        <v>11225000</v>
      </c>
      <c r="O63" s="322">
        <v>0</v>
      </c>
      <c r="P63" s="343">
        <v>0</v>
      </c>
      <c r="Q63" s="344">
        <v>0</v>
      </c>
      <c r="R63" s="322"/>
      <c r="S63" s="343">
        <v>11225000</v>
      </c>
      <c r="T63" s="245">
        <v>11225000</v>
      </c>
      <c r="U63" s="331">
        <v>0</v>
      </c>
      <c r="V63" s="171">
        <v>-5867668603.4424505</v>
      </c>
      <c r="W63" s="196">
        <v>-2397386985.206625</v>
      </c>
      <c r="X63" s="196">
        <v>1102530103.9897346</v>
      </c>
      <c r="Y63" s="196">
        <v>-4768278897.5600967</v>
      </c>
      <c r="Z63" s="197">
        <v>2377754190.6751976</v>
      </c>
      <c r="AA63" s="171">
        <v>15595.920860648301</v>
      </c>
      <c r="AB63" s="196">
        <v>39.466849966512612</v>
      </c>
      <c r="AC63" s="197">
        <v>3377389201.6889715</v>
      </c>
      <c r="AD63" s="171">
        <v>19213455431.774509</v>
      </c>
      <c r="AE63" s="196">
        <v>789106.21136307158</v>
      </c>
      <c r="AF63" s="196">
        <v>5664443.3641467243</v>
      </c>
      <c r="AG63" s="196">
        <v>-8731063491.3874397</v>
      </c>
      <c r="AH63" s="196">
        <v>-1060378534.7207794</v>
      </c>
      <c r="AI63" s="197">
        <v>-134424959.85653383</v>
      </c>
      <c r="AJ63" s="244">
        <v>14</v>
      </c>
      <c r="AK63" s="245">
        <v>8</v>
      </c>
      <c r="AL63" s="245">
        <v>6925000</v>
      </c>
      <c r="AM63" s="192">
        <v>1</v>
      </c>
      <c r="AN63" s="244">
        <v>36</v>
      </c>
      <c r="AO63" s="245">
        <v>16</v>
      </c>
      <c r="AP63" s="245">
        <v>12</v>
      </c>
      <c r="AQ63" s="246">
        <v>5</v>
      </c>
      <c r="AR63" s="244">
        <v>4776195096.1765976</v>
      </c>
      <c r="AS63" s="246">
        <v>10808190921.439713</v>
      </c>
      <c r="AT63" s="244">
        <v>119327013</v>
      </c>
      <c r="AU63" s="191">
        <v>0.42548896606835085</v>
      </c>
      <c r="AV63" s="192">
        <v>0.12907322428329646</v>
      </c>
      <c r="AW63" s="244">
        <v>4964625.7302960325</v>
      </c>
      <c r="AX63" s="246">
        <v>121289261.87147729</v>
      </c>
      <c r="AY63" s="244">
        <v>0</v>
      </c>
      <c r="AZ63" s="246">
        <v>11225000</v>
      </c>
      <c r="BA63" s="186">
        <v>0</v>
      </c>
      <c r="BB63" s="187">
        <v>9.2547351899085972E-2</v>
      </c>
      <c r="BC63" s="244">
        <v>11225000</v>
      </c>
      <c r="BD63" s="245">
        <v>40919500.305312455</v>
      </c>
      <c r="BE63" s="245">
        <v>1677800.75</v>
      </c>
      <c r="BF63" s="247">
        <v>993.9653178705255</v>
      </c>
    </row>
    <row r="64" spans="1:58" s="19" customFormat="1" ht="15" customHeight="1" x14ac:dyDescent="0.25">
      <c r="B64" s="255" t="s">
        <v>673</v>
      </c>
      <c r="C64" s="573">
        <v>3</v>
      </c>
      <c r="D64" s="287">
        <v>2018</v>
      </c>
      <c r="E64" s="339">
        <v>0.1</v>
      </c>
      <c r="F64" s="340" t="s">
        <v>697</v>
      </c>
      <c r="G64" s="313">
        <v>1102530103.9897518</v>
      </c>
      <c r="H64" s="315">
        <v>1102530103.9897346</v>
      </c>
      <c r="I64" s="322">
        <v>1.5543122344752192E-14</v>
      </c>
      <c r="J64" s="341">
        <v>24</v>
      </c>
      <c r="K64" s="342">
        <v>24</v>
      </c>
      <c r="L64" s="328">
        <v>0</v>
      </c>
      <c r="M64" s="343">
        <v>11225000</v>
      </c>
      <c r="N64" s="344">
        <v>11225000</v>
      </c>
      <c r="O64" s="322">
        <v>0</v>
      </c>
      <c r="P64" s="343">
        <v>0</v>
      </c>
      <c r="Q64" s="344">
        <v>0</v>
      </c>
      <c r="R64" s="322"/>
      <c r="S64" s="343">
        <v>11225000</v>
      </c>
      <c r="T64" s="245">
        <v>11225000</v>
      </c>
      <c r="U64" s="331">
        <v>0</v>
      </c>
      <c r="V64" s="171">
        <v>-5867668603.4424524</v>
      </c>
      <c r="W64" s="196">
        <v>-2397386985.2066154</v>
      </c>
      <c r="X64" s="196">
        <v>1102530103.9897518</v>
      </c>
      <c r="Y64" s="196">
        <v>-4768278897.5600977</v>
      </c>
      <c r="Z64" s="197">
        <v>2377754190.6752224</v>
      </c>
      <c r="AA64" s="171">
        <v>15595.920860648379</v>
      </c>
      <c r="AB64" s="196">
        <v>39.466849966512783</v>
      </c>
      <c r="AC64" s="197">
        <v>3377389201.6889853</v>
      </c>
      <c r="AD64" s="171">
        <v>19213455431.774582</v>
      </c>
      <c r="AE64" s="196">
        <v>789106.21136309765</v>
      </c>
      <c r="AF64" s="196">
        <v>5664443.3641467988</v>
      </c>
      <c r="AG64" s="196">
        <v>-8731063491.3874531</v>
      </c>
      <c r="AH64" s="196">
        <v>-1060378534.7207816</v>
      </c>
      <c r="AI64" s="197">
        <v>-134424959.85653415</v>
      </c>
      <c r="AJ64" s="244">
        <v>17</v>
      </c>
      <c r="AK64" s="245">
        <v>9</v>
      </c>
      <c r="AL64" s="245">
        <v>5750000</v>
      </c>
      <c r="AM64" s="192">
        <v>1.0000006084259767</v>
      </c>
      <c r="AN64" s="244">
        <v>36</v>
      </c>
      <c r="AO64" s="245">
        <v>16</v>
      </c>
      <c r="AP64" s="245">
        <v>12</v>
      </c>
      <c r="AQ64" s="246">
        <v>5</v>
      </c>
      <c r="AR64" s="244">
        <v>4776195406.1170607</v>
      </c>
      <c r="AS64" s="246">
        <v>10808190921.439713</v>
      </c>
      <c r="AT64" s="244">
        <v>119327013</v>
      </c>
      <c r="AU64" s="191">
        <v>0.42548896606835185</v>
      </c>
      <c r="AV64" s="192">
        <v>0.12907324397906453</v>
      </c>
      <c r="AW64" s="244">
        <v>4964625.7302960325</v>
      </c>
      <c r="AX64" s="246">
        <v>121289261.87147729</v>
      </c>
      <c r="AY64" s="244">
        <v>0</v>
      </c>
      <c r="AZ64" s="246">
        <v>11225000</v>
      </c>
      <c r="BA64" s="186">
        <v>0</v>
      </c>
      <c r="BB64" s="187">
        <v>9.2547351899085972E-2</v>
      </c>
      <c r="BC64" s="244">
        <v>11225000</v>
      </c>
      <c r="BD64" s="245">
        <v>40919500.305312596</v>
      </c>
      <c r="BE64" s="245">
        <v>1677800.7500000054</v>
      </c>
      <c r="BF64" s="247">
        <v>993.9653178705272</v>
      </c>
    </row>
    <row r="65" spans="2:58" s="19" customFormat="1" ht="15" customHeight="1" x14ac:dyDescent="0.25">
      <c r="B65" s="256" t="s">
        <v>673</v>
      </c>
      <c r="C65" s="574">
        <v>3</v>
      </c>
      <c r="D65" s="288">
        <v>2018</v>
      </c>
      <c r="E65" s="345">
        <v>0.2</v>
      </c>
      <c r="F65" s="346" t="s">
        <v>697</v>
      </c>
      <c r="G65" s="316">
        <v>1102530103.9897232</v>
      </c>
      <c r="H65" s="318">
        <v>1102530103.9897346</v>
      </c>
      <c r="I65" s="323">
        <v>-1.0325074129013956E-14</v>
      </c>
      <c r="J65" s="347">
        <v>24</v>
      </c>
      <c r="K65" s="348">
        <v>24</v>
      </c>
      <c r="L65" s="329">
        <v>0</v>
      </c>
      <c r="M65" s="349">
        <v>11225000</v>
      </c>
      <c r="N65" s="350">
        <v>11225000</v>
      </c>
      <c r="O65" s="323">
        <v>0</v>
      </c>
      <c r="P65" s="349">
        <v>0</v>
      </c>
      <c r="Q65" s="350">
        <v>0</v>
      </c>
      <c r="R65" s="323"/>
      <c r="S65" s="349">
        <v>11225000</v>
      </c>
      <c r="T65" s="249">
        <v>11225000</v>
      </c>
      <c r="U65" s="332">
        <v>0</v>
      </c>
      <c r="V65" s="172">
        <v>-5867668603.4424658</v>
      </c>
      <c r="W65" s="198">
        <v>-2397386985.2066345</v>
      </c>
      <c r="X65" s="198">
        <v>1102530103.9897232</v>
      </c>
      <c r="Y65" s="198">
        <v>-4768278897.560111</v>
      </c>
      <c r="Z65" s="199">
        <v>2377754190.6751919</v>
      </c>
      <c r="AA65" s="172">
        <v>15595.920860648304</v>
      </c>
      <c r="AB65" s="198">
        <v>39.466849966512619</v>
      </c>
      <c r="AC65" s="199">
        <v>3377389201.6889744</v>
      </c>
      <c r="AD65" s="172">
        <v>19213455431.774517</v>
      </c>
      <c r="AE65" s="198">
        <v>789106.21136306785</v>
      </c>
      <c r="AF65" s="198">
        <v>5664443.3641467467</v>
      </c>
      <c r="AG65" s="198">
        <v>-8731063491.3874454</v>
      </c>
      <c r="AH65" s="198">
        <v>-1060378534.7207808</v>
      </c>
      <c r="AI65" s="199">
        <v>-134424959.85653386</v>
      </c>
      <c r="AJ65" s="248">
        <v>16</v>
      </c>
      <c r="AK65" s="249">
        <v>8</v>
      </c>
      <c r="AL65" s="249">
        <v>4900000</v>
      </c>
      <c r="AM65" s="194">
        <v>1.0000005817096607</v>
      </c>
      <c r="AN65" s="248">
        <v>36</v>
      </c>
      <c r="AO65" s="249">
        <v>16</v>
      </c>
      <c r="AP65" s="249">
        <v>12</v>
      </c>
      <c r="AQ65" s="250">
        <v>5</v>
      </c>
      <c r="AR65" s="248">
        <v>4776195406.1170607</v>
      </c>
      <c r="AS65" s="250">
        <v>10808190921.439713</v>
      </c>
      <c r="AT65" s="248">
        <v>119327013</v>
      </c>
      <c r="AU65" s="193">
        <v>0.42548896606835107</v>
      </c>
      <c r="AV65" s="194">
        <v>0.12907324397906478</v>
      </c>
      <c r="AW65" s="248">
        <v>4964625.7302960325</v>
      </c>
      <c r="AX65" s="250">
        <v>121289261.87147729</v>
      </c>
      <c r="AY65" s="248">
        <v>0</v>
      </c>
      <c r="AZ65" s="250">
        <v>11225000</v>
      </c>
      <c r="BA65" s="204">
        <v>0</v>
      </c>
      <c r="BB65" s="206">
        <v>9.2547351899085972E-2</v>
      </c>
      <c r="BC65" s="248">
        <v>11225000</v>
      </c>
      <c r="BD65" s="249">
        <v>40919500.305312499</v>
      </c>
      <c r="BE65" s="249">
        <v>1677800.7500000019</v>
      </c>
      <c r="BF65" s="251">
        <v>993.96531787052743</v>
      </c>
    </row>
    <row r="66" spans="2:58" s="19" customFormat="1" ht="15" customHeight="1" x14ac:dyDescent="0.25">
      <c r="B66" s="254" t="s">
        <v>673</v>
      </c>
      <c r="C66" s="572">
        <v>3</v>
      </c>
      <c r="D66" s="286">
        <v>2018</v>
      </c>
      <c r="E66" s="333">
        <v>-0.2</v>
      </c>
      <c r="F66" s="334" t="s">
        <v>698</v>
      </c>
      <c r="G66" s="319">
        <v>42.002038107359127</v>
      </c>
      <c r="H66" s="320">
        <v>1102530103.9897346</v>
      </c>
      <c r="I66" s="324">
        <v>-0.99999996190395346</v>
      </c>
      <c r="J66" s="335">
        <v>0</v>
      </c>
      <c r="K66" s="336">
        <v>24</v>
      </c>
      <c r="L66" s="327">
        <v>-24</v>
      </c>
      <c r="M66" s="337">
        <v>0</v>
      </c>
      <c r="N66" s="338">
        <v>11225000</v>
      </c>
      <c r="O66" s="324">
        <v>-1</v>
      </c>
      <c r="P66" s="337">
        <v>0</v>
      </c>
      <c r="Q66" s="338">
        <v>0</v>
      </c>
      <c r="R66" s="324"/>
      <c r="S66" s="337">
        <v>0.136085809</v>
      </c>
      <c r="T66" s="241">
        <v>11225000</v>
      </c>
      <c r="U66" s="330">
        <v>-0.99999998787654265</v>
      </c>
      <c r="V66" s="170">
        <v>-23.539967870235749</v>
      </c>
      <c r="W66" s="24">
        <v>9.2310351185617066</v>
      </c>
      <c r="X66" s="24">
        <v>42.002038107359127</v>
      </c>
      <c r="Y66" s="24">
        <v>-12.877244492496878</v>
      </c>
      <c r="Z66" s="195">
        <v>56.430457462805748</v>
      </c>
      <c r="AA66" s="170">
        <v>2.3298674981121374E-4</v>
      </c>
      <c r="AB66" s="24">
        <v>5.9844236067795627E-7</v>
      </c>
      <c r="AC66" s="195">
        <v>36.210809400995537</v>
      </c>
      <c r="AD66" s="170">
        <v>255.94793931896385</v>
      </c>
      <c r="AE66" s="24">
        <v>3.2624284549367791E-2</v>
      </c>
      <c r="AF66" s="24">
        <v>7.2524359484153589E-2</v>
      </c>
      <c r="AG66" s="24">
        <v>-86.76338806019946</v>
      </c>
      <c r="AH66" s="24">
        <v>-9.5260708543594479</v>
      </c>
      <c r="AI66" s="195">
        <v>-1.4892398616283486</v>
      </c>
      <c r="AJ66" s="240">
        <v>17</v>
      </c>
      <c r="AK66" s="241">
        <v>9</v>
      </c>
      <c r="AL66" s="241">
        <v>6750000</v>
      </c>
      <c r="AM66" s="190">
        <v>1.0000009967662553</v>
      </c>
      <c r="AN66" s="240">
        <v>0</v>
      </c>
      <c r="AO66" s="241">
        <v>0</v>
      </c>
      <c r="AP66" s="241">
        <v>0</v>
      </c>
      <c r="AQ66" s="242">
        <v>0</v>
      </c>
      <c r="AR66" s="240">
        <v>0</v>
      </c>
      <c r="AS66" s="242">
        <v>0</v>
      </c>
      <c r="AT66" s="240">
        <v>119327013</v>
      </c>
      <c r="AU66" s="189">
        <v>5.1583973376230279E-9</v>
      </c>
      <c r="AV66" s="190">
        <v>0</v>
      </c>
      <c r="AW66" s="240">
        <v>4964625.7302960325</v>
      </c>
      <c r="AX66" s="242">
        <v>121289261.87147729</v>
      </c>
      <c r="AY66" s="240">
        <v>0</v>
      </c>
      <c r="AZ66" s="242">
        <v>0.136085809</v>
      </c>
      <c r="BA66" s="200">
        <v>0</v>
      </c>
      <c r="BB66" s="202">
        <v>1.1219938756342808E-9</v>
      </c>
      <c r="BC66" s="240">
        <v>0.136085809</v>
      </c>
      <c r="BD66" s="241">
        <v>0.49608581717693728</v>
      </c>
      <c r="BE66" s="241">
        <v>2.0340745852553063E-2</v>
      </c>
      <c r="BF66" s="243">
        <v>553.87666900309148</v>
      </c>
    </row>
    <row r="67" spans="2:58" s="19" customFormat="1" ht="15" customHeight="1" x14ac:dyDescent="0.25">
      <c r="B67" s="255" t="s">
        <v>673</v>
      </c>
      <c r="C67" s="573">
        <v>3</v>
      </c>
      <c r="D67" s="287">
        <v>2018</v>
      </c>
      <c r="E67" s="339">
        <v>-0.1</v>
      </c>
      <c r="F67" s="340" t="s">
        <v>698</v>
      </c>
      <c r="G67" s="313">
        <v>172125559.69895649</v>
      </c>
      <c r="H67" s="315">
        <v>1102530103.9897346</v>
      </c>
      <c r="I67" s="322">
        <v>-0.84388130621006696</v>
      </c>
      <c r="J67" s="341">
        <v>11</v>
      </c>
      <c r="K67" s="342">
        <v>24</v>
      </c>
      <c r="L67" s="328">
        <v>-13</v>
      </c>
      <c r="M67" s="343">
        <v>4725000</v>
      </c>
      <c r="N67" s="344">
        <v>11225000</v>
      </c>
      <c r="O67" s="322">
        <v>-0.57906458797327387</v>
      </c>
      <c r="P67" s="343">
        <v>0</v>
      </c>
      <c r="Q67" s="344">
        <v>0</v>
      </c>
      <c r="R67" s="322"/>
      <c r="S67" s="343">
        <v>4725000</v>
      </c>
      <c r="T67" s="245">
        <v>11225000</v>
      </c>
      <c r="U67" s="331">
        <v>-0.57906458797327387</v>
      </c>
      <c r="V67" s="171">
        <v>-2448274499.869174</v>
      </c>
      <c r="W67" s="196">
        <v>-1138074470.0851078</v>
      </c>
      <c r="X67" s="196">
        <v>172125559.69895649</v>
      </c>
      <c r="Y67" s="196">
        <v>-2031779646.9279976</v>
      </c>
      <c r="Z67" s="197">
        <v>675436897.18965054</v>
      </c>
      <c r="AA67" s="171">
        <v>6313.6987932095935</v>
      </c>
      <c r="AB67" s="196">
        <v>16.306439657620469</v>
      </c>
      <c r="AC67" s="197">
        <v>1273688530.1684422</v>
      </c>
      <c r="AD67" s="171">
        <v>8030540448.2707233</v>
      </c>
      <c r="AE67" s="196">
        <v>-3979.0628788536415</v>
      </c>
      <c r="AF67" s="196">
        <v>1183339.756603403</v>
      </c>
      <c r="AG67" s="196">
        <v>-3617156556.8935995</v>
      </c>
      <c r="AH67" s="196">
        <v>-433500508.33737284</v>
      </c>
      <c r="AI67" s="197">
        <v>-57012500.128179394</v>
      </c>
      <c r="AJ67" s="244">
        <v>16</v>
      </c>
      <c r="AK67" s="245">
        <v>9</v>
      </c>
      <c r="AL67" s="245">
        <v>6250000</v>
      </c>
      <c r="AM67" s="192">
        <v>1.000000166703729</v>
      </c>
      <c r="AN67" s="244">
        <v>16</v>
      </c>
      <c r="AO67" s="245">
        <v>8</v>
      </c>
      <c r="AP67" s="245">
        <v>6</v>
      </c>
      <c r="AQ67" s="246">
        <v>3</v>
      </c>
      <c r="AR67" s="244">
        <v>1659261732.7836733</v>
      </c>
      <c r="AS67" s="246">
        <v>4334300105.2766972</v>
      </c>
      <c r="AT67" s="244">
        <v>119327013</v>
      </c>
      <c r="AU67" s="191">
        <v>0.17910337324480735</v>
      </c>
      <c r="AV67" s="192">
        <v>2.0179609409523801E-2</v>
      </c>
      <c r="AW67" s="244">
        <v>4964625.7302960325</v>
      </c>
      <c r="AX67" s="246">
        <v>121289261.87147729</v>
      </c>
      <c r="AY67" s="244">
        <v>0</v>
      </c>
      <c r="AZ67" s="246">
        <v>4725000</v>
      </c>
      <c r="BA67" s="186">
        <v>0</v>
      </c>
      <c r="BB67" s="187">
        <v>3.8956457703624166E-2</v>
      </c>
      <c r="BC67" s="244">
        <v>4725000</v>
      </c>
      <c r="BD67" s="245">
        <v>17224466.720944442</v>
      </c>
      <c r="BE67" s="245">
        <v>706245.75</v>
      </c>
      <c r="BF67" s="247">
        <v>939.83953457875953</v>
      </c>
    </row>
    <row r="68" spans="2:58" s="19" customFormat="1" ht="15" customHeight="1" x14ac:dyDescent="0.25">
      <c r="B68" s="255" t="s">
        <v>673</v>
      </c>
      <c r="C68" s="573">
        <v>3</v>
      </c>
      <c r="D68" s="287">
        <v>2018</v>
      </c>
      <c r="E68" s="339">
        <v>0.1</v>
      </c>
      <c r="F68" s="340" t="s">
        <v>698</v>
      </c>
      <c r="G68" s="313">
        <v>2658516596.0944786</v>
      </c>
      <c r="H68" s="315">
        <v>1102530103.9897346</v>
      </c>
      <c r="I68" s="322">
        <v>1.4112870809369134</v>
      </c>
      <c r="J68" s="341">
        <v>41</v>
      </c>
      <c r="K68" s="342">
        <v>24</v>
      </c>
      <c r="L68" s="328">
        <v>17</v>
      </c>
      <c r="M68" s="343">
        <v>17775000</v>
      </c>
      <c r="N68" s="344">
        <v>11225000</v>
      </c>
      <c r="O68" s="322">
        <v>0.58351893095768381</v>
      </c>
      <c r="P68" s="343">
        <v>0</v>
      </c>
      <c r="Q68" s="344">
        <v>0</v>
      </c>
      <c r="R68" s="322"/>
      <c r="S68" s="343">
        <v>17774040.454535</v>
      </c>
      <c r="T68" s="245">
        <v>11225000</v>
      </c>
      <c r="U68" s="331">
        <v>0.58343344806547881</v>
      </c>
      <c r="V68" s="171">
        <v>-9161964656.8330822</v>
      </c>
      <c r="W68" s="196">
        <v>-3271283441.2032452</v>
      </c>
      <c r="X68" s="196">
        <v>2658516596.0944786</v>
      </c>
      <c r="Y68" s="196">
        <v>-7247073180.8047905</v>
      </c>
      <c r="Z68" s="197">
        <v>5199721413.3790588</v>
      </c>
      <c r="AA68" s="171">
        <v>27918.080932285888</v>
      </c>
      <c r="AB68" s="196">
        <v>69.05464033989827</v>
      </c>
      <c r="AC68" s="197">
        <v>6025102463.7776775</v>
      </c>
      <c r="AD68" s="171">
        <v>31645281311.800575</v>
      </c>
      <c r="AE68" s="196">
        <v>4164868.0893754847</v>
      </c>
      <c r="AF68" s="196">
        <v>16782641.89507737</v>
      </c>
      <c r="AG68" s="196">
        <v>-13330724378.62248</v>
      </c>
      <c r="AH68" s="196">
        <v>-1624779035.7371161</v>
      </c>
      <c r="AI68" s="197">
        <v>-202229522.18616956</v>
      </c>
      <c r="AJ68" s="244">
        <v>15</v>
      </c>
      <c r="AK68" s="245">
        <v>8</v>
      </c>
      <c r="AL68" s="245">
        <v>6050000</v>
      </c>
      <c r="AM68" s="192">
        <v>1.0000007376994566</v>
      </c>
      <c r="AN68" s="244">
        <v>59</v>
      </c>
      <c r="AO68" s="245">
        <v>19</v>
      </c>
      <c r="AP68" s="245">
        <v>18</v>
      </c>
      <c r="AQ68" s="246">
        <v>6</v>
      </c>
      <c r="AR68" s="244">
        <v>7703555252.4834318</v>
      </c>
      <c r="AS68" s="246">
        <v>13793425540.361994</v>
      </c>
      <c r="AT68" s="244">
        <v>119327013</v>
      </c>
      <c r="AU68" s="191">
        <v>0.67373346065542672</v>
      </c>
      <c r="AV68" s="192">
        <v>0.11589758311675279</v>
      </c>
      <c r="AW68" s="244">
        <v>4964625.7302960325</v>
      </c>
      <c r="AX68" s="246">
        <v>121289261.87147729</v>
      </c>
      <c r="AY68" s="244">
        <v>0</v>
      </c>
      <c r="AZ68" s="246">
        <v>17774040.454535</v>
      </c>
      <c r="BA68" s="186">
        <v>0</v>
      </c>
      <c r="BB68" s="187">
        <v>0.14654257252689895</v>
      </c>
      <c r="BC68" s="244">
        <v>17774040.454535</v>
      </c>
      <c r="BD68" s="245">
        <v>64793305.461557344</v>
      </c>
      <c r="BE68" s="245">
        <v>2656685.8267393475</v>
      </c>
      <c r="BF68" s="247">
        <v>1041.82373305535</v>
      </c>
    </row>
    <row r="69" spans="2:58" s="19" customFormat="1" ht="15" customHeight="1" x14ac:dyDescent="0.25">
      <c r="B69" s="256" t="s">
        <v>673</v>
      </c>
      <c r="C69" s="574">
        <v>3</v>
      </c>
      <c r="D69" s="288">
        <v>2018</v>
      </c>
      <c r="E69" s="345">
        <v>0.2</v>
      </c>
      <c r="F69" s="346" t="s">
        <v>698</v>
      </c>
      <c r="G69" s="316">
        <v>5064345206.234642</v>
      </c>
      <c r="H69" s="318">
        <v>1102530103.9897346</v>
      </c>
      <c r="I69" s="323">
        <v>3.59338496781925</v>
      </c>
      <c r="J69" s="347">
        <v>50</v>
      </c>
      <c r="K69" s="348">
        <v>24</v>
      </c>
      <c r="L69" s="329">
        <v>26</v>
      </c>
      <c r="M69" s="349">
        <v>24075000</v>
      </c>
      <c r="N69" s="350">
        <v>11225000</v>
      </c>
      <c r="O69" s="323">
        <v>1.1447661469933186</v>
      </c>
      <c r="P69" s="349">
        <v>0</v>
      </c>
      <c r="Q69" s="350">
        <v>0</v>
      </c>
      <c r="R69" s="323"/>
      <c r="S69" s="349">
        <v>24055931.240414001</v>
      </c>
      <c r="T69" s="249">
        <v>11225000</v>
      </c>
      <c r="U69" s="332">
        <v>1.1430673710836525</v>
      </c>
      <c r="V69" s="172">
        <v>-12126278344.539469</v>
      </c>
      <c r="W69" s="198">
        <v>-3591422929.9118958</v>
      </c>
      <c r="X69" s="198">
        <v>5064345206.234642</v>
      </c>
      <c r="Y69" s="198">
        <v>-9298998896.4013996</v>
      </c>
      <c r="Z69" s="199">
        <v>9078317516.496048</v>
      </c>
      <c r="AA69" s="172">
        <v>40724.502781720505</v>
      </c>
      <c r="AB69" s="198">
        <v>98.943595714193961</v>
      </c>
      <c r="AC69" s="199">
        <v>8983255299.8413639</v>
      </c>
      <c r="AD69" s="172">
        <v>43812811217.415161</v>
      </c>
      <c r="AE69" s="198">
        <v>8598864.0635148808</v>
      </c>
      <c r="AF69" s="198">
        <v>31403014.764681399</v>
      </c>
      <c r="AG69" s="198">
        <v>-17822786524.441685</v>
      </c>
      <c r="AH69" s="198">
        <v>-2186345622.3406649</v>
      </c>
      <c r="AI69" s="199">
        <v>-264111323.72895736</v>
      </c>
      <c r="AJ69" s="248">
        <v>15</v>
      </c>
      <c r="AK69" s="249">
        <v>8</v>
      </c>
      <c r="AL69" s="249">
        <v>6050000</v>
      </c>
      <c r="AM69" s="194">
        <v>1.0000002648112576</v>
      </c>
      <c r="AN69" s="248">
        <v>69</v>
      </c>
      <c r="AO69" s="249">
        <v>21</v>
      </c>
      <c r="AP69" s="249">
        <v>18</v>
      </c>
      <c r="AQ69" s="250">
        <v>6</v>
      </c>
      <c r="AR69" s="248">
        <v>12256893009.521694</v>
      </c>
      <c r="AS69" s="250">
        <v>16039340407.64802</v>
      </c>
      <c r="AT69" s="248">
        <v>119327013</v>
      </c>
      <c r="AU69" s="193">
        <v>0.91185151993720548</v>
      </c>
      <c r="AV69" s="194">
        <v>0.23030192323744125</v>
      </c>
      <c r="AW69" s="248">
        <v>4964625.7302960325</v>
      </c>
      <c r="AX69" s="250">
        <v>121289261.87147729</v>
      </c>
      <c r="AY69" s="248">
        <v>0</v>
      </c>
      <c r="AZ69" s="250">
        <v>24055931.240414001</v>
      </c>
      <c r="BA69" s="204">
        <v>0</v>
      </c>
      <c r="BB69" s="206">
        <v>0.19833521013512787</v>
      </c>
      <c r="BC69" s="248">
        <v>24055931.240414001</v>
      </c>
      <c r="BD69" s="249">
        <v>87693245.945362702</v>
      </c>
      <c r="BE69" s="249">
        <v>3595640.0425046803</v>
      </c>
      <c r="BF69" s="251">
        <v>1079.866854295446</v>
      </c>
    </row>
    <row r="70" spans="2:58" s="19" customFormat="1" ht="15" customHeight="1" x14ac:dyDescent="0.25">
      <c r="B70" s="254" t="s">
        <v>673</v>
      </c>
      <c r="C70" s="572">
        <v>3</v>
      </c>
      <c r="D70" s="286">
        <v>2018</v>
      </c>
      <c r="E70" s="333">
        <v>-0.2</v>
      </c>
      <c r="F70" s="334" t="s">
        <v>699</v>
      </c>
      <c r="G70" s="319">
        <v>1997157758.625061</v>
      </c>
      <c r="H70" s="320">
        <v>1102530103.9897346</v>
      </c>
      <c r="I70" s="324">
        <v>0.81143149869371367</v>
      </c>
      <c r="J70" s="335">
        <v>34</v>
      </c>
      <c r="K70" s="336">
        <v>24</v>
      </c>
      <c r="L70" s="327">
        <v>10</v>
      </c>
      <c r="M70" s="337">
        <v>15100000</v>
      </c>
      <c r="N70" s="338">
        <v>11225000</v>
      </c>
      <c r="O70" s="324">
        <v>0.34521158129175955</v>
      </c>
      <c r="P70" s="337">
        <v>0</v>
      </c>
      <c r="Q70" s="338">
        <v>0</v>
      </c>
      <c r="R70" s="324"/>
      <c r="S70" s="337">
        <v>15099040.454534899</v>
      </c>
      <c r="T70" s="241">
        <v>11225000</v>
      </c>
      <c r="U70" s="330">
        <v>0.34512609839954567</v>
      </c>
      <c r="V70" s="170">
        <v>-7182238338.8545246</v>
      </c>
      <c r="W70" s="24">
        <v>-2610321572.6910477</v>
      </c>
      <c r="X70" s="24">
        <v>1997157758.625061</v>
      </c>
      <c r="Y70" s="24">
        <v>-5703420553.1603699</v>
      </c>
      <c r="Z70" s="195">
        <v>3908895053.8516521</v>
      </c>
      <c r="AA70" s="170">
        <v>22791.889864641584</v>
      </c>
      <c r="AB70" s="24">
        <v>57.437683854378555</v>
      </c>
      <c r="AC70" s="195">
        <v>4599120928.1626406</v>
      </c>
      <c r="AD70" s="170">
        <v>26569861312.607697</v>
      </c>
      <c r="AE70" s="24">
        <v>2398597.4871447869</v>
      </c>
      <c r="AF70" s="24">
        <v>11101937.575610116</v>
      </c>
      <c r="AG70" s="24">
        <v>-10960540784.125502</v>
      </c>
      <c r="AH70" s="24">
        <v>-1330315636.2461751</v>
      </c>
      <c r="AI70" s="195">
        <v>-167118193.27503771</v>
      </c>
      <c r="AJ70" s="240"/>
      <c r="AK70" s="241"/>
      <c r="AL70" s="241"/>
      <c r="AM70" s="190"/>
      <c r="AN70" s="240"/>
      <c r="AO70" s="241"/>
      <c r="AP70" s="241"/>
      <c r="AQ70" s="242"/>
      <c r="AR70" s="240">
        <v>6509863061.6967726</v>
      </c>
      <c r="AS70" s="242">
        <v>12307403995.575916</v>
      </c>
      <c r="AT70" s="240">
        <v>119327013</v>
      </c>
      <c r="AU70" s="189">
        <v>0.57233631283958042</v>
      </c>
      <c r="AV70" s="190">
        <v>0.11525713374536425</v>
      </c>
      <c r="AW70" s="240">
        <v>4964625.7302960325</v>
      </c>
      <c r="AX70" s="242">
        <v>121289261.87147729</v>
      </c>
      <c r="AY70" s="240">
        <v>0</v>
      </c>
      <c r="AZ70" s="242">
        <v>15099040.454534899</v>
      </c>
      <c r="BA70" s="200">
        <v>0</v>
      </c>
      <c r="BB70" s="202">
        <v>0.1244878583772273</v>
      </c>
      <c r="BC70" s="240">
        <v>15099040.454534899</v>
      </c>
      <c r="BD70" s="241">
        <v>55041887.794144087</v>
      </c>
      <c r="BE70" s="241">
        <v>2256853.5767393364</v>
      </c>
      <c r="BF70" s="243">
        <v>953.15841132432911</v>
      </c>
    </row>
    <row r="71" spans="2:58" s="19" customFormat="1" ht="15" customHeight="1" x14ac:dyDescent="0.25">
      <c r="B71" s="255" t="s">
        <v>673</v>
      </c>
      <c r="C71" s="573">
        <v>3</v>
      </c>
      <c r="D71" s="287">
        <v>2018</v>
      </c>
      <c r="E71" s="339">
        <v>-0.1</v>
      </c>
      <c r="F71" s="340" t="s">
        <v>699</v>
      </c>
      <c r="G71" s="313">
        <v>1513966462.5226116</v>
      </c>
      <c r="H71" s="315">
        <v>1102530103.9897346</v>
      </c>
      <c r="I71" s="322">
        <v>0.37317471608621733</v>
      </c>
      <c r="J71" s="341">
        <v>29</v>
      </c>
      <c r="K71" s="342">
        <v>24</v>
      </c>
      <c r="L71" s="328">
        <v>5</v>
      </c>
      <c r="M71" s="343">
        <v>13400000</v>
      </c>
      <c r="N71" s="344">
        <v>11225000</v>
      </c>
      <c r="O71" s="322">
        <v>0.19376391982182639</v>
      </c>
      <c r="P71" s="343">
        <v>0</v>
      </c>
      <c r="Q71" s="344">
        <v>0</v>
      </c>
      <c r="R71" s="322"/>
      <c r="S71" s="343">
        <v>13400000.0000003</v>
      </c>
      <c r="T71" s="245">
        <v>11225000</v>
      </c>
      <c r="U71" s="331">
        <v>0.19376391982185304</v>
      </c>
      <c r="V71" s="171">
        <v>-6705381815.3903351</v>
      </c>
      <c r="W71" s="196">
        <v>-2613488959.0101757</v>
      </c>
      <c r="X71" s="196">
        <v>1513966462.5226116</v>
      </c>
      <c r="Y71" s="196">
        <v>-5392970050.6844139</v>
      </c>
      <c r="Z71" s="197">
        <v>3137706419.904068</v>
      </c>
      <c r="AA71" s="171">
        <v>19559.935940486506</v>
      </c>
      <c r="AB71" s="196">
        <v>49.350119537559863</v>
      </c>
      <c r="AC71" s="197">
        <v>4061843194.3909655</v>
      </c>
      <c r="AD71" s="171">
        <v>23307500710.231003</v>
      </c>
      <c r="AE71" s="196">
        <v>1649142.8762153443</v>
      </c>
      <c r="AF71" s="196">
        <v>8515716.5228303894</v>
      </c>
      <c r="AG71" s="196">
        <v>-10036246009.568825</v>
      </c>
      <c r="AH71" s="196">
        <v>-1217147626.0959935</v>
      </c>
      <c r="AI71" s="197">
        <v>-153934463.07778156</v>
      </c>
      <c r="AJ71" s="244"/>
      <c r="AK71" s="245"/>
      <c r="AL71" s="245"/>
      <c r="AM71" s="192"/>
      <c r="AN71" s="244"/>
      <c r="AO71" s="245"/>
      <c r="AP71" s="245"/>
      <c r="AQ71" s="246"/>
      <c r="AR71" s="244">
        <v>5737527474.1714516</v>
      </c>
      <c r="AS71" s="246">
        <v>11419709688.560356</v>
      </c>
      <c r="AT71" s="244">
        <v>119327013</v>
      </c>
      <c r="AU71" s="191">
        <v>0.50793337597470534</v>
      </c>
      <c r="AV71" s="192">
        <v>0.12728153830298161</v>
      </c>
      <c r="AW71" s="244">
        <v>4964625.7302960325</v>
      </c>
      <c r="AX71" s="246">
        <v>121289261.87147729</v>
      </c>
      <c r="AY71" s="244">
        <v>0</v>
      </c>
      <c r="AZ71" s="246">
        <v>13400000.0000003</v>
      </c>
      <c r="BA71" s="186">
        <v>0</v>
      </c>
      <c r="BB71" s="187">
        <v>0.11047968957218529</v>
      </c>
      <c r="BC71" s="244">
        <v>13400000.0000003</v>
      </c>
      <c r="BD71" s="245">
        <v>48848223.081621617</v>
      </c>
      <c r="BE71" s="245">
        <v>2002898.000000057</v>
      </c>
      <c r="BF71" s="247">
        <v>975.70137481690961</v>
      </c>
    </row>
    <row r="72" spans="2:58" s="19" customFormat="1" ht="15" customHeight="1" x14ac:dyDescent="0.25">
      <c r="B72" s="255" t="s">
        <v>673</v>
      </c>
      <c r="C72" s="573">
        <v>3</v>
      </c>
      <c r="D72" s="287">
        <v>2018</v>
      </c>
      <c r="E72" s="339">
        <v>0.1</v>
      </c>
      <c r="F72" s="340" t="s">
        <v>699</v>
      </c>
      <c r="G72" s="313">
        <v>751928274.40810204</v>
      </c>
      <c r="H72" s="315">
        <v>1102530103.9897346</v>
      </c>
      <c r="I72" s="322">
        <v>-0.31799751164426893</v>
      </c>
      <c r="J72" s="341">
        <v>22</v>
      </c>
      <c r="K72" s="342">
        <v>24</v>
      </c>
      <c r="L72" s="328">
        <v>-2</v>
      </c>
      <c r="M72" s="343">
        <v>9900000</v>
      </c>
      <c r="N72" s="344">
        <v>11225000</v>
      </c>
      <c r="O72" s="322">
        <v>-0.1180400890868597</v>
      </c>
      <c r="P72" s="343">
        <v>0</v>
      </c>
      <c r="Q72" s="344">
        <v>0</v>
      </c>
      <c r="R72" s="322"/>
      <c r="S72" s="343">
        <v>9900000.6294558607</v>
      </c>
      <c r="T72" s="245">
        <v>11225000</v>
      </c>
      <c r="U72" s="331">
        <v>-0.11804003301061372</v>
      </c>
      <c r="V72" s="171">
        <v>-5434721571.5077305</v>
      </c>
      <c r="W72" s="196">
        <v>-2341396648.5498085</v>
      </c>
      <c r="X72" s="196">
        <v>751928274.40810204</v>
      </c>
      <c r="Y72" s="196">
        <v>-4465103862.7992582</v>
      </c>
      <c r="Z72" s="197">
        <v>1837411243.805809</v>
      </c>
      <c r="AA72" s="171">
        <v>13556.26678747693</v>
      </c>
      <c r="AB72" s="196">
        <v>34.318562926168468</v>
      </c>
      <c r="AC72" s="197">
        <v>2982156354.1385403</v>
      </c>
      <c r="AD72" s="171">
        <v>16885187307.570259</v>
      </c>
      <c r="AE72" s="196">
        <v>540006.21162495017</v>
      </c>
      <c r="AF72" s="196">
        <v>4412638.0287660621</v>
      </c>
      <c r="AG72" s="196">
        <v>-7828076963.4996948</v>
      </c>
      <c r="AH72" s="196">
        <v>-949223236.67960525</v>
      </c>
      <c r="AI72" s="197">
        <v>-121555838.45857687</v>
      </c>
      <c r="AJ72" s="244"/>
      <c r="AK72" s="245"/>
      <c r="AL72" s="245"/>
      <c r="AM72" s="192"/>
      <c r="AN72" s="244"/>
      <c r="AO72" s="245"/>
      <c r="AP72" s="245"/>
      <c r="AQ72" s="246"/>
      <c r="AR72" s="244">
        <v>3965075878.8418937</v>
      </c>
      <c r="AS72" s="246">
        <v>9634276524.3806992</v>
      </c>
      <c r="AT72" s="244">
        <v>119327013</v>
      </c>
      <c r="AU72" s="191">
        <v>0.37526423446799129</v>
      </c>
      <c r="AV72" s="192">
        <v>0.11886116171082282</v>
      </c>
      <c r="AW72" s="244">
        <v>4964625.7302960325</v>
      </c>
      <c r="AX72" s="246">
        <v>121289261.87147729</v>
      </c>
      <c r="AY72" s="244">
        <v>0</v>
      </c>
      <c r="AZ72" s="246">
        <v>9900000.6294558607</v>
      </c>
      <c r="BA72" s="186">
        <v>0</v>
      </c>
      <c r="BB72" s="187">
        <v>8.1623059425872974E-2</v>
      </c>
      <c r="BC72" s="244">
        <v>9900000.6294558607</v>
      </c>
      <c r="BD72" s="245">
        <v>36089361.138495587</v>
      </c>
      <c r="BE72" s="245">
        <v>1479753.094084769</v>
      </c>
      <c r="BF72" s="247">
        <v>1017.3280094265101</v>
      </c>
    </row>
    <row r="73" spans="2:58" s="19" customFormat="1" ht="15" customHeight="1" x14ac:dyDescent="0.25">
      <c r="B73" s="256" t="s">
        <v>673</v>
      </c>
      <c r="C73" s="574">
        <v>3</v>
      </c>
      <c r="D73" s="288">
        <v>2018</v>
      </c>
      <c r="E73" s="345">
        <v>0.2</v>
      </c>
      <c r="F73" s="346" t="s">
        <v>699</v>
      </c>
      <c r="G73" s="316">
        <v>456707840.29378319</v>
      </c>
      <c r="H73" s="318">
        <v>1102530103.9897346</v>
      </c>
      <c r="I73" s="323">
        <v>-0.58576383661444642</v>
      </c>
      <c r="J73" s="347">
        <v>20</v>
      </c>
      <c r="K73" s="348">
        <v>24</v>
      </c>
      <c r="L73" s="329">
        <v>-4</v>
      </c>
      <c r="M73" s="349">
        <v>8000000</v>
      </c>
      <c r="N73" s="350">
        <v>11225000</v>
      </c>
      <c r="O73" s="323">
        <v>-0.28730512249443207</v>
      </c>
      <c r="P73" s="349">
        <v>0</v>
      </c>
      <c r="Q73" s="350">
        <v>0</v>
      </c>
      <c r="R73" s="323"/>
      <c r="S73" s="349">
        <v>8000002.4774282202</v>
      </c>
      <c r="T73" s="249">
        <v>11225000</v>
      </c>
      <c r="U73" s="332">
        <v>-0.28730490178813184</v>
      </c>
      <c r="V73" s="172">
        <v>-4520802880.4456224</v>
      </c>
      <c r="W73" s="198">
        <v>-2032047520.0759182</v>
      </c>
      <c r="X73" s="198">
        <v>456707840.29378319</v>
      </c>
      <c r="Y73" s="198">
        <v>-3737273226.0386829</v>
      </c>
      <c r="Z73" s="199">
        <v>1355669527.606432</v>
      </c>
      <c r="AA73" s="172">
        <v>10927.802155380414</v>
      </c>
      <c r="AB73" s="198">
        <v>27.66101766183321</v>
      </c>
      <c r="AC73" s="199">
        <v>2417046831.523962</v>
      </c>
      <c r="AD73" s="172">
        <v>13650011432.372959</v>
      </c>
      <c r="AE73" s="198">
        <v>411884.76682611555</v>
      </c>
      <c r="AF73" s="198">
        <v>3341861.7333747856</v>
      </c>
      <c r="AG73" s="198">
        <v>-6382589978.3116322</v>
      </c>
      <c r="AH73" s="198">
        <v>-771342774.75871277</v>
      </c>
      <c r="AI73" s="199">
        <v>-99757211.960477799</v>
      </c>
      <c r="AJ73" s="248"/>
      <c r="AK73" s="249"/>
      <c r="AL73" s="249"/>
      <c r="AM73" s="194"/>
      <c r="AN73" s="248"/>
      <c r="AO73" s="249"/>
      <c r="AP73" s="249"/>
      <c r="AQ73" s="250"/>
      <c r="AR73" s="248">
        <v>3034688912.6490865</v>
      </c>
      <c r="AS73" s="250">
        <v>7599258846.2664957</v>
      </c>
      <c r="AT73" s="248">
        <v>119327013</v>
      </c>
      <c r="AU73" s="193">
        <v>0.30324390046014993</v>
      </c>
      <c r="AV73" s="194">
        <v>0.10028578308114643</v>
      </c>
      <c r="AW73" s="248">
        <v>4964625.7302960325</v>
      </c>
      <c r="AX73" s="250">
        <v>121289261.87147729</v>
      </c>
      <c r="AY73" s="248">
        <v>0</v>
      </c>
      <c r="AZ73" s="250">
        <v>8000002.4774282202</v>
      </c>
      <c r="BA73" s="204">
        <v>0</v>
      </c>
      <c r="BB73" s="206">
        <v>6.5958044050967404E-2</v>
      </c>
      <c r="BC73" s="248">
        <v>8000002.4774282202</v>
      </c>
      <c r="BD73" s="249">
        <v>29163127.288875237</v>
      </c>
      <c r="BE73" s="249">
        <v>1195760.3703011961</v>
      </c>
      <c r="BF73" s="251">
        <v>1033.8572217191686</v>
      </c>
    </row>
    <row r="74" spans="2:58" s="19" customFormat="1" ht="15" customHeight="1" x14ac:dyDescent="0.25">
      <c r="B74" s="254" t="s">
        <v>673</v>
      </c>
      <c r="C74" s="572">
        <v>3</v>
      </c>
      <c r="D74" s="286">
        <v>2018</v>
      </c>
      <c r="E74" s="333">
        <v>-0.2</v>
      </c>
      <c r="F74" s="334" t="s">
        <v>701</v>
      </c>
      <c r="G74" s="319">
        <v>1492787685.6501026</v>
      </c>
      <c r="H74" s="320">
        <v>1102530103.9897346</v>
      </c>
      <c r="I74" s="324">
        <v>0.35396546565770826</v>
      </c>
      <c r="J74" s="335">
        <v>32</v>
      </c>
      <c r="K74" s="336">
        <v>24</v>
      </c>
      <c r="L74" s="327">
        <v>8</v>
      </c>
      <c r="M74" s="337">
        <v>13575000</v>
      </c>
      <c r="N74" s="338">
        <v>11225000</v>
      </c>
      <c r="O74" s="324">
        <v>0.20935412026726063</v>
      </c>
      <c r="P74" s="337">
        <v>0</v>
      </c>
      <c r="Q74" s="338">
        <v>0</v>
      </c>
      <c r="R74" s="324"/>
      <c r="S74" s="337">
        <v>13574999.999999899</v>
      </c>
      <c r="T74" s="241">
        <v>11225000</v>
      </c>
      <c r="U74" s="330">
        <v>0.20935412026725153</v>
      </c>
      <c r="V74" s="170">
        <v>-6828072282.5083208</v>
      </c>
      <c r="W74" s="24">
        <v>-2685423581.0054264</v>
      </c>
      <c r="X74" s="24">
        <v>1492787685.6501026</v>
      </c>
      <c r="Y74" s="24">
        <v>-5498520811.9200878</v>
      </c>
      <c r="Z74" s="195">
        <v>3143563746.9034252</v>
      </c>
      <c r="AA74" s="170">
        <v>19666.435104657114</v>
      </c>
      <c r="AB74" s="24">
        <v>49.597388922482565</v>
      </c>
      <c r="AC74" s="195">
        <v>4123622116.2603636</v>
      </c>
      <c r="AD74" s="170">
        <v>23573000723.127975</v>
      </c>
      <c r="AE74" s="24">
        <v>1542827.3238676898</v>
      </c>
      <c r="AF74" s="24">
        <v>7982467.079854168</v>
      </c>
      <c r="AG74" s="24">
        <v>-10282716966.337624</v>
      </c>
      <c r="AH74" s="24">
        <v>-1245148721.9214046</v>
      </c>
      <c r="AI74" s="195">
        <v>-159888427.68324733</v>
      </c>
      <c r="AJ74" s="240">
        <v>33</v>
      </c>
      <c r="AK74" s="241">
        <v>16</v>
      </c>
      <c r="AL74" s="241">
        <v>13925000</v>
      </c>
      <c r="AM74" s="190">
        <v>0.99879801766247711</v>
      </c>
      <c r="AN74" s="240">
        <v>37</v>
      </c>
      <c r="AO74" s="241">
        <v>17</v>
      </c>
      <c r="AP74" s="241">
        <v>14</v>
      </c>
      <c r="AQ74" s="242">
        <v>6</v>
      </c>
      <c r="AR74" s="240">
        <v>5459765558.4088163</v>
      </c>
      <c r="AS74" s="242">
        <v>11347339285.780558</v>
      </c>
      <c r="AT74" s="240">
        <v>119327013</v>
      </c>
      <c r="AU74" s="189">
        <v>0.5145668342430163</v>
      </c>
      <c r="AV74" s="190">
        <v>9.7267726004420144E-2</v>
      </c>
      <c r="AW74" s="240">
        <v>4964625.7302960325</v>
      </c>
      <c r="AX74" s="242">
        <v>121289261.87147729</v>
      </c>
      <c r="AY74" s="240">
        <v>0</v>
      </c>
      <c r="AZ74" s="242">
        <v>13574999.999999899</v>
      </c>
      <c r="BA74" s="200">
        <v>0</v>
      </c>
      <c r="BB74" s="202">
        <v>0.11192252133898288</v>
      </c>
      <c r="BC74" s="240">
        <v>13574999.999999899</v>
      </c>
      <c r="BD74" s="241">
        <v>49486166.293506958</v>
      </c>
      <c r="BE74" s="241">
        <v>2029055.2499999965</v>
      </c>
      <c r="BF74" s="243">
        <v>978.20984748764408</v>
      </c>
    </row>
    <row r="75" spans="2:58" s="19" customFormat="1" ht="15" customHeight="1" x14ac:dyDescent="0.25">
      <c r="B75" s="255" t="s">
        <v>673</v>
      </c>
      <c r="C75" s="573">
        <v>3</v>
      </c>
      <c r="D75" s="287">
        <v>2018</v>
      </c>
      <c r="E75" s="339">
        <v>-0.1</v>
      </c>
      <c r="F75" s="340" t="s">
        <v>701</v>
      </c>
      <c r="G75" s="313">
        <v>1282318020.02598</v>
      </c>
      <c r="H75" s="315">
        <v>1102530103.9897346</v>
      </c>
      <c r="I75" s="322">
        <v>0.16306848709676536</v>
      </c>
      <c r="J75" s="341">
        <v>30</v>
      </c>
      <c r="K75" s="342">
        <v>24</v>
      </c>
      <c r="L75" s="328">
        <v>6</v>
      </c>
      <c r="M75" s="343">
        <v>12775000</v>
      </c>
      <c r="N75" s="344">
        <v>11225000</v>
      </c>
      <c r="O75" s="322">
        <v>0.13808463251670378</v>
      </c>
      <c r="P75" s="343">
        <v>0</v>
      </c>
      <c r="Q75" s="344">
        <v>0</v>
      </c>
      <c r="R75" s="322"/>
      <c r="S75" s="343">
        <v>12775000</v>
      </c>
      <c r="T75" s="245">
        <v>11225000</v>
      </c>
      <c r="U75" s="331">
        <v>0.13808463251670378</v>
      </c>
      <c r="V75" s="171">
        <v>-6569250109.7288437</v>
      </c>
      <c r="W75" s="196">
        <v>-2658283780.3316994</v>
      </c>
      <c r="X75" s="196">
        <v>1282318020.02598</v>
      </c>
      <c r="Y75" s="196">
        <v>-5318051580.3170767</v>
      </c>
      <c r="Z75" s="197">
        <v>2814738860.8593941</v>
      </c>
      <c r="AA75" s="171">
        <v>18329.26517698315</v>
      </c>
      <c r="AB75" s="196">
        <v>46.266024350497894</v>
      </c>
      <c r="AC75" s="197">
        <v>3871930328.0052204</v>
      </c>
      <c r="AD75" s="171">
        <v>22109861357.518661</v>
      </c>
      <c r="AE75" s="196">
        <v>1325990.0054483246</v>
      </c>
      <c r="AF75" s="196">
        <v>7274594.2451903448</v>
      </c>
      <c r="AG75" s="196">
        <v>-9746741781.9656639</v>
      </c>
      <c r="AH75" s="196">
        <v>-1180262468.417212</v>
      </c>
      <c r="AI75" s="197">
        <v>-150965134.16942525</v>
      </c>
      <c r="AJ75" s="244">
        <v>32</v>
      </c>
      <c r="AK75" s="245">
        <v>15</v>
      </c>
      <c r="AL75" s="245">
        <v>13550000</v>
      </c>
      <c r="AM75" s="192">
        <v>0.99876492919461246</v>
      </c>
      <c r="AN75" s="244">
        <v>37</v>
      </c>
      <c r="AO75" s="245">
        <v>16</v>
      </c>
      <c r="AP75" s="245">
        <v>13</v>
      </c>
      <c r="AQ75" s="246">
        <v>5</v>
      </c>
      <c r="AR75" s="244">
        <v>5227953452.1362162</v>
      </c>
      <c r="AS75" s="246">
        <v>11018155877.468662</v>
      </c>
      <c r="AT75" s="244">
        <v>119327013</v>
      </c>
      <c r="AU75" s="191">
        <v>0.48424245358781215</v>
      </c>
      <c r="AV75" s="192">
        <v>0.10283240507318984</v>
      </c>
      <c r="AW75" s="244">
        <v>4964625.7302960325</v>
      </c>
      <c r="AX75" s="246">
        <v>121289261.87147729</v>
      </c>
      <c r="AY75" s="244">
        <v>0</v>
      </c>
      <c r="AZ75" s="246">
        <v>12775000</v>
      </c>
      <c r="BA75" s="186">
        <v>0</v>
      </c>
      <c r="BB75" s="187">
        <v>0.10532671897646532</v>
      </c>
      <c r="BC75" s="244">
        <v>12775000</v>
      </c>
      <c r="BD75" s="245">
        <v>46569854.467738681</v>
      </c>
      <c r="BE75" s="245">
        <v>1909479.2500000007</v>
      </c>
      <c r="BF75" s="247">
        <v>988.98849479643002</v>
      </c>
    </row>
    <row r="76" spans="2:58" s="19" customFormat="1" ht="15" customHeight="1" x14ac:dyDescent="0.25">
      <c r="B76" s="255" t="s">
        <v>673</v>
      </c>
      <c r="C76" s="573">
        <v>3</v>
      </c>
      <c r="D76" s="287">
        <v>2018</v>
      </c>
      <c r="E76" s="339">
        <v>0.1</v>
      </c>
      <c r="F76" s="340" t="s">
        <v>701</v>
      </c>
      <c r="G76" s="313">
        <v>937215924.75882721</v>
      </c>
      <c r="H76" s="315">
        <v>1102530103.9897346</v>
      </c>
      <c r="I76" s="322">
        <v>-0.14994073960673149</v>
      </c>
      <c r="J76" s="341">
        <v>20</v>
      </c>
      <c r="K76" s="342">
        <v>24</v>
      </c>
      <c r="L76" s="328">
        <v>-4</v>
      </c>
      <c r="M76" s="343">
        <v>10625000</v>
      </c>
      <c r="N76" s="344">
        <v>11225000</v>
      </c>
      <c r="O76" s="322">
        <v>-5.3452115812917644E-2</v>
      </c>
      <c r="P76" s="343">
        <v>0</v>
      </c>
      <c r="Q76" s="344">
        <v>0</v>
      </c>
      <c r="R76" s="322"/>
      <c r="S76" s="343">
        <v>10625002.4197089</v>
      </c>
      <c r="T76" s="245">
        <v>11225000</v>
      </c>
      <c r="U76" s="331">
        <v>-5.3451900248650319E-2</v>
      </c>
      <c r="V76" s="171">
        <v>-5706197952.9317942</v>
      </c>
      <c r="W76" s="196">
        <v>-2384491014.086483</v>
      </c>
      <c r="X76" s="196">
        <v>937215924.75882721</v>
      </c>
      <c r="Y76" s="196">
        <v>-4665572715.9426565</v>
      </c>
      <c r="Z76" s="197">
        <v>2098491324.4867325</v>
      </c>
      <c r="AA76" s="171">
        <v>14375.507694251717</v>
      </c>
      <c r="AB76" s="196">
        <v>36.420386854828251</v>
      </c>
      <c r="AC76" s="197">
        <v>3172756068.3665276</v>
      </c>
      <c r="AD76" s="171">
        <v>17999437490.253284</v>
      </c>
      <c r="AE76" s="196">
        <v>492380.20413114876</v>
      </c>
      <c r="AF76" s="196">
        <v>4841026.6462038346</v>
      </c>
      <c r="AG76" s="196">
        <v>-8403004031.3275433</v>
      </c>
      <c r="AH76" s="196">
        <v>-1021263548.5800697</v>
      </c>
      <c r="AI76" s="197">
        <v>-128719756.71956776</v>
      </c>
      <c r="AJ76" s="244">
        <v>31</v>
      </c>
      <c r="AK76" s="245">
        <v>14</v>
      </c>
      <c r="AL76" s="245">
        <v>12625000</v>
      </c>
      <c r="AM76" s="192">
        <v>0.99837967744832068</v>
      </c>
      <c r="AN76" s="244">
        <v>35</v>
      </c>
      <c r="AO76" s="245">
        <v>15</v>
      </c>
      <c r="AP76" s="245">
        <v>12</v>
      </c>
      <c r="AQ76" s="246">
        <v>5</v>
      </c>
      <c r="AR76" s="244">
        <v>5288932994.5723028</v>
      </c>
      <c r="AS76" s="246">
        <v>10512041594.700165</v>
      </c>
      <c r="AT76" s="244">
        <v>119327013</v>
      </c>
      <c r="AU76" s="191">
        <v>0.40274577229716491</v>
      </c>
      <c r="AV76" s="192">
        <v>0.29482605032110881</v>
      </c>
      <c r="AW76" s="244">
        <v>4964625.7302960325</v>
      </c>
      <c r="AX76" s="246">
        <v>121289261.87147729</v>
      </c>
      <c r="AY76" s="244">
        <v>0</v>
      </c>
      <c r="AZ76" s="246">
        <v>10625002.4197089</v>
      </c>
      <c r="BA76" s="186">
        <v>0</v>
      </c>
      <c r="BB76" s="187">
        <v>8.7600520077099286E-2</v>
      </c>
      <c r="BC76" s="244">
        <v>10625002.4197089</v>
      </c>
      <c r="BD76" s="245">
        <v>38732275.256768301</v>
      </c>
      <c r="BE76" s="245">
        <v>1588119.1116738899</v>
      </c>
      <c r="BF76" s="247">
        <v>1005.3169332296362</v>
      </c>
    </row>
    <row r="77" spans="2:58" s="19" customFormat="1" ht="15" customHeight="1" x14ac:dyDescent="0.25">
      <c r="B77" s="256" t="s">
        <v>673</v>
      </c>
      <c r="C77" s="574">
        <v>3</v>
      </c>
      <c r="D77" s="288">
        <v>2018</v>
      </c>
      <c r="E77" s="345">
        <v>0.2</v>
      </c>
      <c r="F77" s="346" t="s">
        <v>701</v>
      </c>
      <c r="G77" s="316">
        <v>788476602.20397758</v>
      </c>
      <c r="H77" s="318">
        <v>1102530103.9897346</v>
      </c>
      <c r="I77" s="323">
        <v>-0.28484800609914329</v>
      </c>
      <c r="J77" s="347">
        <v>19</v>
      </c>
      <c r="K77" s="348">
        <v>24</v>
      </c>
      <c r="L77" s="329">
        <v>-5</v>
      </c>
      <c r="M77" s="349">
        <v>10125000</v>
      </c>
      <c r="N77" s="350">
        <v>11225000</v>
      </c>
      <c r="O77" s="323">
        <v>-9.7995545657015626E-2</v>
      </c>
      <c r="P77" s="349">
        <v>0</v>
      </c>
      <c r="Q77" s="350">
        <v>0</v>
      </c>
      <c r="R77" s="323"/>
      <c r="S77" s="349">
        <v>10125003.138609599</v>
      </c>
      <c r="T77" s="249">
        <v>11225000</v>
      </c>
      <c r="U77" s="332">
        <v>-9.7995266048142571E-2</v>
      </c>
      <c r="V77" s="172">
        <v>-5541039026.626709</v>
      </c>
      <c r="W77" s="198">
        <v>-2376281212.2113647</v>
      </c>
      <c r="X77" s="198">
        <v>788476602.20397758</v>
      </c>
      <c r="Y77" s="198">
        <v>-4549384307.462882</v>
      </c>
      <c r="Z77" s="199">
        <v>1896371367.102005</v>
      </c>
      <c r="AA77" s="172">
        <v>13583.962753495112</v>
      </c>
      <c r="AB77" s="198">
        <v>34.438250067110069</v>
      </c>
      <c r="AC77" s="199">
        <v>3018147831.3345222</v>
      </c>
      <c r="AD77" s="172">
        <v>17104361944.596458</v>
      </c>
      <c r="AE77" s="198">
        <v>389165.7403797172</v>
      </c>
      <c r="AF77" s="198">
        <v>4451168.6260631457</v>
      </c>
      <c r="AG77" s="198">
        <v>-8054500111.9894695</v>
      </c>
      <c r="AH77" s="198">
        <v>-979021137.01909018</v>
      </c>
      <c r="AI77" s="199">
        <v>-123065814.15443099</v>
      </c>
      <c r="AJ77" s="248">
        <v>29</v>
      </c>
      <c r="AK77" s="249">
        <v>12</v>
      </c>
      <c r="AL77" s="249">
        <v>12000000</v>
      </c>
      <c r="AM77" s="194">
        <v>0.99968826195499982</v>
      </c>
      <c r="AN77" s="248">
        <v>31</v>
      </c>
      <c r="AO77" s="249">
        <v>12</v>
      </c>
      <c r="AP77" s="249">
        <v>10</v>
      </c>
      <c r="AQ77" s="250">
        <v>4</v>
      </c>
      <c r="AR77" s="248">
        <v>5101667549.0447865</v>
      </c>
      <c r="AS77" s="250">
        <v>10215545606.24996</v>
      </c>
      <c r="AT77" s="248">
        <v>119327013</v>
      </c>
      <c r="AU77" s="193">
        <v>0.38379306163793686</v>
      </c>
      <c r="AV77" s="194">
        <v>0.30755898886542077</v>
      </c>
      <c r="AW77" s="248">
        <v>4964625.7302960325</v>
      </c>
      <c r="AX77" s="250">
        <v>121289261.87147729</v>
      </c>
      <c r="AY77" s="248">
        <v>0</v>
      </c>
      <c r="AZ77" s="250">
        <v>10125003.138609599</v>
      </c>
      <c r="BA77" s="204">
        <v>0</v>
      </c>
      <c r="BB77" s="206">
        <v>8.3478149527683967E-2</v>
      </c>
      <c r="BC77" s="248">
        <v>10125003.138609599</v>
      </c>
      <c r="BD77" s="249">
        <v>36909582.986336544</v>
      </c>
      <c r="BE77" s="249">
        <v>1513384.2191279859</v>
      </c>
      <c r="BF77" s="251">
        <v>1015.5239477335211</v>
      </c>
    </row>
    <row r="78" spans="2:58" s="19" customFormat="1" ht="15" customHeight="1" x14ac:dyDescent="0.25">
      <c r="B78" s="255" t="s">
        <v>673</v>
      </c>
      <c r="C78" s="573">
        <v>3</v>
      </c>
      <c r="D78" s="287">
        <v>2018</v>
      </c>
      <c r="E78" s="339">
        <v>-0.2</v>
      </c>
      <c r="F78" s="340" t="s">
        <v>696</v>
      </c>
      <c r="G78" s="313">
        <v>1334570017.9289722</v>
      </c>
      <c r="H78" s="315">
        <v>1102530103.9897346</v>
      </c>
      <c r="I78" s="322">
        <v>0.21046129543270786</v>
      </c>
      <c r="J78" s="341">
        <v>28</v>
      </c>
      <c r="K78" s="342">
        <v>24</v>
      </c>
      <c r="L78" s="328">
        <v>4</v>
      </c>
      <c r="M78" s="343">
        <v>12625000</v>
      </c>
      <c r="N78" s="344">
        <v>11225000</v>
      </c>
      <c r="O78" s="322">
        <v>0.12472160356347439</v>
      </c>
      <c r="P78" s="343">
        <v>0</v>
      </c>
      <c r="Q78" s="344">
        <v>0</v>
      </c>
      <c r="R78" s="322"/>
      <c r="S78" s="343">
        <v>12624999.999999801</v>
      </c>
      <c r="T78" s="245">
        <v>11225000</v>
      </c>
      <c r="U78" s="331">
        <v>0.12472160356345663</v>
      </c>
      <c r="V78" s="171">
        <v>-6452126672.6391258</v>
      </c>
      <c r="W78" s="196">
        <v>-2573596062.8353386</v>
      </c>
      <c r="X78" s="196">
        <v>1334570017.9289722</v>
      </c>
      <c r="Y78" s="196">
        <v>-5215619319.697958</v>
      </c>
      <c r="Z78" s="197">
        <v>2821678474.4196129</v>
      </c>
      <c r="AA78" s="171">
        <v>19228.768562946556</v>
      </c>
      <c r="AB78" s="196">
        <v>48.895328021132876</v>
      </c>
      <c r="AC78" s="197">
        <v>3826543654.4416552</v>
      </c>
      <c r="AD78" s="171">
        <v>22245402189.428513</v>
      </c>
      <c r="AE78" s="196">
        <v>2024138.9974631276</v>
      </c>
      <c r="AF78" s="196">
        <v>9943187.7952121049</v>
      </c>
      <c r="AG78" s="196">
        <v>-8612092087.7056942</v>
      </c>
      <c r="AH78" s="196">
        <v>-1066591384.5225157</v>
      </c>
      <c r="AI78" s="197">
        <v>-125297378.09509668</v>
      </c>
      <c r="AJ78" s="244">
        <v>45</v>
      </c>
      <c r="AK78" s="245">
        <v>17</v>
      </c>
      <c r="AL78" s="245">
        <v>19925000</v>
      </c>
      <c r="AM78" s="192">
        <v>0.99927149351373123</v>
      </c>
      <c r="AN78" s="244">
        <v>54</v>
      </c>
      <c r="AO78" s="245">
        <v>19</v>
      </c>
      <c r="AP78" s="245">
        <v>18</v>
      </c>
      <c r="AQ78" s="246">
        <v>6</v>
      </c>
      <c r="AR78" s="244">
        <v>5450005887.9177408</v>
      </c>
      <c r="AS78" s="246">
        <v>11158990167.079966</v>
      </c>
      <c r="AT78" s="244">
        <v>119327013</v>
      </c>
      <c r="AU78" s="191">
        <v>0.47855663221495626</v>
      </c>
      <c r="AV78" s="192">
        <v>0.13509482543287268</v>
      </c>
      <c r="AW78" s="244">
        <v>4964625.7302960325</v>
      </c>
      <c r="AX78" s="246">
        <v>121289261.87147729</v>
      </c>
      <c r="AY78" s="244">
        <v>0</v>
      </c>
      <c r="AZ78" s="246">
        <v>12624999.999999801</v>
      </c>
      <c r="BA78" s="252">
        <v>0</v>
      </c>
      <c r="BB78" s="192">
        <v>0.10409000603349149</v>
      </c>
      <c r="BC78" s="244">
        <v>12624999.999999801</v>
      </c>
      <c r="BD78" s="245">
        <v>46023046.000406697</v>
      </c>
      <c r="BE78" s="245">
        <v>1887058.7499999832</v>
      </c>
      <c r="BF78" s="247">
        <v>984.25488443695338</v>
      </c>
    </row>
    <row r="79" spans="2:58" s="19" customFormat="1" ht="15" customHeight="1" x14ac:dyDescent="0.25">
      <c r="B79" s="255" t="s">
        <v>673</v>
      </c>
      <c r="C79" s="573">
        <v>3</v>
      </c>
      <c r="D79" s="287">
        <v>2018</v>
      </c>
      <c r="E79" s="339">
        <v>-0.1</v>
      </c>
      <c r="F79" s="340" t="s">
        <v>696</v>
      </c>
      <c r="G79" s="313">
        <v>1215222324.7777462</v>
      </c>
      <c r="H79" s="315">
        <v>1102530103.9897346</v>
      </c>
      <c r="I79" s="322">
        <v>0.1022123753176547</v>
      </c>
      <c r="J79" s="341">
        <v>26</v>
      </c>
      <c r="K79" s="342">
        <v>24</v>
      </c>
      <c r="L79" s="328">
        <v>2</v>
      </c>
      <c r="M79" s="343">
        <v>11775000</v>
      </c>
      <c r="N79" s="344">
        <v>11225000</v>
      </c>
      <c r="O79" s="322">
        <v>4.8997772828507813E-2</v>
      </c>
      <c r="P79" s="343">
        <v>0</v>
      </c>
      <c r="Q79" s="344">
        <v>0</v>
      </c>
      <c r="R79" s="322"/>
      <c r="S79" s="343">
        <v>11774999.999999801</v>
      </c>
      <c r="T79" s="245">
        <v>11225000</v>
      </c>
      <c r="U79" s="331">
        <v>4.8997772828490049E-2</v>
      </c>
      <c r="V79" s="171">
        <v>-6083744662.624588</v>
      </c>
      <c r="W79" s="196">
        <v>-2449078904.4036827</v>
      </c>
      <c r="X79" s="196">
        <v>1215222324.7777462</v>
      </c>
      <c r="Y79" s="196">
        <v>-4930487309.683423</v>
      </c>
      <c r="Z79" s="197">
        <v>2565685484.4341583</v>
      </c>
      <c r="AA79" s="171">
        <v>17056.338599911142</v>
      </c>
      <c r="AB79" s="196">
        <v>43.286213424585114</v>
      </c>
      <c r="AC79" s="197">
        <v>3551145313.5959454</v>
      </c>
      <c r="AD79" s="171">
        <v>20411008242.653656</v>
      </c>
      <c r="AE79" s="196">
        <v>1292640.6414781045</v>
      </c>
      <c r="AF79" s="196">
        <v>7476391.93459218</v>
      </c>
      <c r="AG79" s="196">
        <v>-8624938496.6042671</v>
      </c>
      <c r="AH79" s="196">
        <v>-1057685645.1519862</v>
      </c>
      <c r="AI79" s="197">
        <v>-129293750.83423263</v>
      </c>
      <c r="AJ79" s="244">
        <v>35</v>
      </c>
      <c r="AK79" s="245">
        <v>16</v>
      </c>
      <c r="AL79" s="245">
        <v>15125000</v>
      </c>
      <c r="AM79" s="192">
        <v>0.99889349355812973</v>
      </c>
      <c r="AN79" s="244">
        <v>41</v>
      </c>
      <c r="AO79" s="245">
        <v>17</v>
      </c>
      <c r="AP79" s="245">
        <v>14</v>
      </c>
      <c r="AQ79" s="246">
        <v>6</v>
      </c>
      <c r="AR79" s="244">
        <v>5088577777.1484308</v>
      </c>
      <c r="AS79" s="246">
        <v>11032640180.797504</v>
      </c>
      <c r="AT79" s="244">
        <v>119327013</v>
      </c>
      <c r="AU79" s="191">
        <v>0.44633697776880044</v>
      </c>
      <c r="AV79" s="192">
        <v>0.13578317831847286</v>
      </c>
      <c r="AW79" s="244">
        <v>4964625.7302960325</v>
      </c>
      <c r="AX79" s="246">
        <v>121289261.87147729</v>
      </c>
      <c r="AY79" s="244">
        <v>0</v>
      </c>
      <c r="AZ79" s="246">
        <v>11774999.999999801</v>
      </c>
      <c r="BA79" s="186">
        <v>0</v>
      </c>
      <c r="BB79" s="187">
        <v>9.7081966023315716E-2</v>
      </c>
      <c r="BC79" s="244">
        <v>11774999.999999801</v>
      </c>
      <c r="BD79" s="245">
        <v>42924464.685527831</v>
      </c>
      <c r="BE79" s="245">
        <v>1760009.2499999844</v>
      </c>
      <c r="BF79" s="247">
        <v>988.08454249459453</v>
      </c>
    </row>
    <row r="80" spans="2:58" s="19" customFormat="1" ht="15" customHeight="1" x14ac:dyDescent="0.25">
      <c r="B80" s="255" t="s">
        <v>673</v>
      </c>
      <c r="C80" s="573">
        <v>3</v>
      </c>
      <c r="D80" s="287">
        <v>2018</v>
      </c>
      <c r="E80" s="339">
        <v>0.1</v>
      </c>
      <c r="F80" s="340" t="s">
        <v>696</v>
      </c>
      <c r="G80" s="313">
        <v>992529727.11148262</v>
      </c>
      <c r="H80" s="315">
        <v>1102530103.9897346</v>
      </c>
      <c r="I80" s="322">
        <v>-9.9770860206168321E-2</v>
      </c>
      <c r="J80" s="341">
        <v>24</v>
      </c>
      <c r="K80" s="342">
        <v>24</v>
      </c>
      <c r="L80" s="328">
        <v>0</v>
      </c>
      <c r="M80" s="343">
        <v>10950000</v>
      </c>
      <c r="N80" s="344">
        <v>11225000</v>
      </c>
      <c r="O80" s="322">
        <v>-2.4498886414253906E-2</v>
      </c>
      <c r="P80" s="343">
        <v>0</v>
      </c>
      <c r="Q80" s="344">
        <v>0</v>
      </c>
      <c r="R80" s="322"/>
      <c r="S80" s="343">
        <v>10950002.5607416</v>
      </c>
      <c r="T80" s="245">
        <v>11225000</v>
      </c>
      <c r="U80" s="331">
        <v>-2.4498658285826314E-2</v>
      </c>
      <c r="V80" s="171">
        <v>-5820694399.2972269</v>
      </c>
      <c r="W80" s="196">
        <v>-2425936524.4770823</v>
      </c>
      <c r="X80" s="196">
        <v>992529727.11148262</v>
      </c>
      <c r="Y80" s="196">
        <v>-4748238266.14223</v>
      </c>
      <c r="Z80" s="197">
        <v>2222726599.3652439</v>
      </c>
      <c r="AA80" s="171">
        <v>14682.243027819075</v>
      </c>
      <c r="AB80" s="196">
        <v>37.010594188086166</v>
      </c>
      <c r="AC80" s="197">
        <v>3293531403.7233019</v>
      </c>
      <c r="AD80" s="171">
        <v>18553617872.571106</v>
      </c>
      <c r="AE80" s="196">
        <v>425486.25354384258</v>
      </c>
      <c r="AF80" s="196">
        <v>4248606.961441204</v>
      </c>
      <c r="AG80" s="196">
        <v>-8981362855.718132</v>
      </c>
      <c r="AH80" s="196">
        <v>-1080538484.0952282</v>
      </c>
      <c r="AI80" s="197">
        <v>-141736858.49822298</v>
      </c>
      <c r="AJ80" s="244">
        <v>25</v>
      </c>
      <c r="AK80" s="245">
        <v>11</v>
      </c>
      <c r="AL80" s="245">
        <v>9800000</v>
      </c>
      <c r="AM80" s="192">
        <v>1.0000000000000171</v>
      </c>
      <c r="AN80" s="244">
        <v>28</v>
      </c>
      <c r="AO80" s="245">
        <v>12</v>
      </c>
      <c r="AP80" s="245">
        <v>8</v>
      </c>
      <c r="AQ80" s="246">
        <v>4</v>
      </c>
      <c r="AR80" s="244">
        <v>4520625569.500926</v>
      </c>
      <c r="AS80" s="246">
        <v>10547881295.330118</v>
      </c>
      <c r="AT80" s="244">
        <v>119327013</v>
      </c>
      <c r="AU80" s="191">
        <v>0.41506505728425663</v>
      </c>
      <c r="AV80" s="192">
        <v>0.11876208947999703</v>
      </c>
      <c r="AW80" s="244">
        <v>4964625.7302960325</v>
      </c>
      <c r="AX80" s="246">
        <v>121289261.87147729</v>
      </c>
      <c r="AY80" s="244">
        <v>0</v>
      </c>
      <c r="AZ80" s="246">
        <v>10950002.5607416</v>
      </c>
      <c r="BA80" s="186">
        <v>0</v>
      </c>
      <c r="BB80" s="187">
        <v>9.0280065949652155E-2</v>
      </c>
      <c r="BC80" s="244">
        <v>10950002.5607416</v>
      </c>
      <c r="BD80" s="245">
        <v>39917027.450106196</v>
      </c>
      <c r="BE80" s="245">
        <v>1636696.8827540616</v>
      </c>
      <c r="BF80" s="247">
        <v>1002.0392428032598</v>
      </c>
    </row>
    <row r="81" spans="2:58" s="19" customFormat="1" ht="15" customHeight="1" x14ac:dyDescent="0.25">
      <c r="B81" s="256" t="s">
        <v>673</v>
      </c>
      <c r="C81" s="574">
        <v>3</v>
      </c>
      <c r="D81" s="288">
        <v>2018</v>
      </c>
      <c r="E81" s="345">
        <v>0.2</v>
      </c>
      <c r="F81" s="346" t="s">
        <v>696</v>
      </c>
      <c r="G81" s="316">
        <v>885416427.34368134</v>
      </c>
      <c r="H81" s="318">
        <v>1102530103.9897346</v>
      </c>
      <c r="I81" s="323">
        <v>-0.19692312786778543</v>
      </c>
      <c r="J81" s="347">
        <v>23</v>
      </c>
      <c r="K81" s="348">
        <v>24</v>
      </c>
      <c r="L81" s="329">
        <v>-1</v>
      </c>
      <c r="M81" s="349">
        <v>10750000</v>
      </c>
      <c r="N81" s="350">
        <v>11225000</v>
      </c>
      <c r="O81" s="323">
        <v>-4.2316258351893121E-2</v>
      </c>
      <c r="P81" s="349">
        <v>0</v>
      </c>
      <c r="Q81" s="350">
        <v>0</v>
      </c>
      <c r="R81" s="323"/>
      <c r="S81" s="349">
        <v>10750000</v>
      </c>
      <c r="T81" s="249">
        <v>11225000</v>
      </c>
      <c r="U81" s="332">
        <v>-4.2316258351893121E-2</v>
      </c>
      <c r="V81" s="172">
        <v>-5833249530.4714899</v>
      </c>
      <c r="W81" s="198">
        <v>-2473916551.563899</v>
      </c>
      <c r="X81" s="198">
        <v>885416427.34368134</v>
      </c>
      <c r="Y81" s="198">
        <v>-4780381883.4126654</v>
      </c>
      <c r="Z81" s="199">
        <v>2063257822.4696884</v>
      </c>
      <c r="AA81" s="172">
        <v>13826.144591271706</v>
      </c>
      <c r="AB81" s="198">
        <v>34.712237779303265</v>
      </c>
      <c r="AC81" s="199">
        <v>3227152105.8594599</v>
      </c>
      <c r="AD81" s="172">
        <v>17994578506.788406</v>
      </c>
      <c r="AE81" s="198">
        <v>37915.025969069451</v>
      </c>
      <c r="AF81" s="198">
        <v>2838531.5145261064</v>
      </c>
      <c r="AG81" s="198">
        <v>-9295570743.6615086</v>
      </c>
      <c r="AH81" s="198">
        <v>-1108751463.4495447</v>
      </c>
      <c r="AI81" s="199">
        <v>-149776314.57655406</v>
      </c>
      <c r="AJ81" s="248">
        <v>23</v>
      </c>
      <c r="AK81" s="249">
        <v>10</v>
      </c>
      <c r="AL81" s="249">
        <v>8300000</v>
      </c>
      <c r="AM81" s="194">
        <v>1</v>
      </c>
      <c r="AN81" s="248">
        <v>25</v>
      </c>
      <c r="AO81" s="249">
        <v>10</v>
      </c>
      <c r="AP81" s="249">
        <v>8</v>
      </c>
      <c r="AQ81" s="250">
        <v>4</v>
      </c>
      <c r="AR81" s="248">
        <v>4434710796.7009258</v>
      </c>
      <c r="AS81" s="250">
        <v>10354481865.998705</v>
      </c>
      <c r="AT81" s="248">
        <v>119327013</v>
      </c>
      <c r="AU81" s="193">
        <v>0.40748386505432271</v>
      </c>
      <c r="AV81" s="194">
        <v>0.12097143935581417</v>
      </c>
      <c r="AW81" s="248">
        <v>4964625.7302960325</v>
      </c>
      <c r="AX81" s="250">
        <v>121289261.87147729</v>
      </c>
      <c r="AY81" s="248">
        <v>0</v>
      </c>
      <c r="AZ81" s="250">
        <v>10750000</v>
      </c>
      <c r="BA81" s="204">
        <v>0</v>
      </c>
      <c r="BB81" s="206">
        <v>8.8631094246340691E-2</v>
      </c>
      <c r="BC81" s="248">
        <v>10750000</v>
      </c>
      <c r="BD81" s="249">
        <v>39187940.158762485</v>
      </c>
      <c r="BE81" s="249">
        <v>1606802.5</v>
      </c>
      <c r="BF81" s="251">
        <v>1010.9822216764711</v>
      </c>
    </row>
    <row r="82" spans="2:58" s="19" customFormat="1" ht="15" customHeight="1" x14ac:dyDescent="0.25">
      <c r="B82" s="254" t="s">
        <v>673</v>
      </c>
      <c r="C82" s="572">
        <v>3</v>
      </c>
      <c r="D82" s="286">
        <v>2018</v>
      </c>
      <c r="E82" s="333">
        <v>-0.2</v>
      </c>
      <c r="F82" s="334" t="s">
        <v>700</v>
      </c>
      <c r="G82" s="319">
        <v>1791240451.5528679</v>
      </c>
      <c r="H82" s="320">
        <v>1102530103.9897346</v>
      </c>
      <c r="I82" s="324">
        <v>0.62466353079239423</v>
      </c>
      <c r="J82" s="335">
        <v>28</v>
      </c>
      <c r="K82" s="336">
        <v>24</v>
      </c>
      <c r="L82" s="327">
        <v>4</v>
      </c>
      <c r="M82" s="337">
        <v>14475000</v>
      </c>
      <c r="N82" s="338">
        <v>11225000</v>
      </c>
      <c r="O82" s="324">
        <v>0.28953229398663693</v>
      </c>
      <c r="P82" s="337">
        <v>0</v>
      </c>
      <c r="Q82" s="338">
        <v>0</v>
      </c>
      <c r="R82" s="324"/>
      <c r="S82" s="337">
        <v>14474333.1531952</v>
      </c>
      <c r="T82" s="241">
        <v>11225000</v>
      </c>
      <c r="U82" s="330">
        <v>0.28947288669890425</v>
      </c>
      <c r="V82" s="170">
        <v>-7052867637.8495483</v>
      </c>
      <c r="W82" s="24">
        <v>-2648594875.7246552</v>
      </c>
      <c r="X82" s="24">
        <v>1791240451.5528679</v>
      </c>
      <c r="Y82" s="24">
        <v>-5635234420.1983662</v>
      </c>
      <c r="Z82" s="195">
        <v>3579381494.5343361</v>
      </c>
      <c r="AA82" s="170">
        <v>21556.369301811807</v>
      </c>
      <c r="AB82" s="24">
        <v>54.275104553811524</v>
      </c>
      <c r="AC82" s="195">
        <v>4438447636.4466581</v>
      </c>
      <c r="AD82" s="170">
        <v>25427021668.769375</v>
      </c>
      <c r="AE82" s="24">
        <v>2036427.534843903</v>
      </c>
      <c r="AF82" s="24">
        <v>9251200.3784917295</v>
      </c>
      <c r="AG82" s="24">
        <v>-10762650731.343483</v>
      </c>
      <c r="AH82" s="24">
        <v>-1305470811.7577503</v>
      </c>
      <c r="AI82" s="195">
        <v>-168532583.05550683</v>
      </c>
      <c r="AJ82" s="240">
        <v>34</v>
      </c>
      <c r="AK82" s="241">
        <v>16</v>
      </c>
      <c r="AL82" s="241">
        <v>16675000</v>
      </c>
      <c r="AM82" s="190">
        <v>0.99957410384797873</v>
      </c>
      <c r="AN82" s="240">
        <v>41</v>
      </c>
      <c r="AO82" s="241">
        <v>17</v>
      </c>
      <c r="AP82" s="241">
        <v>15</v>
      </c>
      <c r="AQ82" s="242">
        <v>6</v>
      </c>
      <c r="AR82" s="240">
        <v>7415452359.7490597</v>
      </c>
      <c r="AS82" s="242">
        <v>11874996272.687876</v>
      </c>
      <c r="AT82" s="240">
        <v>119327013</v>
      </c>
      <c r="AU82" s="189">
        <v>0.54865648533469202</v>
      </c>
      <c r="AV82" s="190">
        <v>0.27124139133817793</v>
      </c>
      <c r="AW82" s="240">
        <v>4964625.7302960325</v>
      </c>
      <c r="AX82" s="242">
        <v>121289261.87147729</v>
      </c>
      <c r="AY82" s="240">
        <v>0</v>
      </c>
      <c r="AZ82" s="242">
        <v>14474333.1531952</v>
      </c>
      <c r="BA82" s="200">
        <v>0</v>
      </c>
      <c r="BB82" s="202">
        <v>0.11933730100965372</v>
      </c>
      <c r="BC82" s="240">
        <v>14474333.1531952</v>
      </c>
      <c r="BD82" s="241">
        <v>52764586.180968225</v>
      </c>
      <c r="BE82" s="241">
        <v>2163478.5764080975</v>
      </c>
      <c r="BF82" s="243">
        <v>963.1587377342745</v>
      </c>
    </row>
    <row r="83" spans="2:58" s="19" customFormat="1" ht="15" customHeight="1" x14ac:dyDescent="0.25">
      <c r="B83" s="255" t="s">
        <v>673</v>
      </c>
      <c r="C83" s="573">
        <v>3</v>
      </c>
      <c r="D83" s="287">
        <v>2018</v>
      </c>
      <c r="E83" s="339">
        <v>-0.1</v>
      </c>
      <c r="F83" s="340" t="s">
        <v>700</v>
      </c>
      <c r="G83" s="313">
        <v>1417016546.2363834</v>
      </c>
      <c r="H83" s="315">
        <v>1102530103.9897346</v>
      </c>
      <c r="I83" s="322">
        <v>0.28524068513740719</v>
      </c>
      <c r="J83" s="341">
        <v>28</v>
      </c>
      <c r="K83" s="342">
        <v>24</v>
      </c>
      <c r="L83" s="328">
        <v>4</v>
      </c>
      <c r="M83" s="343">
        <v>13525000</v>
      </c>
      <c r="N83" s="344">
        <v>11225000</v>
      </c>
      <c r="O83" s="322">
        <v>0.20489977728285069</v>
      </c>
      <c r="P83" s="343">
        <v>0</v>
      </c>
      <c r="Q83" s="344">
        <v>0</v>
      </c>
      <c r="R83" s="322"/>
      <c r="S83" s="343">
        <v>13525000.000000499</v>
      </c>
      <c r="T83" s="245">
        <v>11225000</v>
      </c>
      <c r="U83" s="331">
        <v>0.20489977728289532</v>
      </c>
      <c r="V83" s="171">
        <v>-6877585268.5344524</v>
      </c>
      <c r="W83" s="196">
        <v>-2748065643.7253532</v>
      </c>
      <c r="X83" s="196">
        <v>1417016546.2363834</v>
      </c>
      <c r="Y83" s="196">
        <v>-5552930856.7696915</v>
      </c>
      <c r="Z83" s="197">
        <v>3057322819.7012653</v>
      </c>
      <c r="AA83" s="171">
        <v>19615.175488483943</v>
      </c>
      <c r="AB83" s="196">
        <v>49.464949001600317</v>
      </c>
      <c r="AC83" s="197">
        <v>4112184679.1575756</v>
      </c>
      <c r="AD83" s="171">
        <v>23503851025.971657</v>
      </c>
      <c r="AE83" s="196">
        <v>1553891.8262986932</v>
      </c>
      <c r="AF83" s="196">
        <v>7978530.4508104548</v>
      </c>
      <c r="AG83" s="196">
        <v>-10248408131.641777</v>
      </c>
      <c r="AH83" s="196">
        <v>-1241739093.5246592</v>
      </c>
      <c r="AI83" s="197">
        <v>-159175078.95618874</v>
      </c>
      <c r="AJ83" s="244">
        <v>32</v>
      </c>
      <c r="AK83" s="245">
        <v>16</v>
      </c>
      <c r="AL83" s="245">
        <v>14375000</v>
      </c>
      <c r="AM83" s="192">
        <v>0.99999864159998786</v>
      </c>
      <c r="AN83" s="244">
        <v>38</v>
      </c>
      <c r="AO83" s="245">
        <v>17</v>
      </c>
      <c r="AP83" s="245">
        <v>14</v>
      </c>
      <c r="AQ83" s="246">
        <v>6</v>
      </c>
      <c r="AR83" s="244">
        <v>6627120053.6362486</v>
      </c>
      <c r="AS83" s="246">
        <v>11406824154.055521</v>
      </c>
      <c r="AT83" s="244">
        <v>119327013</v>
      </c>
      <c r="AU83" s="191">
        <v>0.51267156045208828</v>
      </c>
      <c r="AV83" s="192">
        <v>0.26207921003621854</v>
      </c>
      <c r="AW83" s="244">
        <v>4964625.7302960325</v>
      </c>
      <c r="AX83" s="246">
        <v>121289261.87147729</v>
      </c>
      <c r="AY83" s="244">
        <v>0</v>
      </c>
      <c r="AZ83" s="246">
        <v>13525000.000000499</v>
      </c>
      <c r="BA83" s="186">
        <v>0</v>
      </c>
      <c r="BB83" s="187">
        <v>0.11151028369133043</v>
      </c>
      <c r="BC83" s="244">
        <v>13525000.000000499</v>
      </c>
      <c r="BD83" s="245">
        <v>49303896.804398626</v>
      </c>
      <c r="BE83" s="245">
        <v>2021581.7500000861</v>
      </c>
      <c r="BF83" s="247">
        <v>983.81572371786979</v>
      </c>
    </row>
    <row r="84" spans="2:58" s="19" customFormat="1" ht="15" customHeight="1" x14ac:dyDescent="0.25">
      <c r="B84" s="255" t="s">
        <v>673</v>
      </c>
      <c r="C84" s="573">
        <v>3</v>
      </c>
      <c r="D84" s="287">
        <v>2018</v>
      </c>
      <c r="E84" s="339">
        <v>0.1</v>
      </c>
      <c r="F84" s="340" t="s">
        <v>700</v>
      </c>
      <c r="G84" s="313">
        <v>836531269.35914993</v>
      </c>
      <c r="H84" s="315">
        <v>1102530103.9897346</v>
      </c>
      <c r="I84" s="322">
        <v>-0.24126219653142578</v>
      </c>
      <c r="J84" s="341">
        <v>24</v>
      </c>
      <c r="K84" s="342">
        <v>24</v>
      </c>
      <c r="L84" s="328">
        <v>0</v>
      </c>
      <c r="M84" s="343">
        <v>10300000</v>
      </c>
      <c r="N84" s="344">
        <v>11225000</v>
      </c>
      <c r="O84" s="322">
        <v>-8.2405345211581271E-2</v>
      </c>
      <c r="P84" s="343">
        <v>0</v>
      </c>
      <c r="Q84" s="344">
        <v>0</v>
      </c>
      <c r="R84" s="322"/>
      <c r="S84" s="343">
        <v>10299999.999999801</v>
      </c>
      <c r="T84" s="245">
        <v>11225000</v>
      </c>
      <c r="U84" s="331">
        <v>-8.2405345211599035E-2</v>
      </c>
      <c r="V84" s="171">
        <v>-5614169644.7741241</v>
      </c>
      <c r="W84" s="196">
        <v>-2388819187.7074823</v>
      </c>
      <c r="X84" s="196">
        <v>836531269.35914993</v>
      </c>
      <c r="Y84" s="196">
        <v>-4605375527.1270847</v>
      </c>
      <c r="Z84" s="197">
        <v>1951786237.5786781</v>
      </c>
      <c r="AA84" s="171">
        <v>14214.998073591922</v>
      </c>
      <c r="AB84" s="196">
        <v>36.00223016761371</v>
      </c>
      <c r="AC84" s="197">
        <v>3093768736.5809488</v>
      </c>
      <c r="AD84" s="171">
        <v>17588605001.975269</v>
      </c>
      <c r="AE84" s="196">
        <v>658688.58057292178</v>
      </c>
      <c r="AF84" s="196">
        <v>5072513.7394820638</v>
      </c>
      <c r="AG84" s="196">
        <v>-8056444709.7000275</v>
      </c>
      <c r="AH84" s="196">
        <v>-976747755.31665194</v>
      </c>
      <c r="AI84" s="197">
        <v>-123627378.01285806</v>
      </c>
      <c r="AJ84" s="244">
        <v>28</v>
      </c>
      <c r="AK84" s="245">
        <v>12</v>
      </c>
      <c r="AL84" s="245">
        <v>10775000</v>
      </c>
      <c r="AM84" s="192">
        <v>0.99958247394896693</v>
      </c>
      <c r="AN84" s="244">
        <v>30</v>
      </c>
      <c r="AO84" s="245">
        <v>12</v>
      </c>
      <c r="AP84" s="245">
        <v>9</v>
      </c>
      <c r="AQ84" s="246">
        <v>4</v>
      </c>
      <c r="AR84" s="244">
        <v>3930575661.0169721</v>
      </c>
      <c r="AS84" s="246">
        <v>9979071259.6870689</v>
      </c>
      <c r="AT84" s="244">
        <v>119327013</v>
      </c>
      <c r="AU84" s="191">
        <v>0.39042640093576281</v>
      </c>
      <c r="AV84" s="192">
        <v>9.0132662595147364E-2</v>
      </c>
      <c r="AW84" s="244">
        <v>4964625.7302960325</v>
      </c>
      <c r="AX84" s="246">
        <v>121289261.87147729</v>
      </c>
      <c r="AY84" s="244">
        <v>0</v>
      </c>
      <c r="AZ84" s="246">
        <v>10299999.999999801</v>
      </c>
      <c r="BA84" s="186">
        <v>0</v>
      </c>
      <c r="BB84" s="187">
        <v>8.4920955417422464E-2</v>
      </c>
      <c r="BC84" s="244">
        <v>10299999.999999801</v>
      </c>
      <c r="BD84" s="245">
        <v>37547514.756767102</v>
      </c>
      <c r="BE84" s="245">
        <v>1539540.9999999725</v>
      </c>
      <c r="BF84" s="247">
        <v>1013.1175179161705</v>
      </c>
    </row>
    <row r="85" spans="2:58" s="19" customFormat="1" ht="15" customHeight="1" x14ac:dyDescent="0.25">
      <c r="B85" s="256" t="s">
        <v>673</v>
      </c>
      <c r="C85" s="574">
        <v>3</v>
      </c>
      <c r="D85" s="288">
        <v>2018</v>
      </c>
      <c r="E85" s="345">
        <v>0.2</v>
      </c>
      <c r="F85" s="346" t="s">
        <v>700</v>
      </c>
      <c r="G85" s="316">
        <v>607228773.70427513</v>
      </c>
      <c r="H85" s="318">
        <v>1102530103.9897346</v>
      </c>
      <c r="I85" s="323">
        <v>-0.4492406406801126</v>
      </c>
      <c r="J85" s="347">
        <v>24</v>
      </c>
      <c r="K85" s="348">
        <v>24</v>
      </c>
      <c r="L85" s="329">
        <v>0</v>
      </c>
      <c r="M85" s="349">
        <v>9000000</v>
      </c>
      <c r="N85" s="350">
        <v>11225000</v>
      </c>
      <c r="O85" s="323">
        <v>-0.19821826280623611</v>
      </c>
      <c r="P85" s="349">
        <v>0</v>
      </c>
      <c r="Q85" s="350">
        <v>0</v>
      </c>
      <c r="R85" s="323"/>
      <c r="S85" s="349">
        <v>9000001.2726319898</v>
      </c>
      <c r="T85" s="249">
        <v>11225000</v>
      </c>
      <c r="U85" s="332">
        <v>-0.19821814943144855</v>
      </c>
      <c r="V85" s="172">
        <v>-5017720689.8124313</v>
      </c>
      <c r="W85" s="198">
        <v>-2205245958.0540733</v>
      </c>
      <c r="X85" s="198">
        <v>607228773.70427513</v>
      </c>
      <c r="Y85" s="198">
        <v>-4136249976.934063</v>
      </c>
      <c r="Z85" s="199">
        <v>1593309656.7753315</v>
      </c>
      <c r="AA85" s="172">
        <v>12372.145240034444</v>
      </c>
      <c r="AB85" s="198">
        <v>31.35249396251335</v>
      </c>
      <c r="AC85" s="199">
        <v>2696078571.8417978</v>
      </c>
      <c r="AD85" s="172">
        <v>15335036783.402678</v>
      </c>
      <c r="AE85" s="198">
        <v>558543.74880265445</v>
      </c>
      <c r="AF85" s="198">
        <v>4434450.3417539038</v>
      </c>
      <c r="AG85" s="198">
        <v>-7070624286.7011919</v>
      </c>
      <c r="AH85" s="198">
        <v>-854090979.62526822</v>
      </c>
      <c r="AI85" s="199">
        <v>-107853075.54948324</v>
      </c>
      <c r="AJ85" s="248">
        <v>26</v>
      </c>
      <c r="AK85" s="249">
        <v>11</v>
      </c>
      <c r="AL85" s="249">
        <v>9275000</v>
      </c>
      <c r="AM85" s="194">
        <v>1.0000001990306815</v>
      </c>
      <c r="AN85" s="248">
        <v>29</v>
      </c>
      <c r="AO85" s="249">
        <v>12</v>
      </c>
      <c r="AP85" s="249">
        <v>9</v>
      </c>
      <c r="AQ85" s="250">
        <v>4</v>
      </c>
      <c r="AR85" s="248">
        <v>3298048145.9592452</v>
      </c>
      <c r="AS85" s="250">
        <v>8452794778.3309364</v>
      </c>
      <c r="AT85" s="248">
        <v>119327013</v>
      </c>
      <c r="AU85" s="193">
        <v>0.34114933061078206</v>
      </c>
      <c r="AV85" s="194">
        <v>9.1629991803193617E-2</v>
      </c>
      <c r="AW85" s="248">
        <v>4964625.7302960325</v>
      </c>
      <c r="AX85" s="250">
        <v>121289261.87147729</v>
      </c>
      <c r="AY85" s="248">
        <v>0</v>
      </c>
      <c r="AZ85" s="250">
        <v>9000001.2726319898</v>
      </c>
      <c r="BA85" s="204">
        <v>0</v>
      </c>
      <c r="BB85" s="206">
        <v>7.4202787070868095E-2</v>
      </c>
      <c r="BC85" s="248">
        <v>9000001.2726319898</v>
      </c>
      <c r="BD85" s="249">
        <v>32808512.679133836</v>
      </c>
      <c r="BE85" s="249">
        <v>1345230.1902203034</v>
      </c>
      <c r="BF85" s="251">
        <v>1025.5291642884363</v>
      </c>
    </row>
    <row r="86" spans="2:58" s="19" customFormat="1" ht="15" customHeight="1" x14ac:dyDescent="0.25">
      <c r="B86" s="254" t="s">
        <v>673</v>
      </c>
      <c r="C86" s="572">
        <v>3</v>
      </c>
      <c r="D86" s="286">
        <v>2018</v>
      </c>
      <c r="E86" s="333">
        <v>-0.2</v>
      </c>
      <c r="F86" s="334" t="s">
        <v>802</v>
      </c>
      <c r="G86" s="319">
        <v>1286528123.3974934</v>
      </c>
      <c r="H86" s="320">
        <v>1102530103.9897346</v>
      </c>
      <c r="I86" s="324">
        <v>0.1668870706948713</v>
      </c>
      <c r="J86" s="335">
        <v>24</v>
      </c>
      <c r="K86" s="336">
        <v>24</v>
      </c>
      <c r="L86" s="327">
        <v>0</v>
      </c>
      <c r="M86" s="337">
        <v>11550000</v>
      </c>
      <c r="N86" s="338">
        <v>11225000</v>
      </c>
      <c r="O86" s="324">
        <v>2.8953229398663627E-2</v>
      </c>
      <c r="P86" s="337">
        <v>0</v>
      </c>
      <c r="Q86" s="338">
        <v>0</v>
      </c>
      <c r="R86" s="324"/>
      <c r="S86" s="337">
        <v>11550002.462135401</v>
      </c>
      <c r="T86" s="241">
        <v>11225000</v>
      </c>
      <c r="U86" s="330">
        <v>2.8953448742574661E-2</v>
      </c>
      <c r="V86" s="170">
        <v>-5888933226.3503551</v>
      </c>
      <c r="W86" s="24">
        <v>-2316020286.9566956</v>
      </c>
      <c r="X86" s="24">
        <v>1286528123.3974934</v>
      </c>
      <c r="Y86" s="24">
        <v>-4757712396.9706221</v>
      </c>
      <c r="Z86" s="195">
        <v>2595222993.9976349</v>
      </c>
      <c r="AA86" s="170">
        <v>16478.171541337138</v>
      </c>
      <c r="AB86" s="24">
        <v>41.87137248365304</v>
      </c>
      <c r="AC86" s="195">
        <v>3485437659.5099659</v>
      </c>
      <c r="AD86" s="170">
        <v>19908870953.660484</v>
      </c>
      <c r="AE86" s="24">
        <v>1185910.8487051986</v>
      </c>
      <c r="AF86" s="24">
        <v>6530379.8869764656</v>
      </c>
      <c r="AG86" s="24">
        <v>-8883285125.7433167</v>
      </c>
      <c r="AH86" s="24">
        <v>-1069427737.656804</v>
      </c>
      <c r="AI86" s="195">
        <v>-137079394.5819087</v>
      </c>
      <c r="AJ86" s="240">
        <v>37</v>
      </c>
      <c r="AK86" s="241">
        <v>16</v>
      </c>
      <c r="AL86" s="241">
        <v>15375000</v>
      </c>
      <c r="AM86" s="190">
        <v>0.99868432623284498</v>
      </c>
      <c r="AN86" s="240">
        <v>41</v>
      </c>
      <c r="AO86" s="241">
        <v>17</v>
      </c>
      <c r="AP86" s="241">
        <v>14</v>
      </c>
      <c r="AQ86" s="242">
        <v>6</v>
      </c>
      <c r="AR86" s="240">
        <v>5045833465.5615377</v>
      </c>
      <c r="AS86" s="242">
        <v>11333130332.31896</v>
      </c>
      <c r="AT86" s="240">
        <v>119327013</v>
      </c>
      <c r="AU86" s="189">
        <v>0.43780833903794186</v>
      </c>
      <c r="AV86" s="190">
        <v>0.13409948970726426</v>
      </c>
      <c r="AW86" s="240">
        <v>4964625.7302960325</v>
      </c>
      <c r="AX86" s="242">
        <v>121289261.87147729</v>
      </c>
      <c r="AY86" s="240">
        <v>0</v>
      </c>
      <c r="AZ86" s="242">
        <v>11550002.462135401</v>
      </c>
      <c r="BA86" s="200">
        <v>0</v>
      </c>
      <c r="BB86" s="202">
        <v>9.5226916908557183E-2</v>
      </c>
      <c r="BC86" s="240">
        <v>11550002.462135401</v>
      </c>
      <c r="BD86" s="241">
        <v>42104260.959974118</v>
      </c>
      <c r="BE86" s="241">
        <v>1726378.8680153796</v>
      </c>
      <c r="BF86" s="243">
        <v>981.40738345671616</v>
      </c>
    </row>
    <row r="87" spans="2:58" s="19" customFormat="1" ht="15" customHeight="1" x14ac:dyDescent="0.25">
      <c r="B87" s="255" t="s">
        <v>673</v>
      </c>
      <c r="C87" s="573">
        <v>3</v>
      </c>
      <c r="D87" s="287">
        <v>2018</v>
      </c>
      <c r="E87" s="339">
        <v>-0.1</v>
      </c>
      <c r="F87" s="340" t="s">
        <v>802</v>
      </c>
      <c r="G87" s="313">
        <v>1193289579.1826534</v>
      </c>
      <c r="H87" s="315">
        <v>1102530103.9897346</v>
      </c>
      <c r="I87" s="322">
        <v>8.2319271704678787E-2</v>
      </c>
      <c r="J87" s="341">
        <v>24</v>
      </c>
      <c r="K87" s="342">
        <v>24</v>
      </c>
      <c r="L87" s="328">
        <v>0</v>
      </c>
      <c r="M87" s="343">
        <v>11375000</v>
      </c>
      <c r="N87" s="344">
        <v>11225000</v>
      </c>
      <c r="O87" s="322">
        <v>1.3363028953229383E-2</v>
      </c>
      <c r="P87" s="343">
        <v>0</v>
      </c>
      <c r="Q87" s="344">
        <v>0</v>
      </c>
      <c r="R87" s="322"/>
      <c r="S87" s="343">
        <v>11375001.9872304</v>
      </c>
      <c r="T87" s="245">
        <v>11225000</v>
      </c>
      <c r="U87" s="331">
        <v>1.336320598934515E-2</v>
      </c>
      <c r="V87" s="171">
        <v>-5876816533.0581045</v>
      </c>
      <c r="W87" s="196">
        <v>-2356581212.4179916</v>
      </c>
      <c r="X87" s="196">
        <v>1193289579.1826534</v>
      </c>
      <c r="Y87" s="196">
        <v>-4762735456.073472</v>
      </c>
      <c r="Z87" s="197">
        <v>2478791544.3266449</v>
      </c>
      <c r="AA87" s="171">
        <v>15997.340723847241</v>
      </c>
      <c r="AB87" s="196">
        <v>40.571223396003603</v>
      </c>
      <c r="AC87" s="197">
        <v>3427507403.9066405</v>
      </c>
      <c r="AD87" s="171">
        <v>19532945530.850731</v>
      </c>
      <c r="AE87" s="196">
        <v>966936.87081394531</v>
      </c>
      <c r="AF87" s="196">
        <v>6048064.5166392624</v>
      </c>
      <c r="AG87" s="196">
        <v>-8803026605.5057602</v>
      </c>
      <c r="AH87" s="196">
        <v>-1064944182.0097817</v>
      </c>
      <c r="AI87" s="197">
        <v>-135715967.26006052</v>
      </c>
      <c r="AJ87" s="244">
        <v>34</v>
      </c>
      <c r="AK87" s="245">
        <v>16</v>
      </c>
      <c r="AL87" s="245">
        <v>14025000</v>
      </c>
      <c r="AM87" s="192">
        <v>0.99855785376400152</v>
      </c>
      <c r="AN87" s="244">
        <v>38</v>
      </c>
      <c r="AO87" s="245">
        <v>17</v>
      </c>
      <c r="AP87" s="245">
        <v>14</v>
      </c>
      <c r="AQ87" s="246">
        <v>6</v>
      </c>
      <c r="AR87" s="244">
        <v>4862248789.4878931</v>
      </c>
      <c r="AS87" s="246">
        <v>11162313864.778793</v>
      </c>
      <c r="AT87" s="244">
        <v>119327013</v>
      </c>
      <c r="AU87" s="191">
        <v>0.43117486276811884</v>
      </c>
      <c r="AV87" s="192">
        <v>0.12737133189571953</v>
      </c>
      <c r="AW87" s="244">
        <v>4964625.7302960325</v>
      </c>
      <c r="AX87" s="246">
        <v>121289261.87147729</v>
      </c>
      <c r="AY87" s="244">
        <v>0</v>
      </c>
      <c r="AZ87" s="246">
        <v>11375001.9872304</v>
      </c>
      <c r="BA87" s="186">
        <v>0</v>
      </c>
      <c r="BB87" s="187">
        <v>9.3784081226281873E-2</v>
      </c>
      <c r="BC87" s="244">
        <v>11375001.9872304</v>
      </c>
      <c r="BD87" s="245">
        <v>41466316.016873762</v>
      </c>
      <c r="BE87" s="245">
        <v>1700221.5470313414</v>
      </c>
      <c r="BF87" s="247">
        <v>988.11652847843379</v>
      </c>
    </row>
    <row r="88" spans="2:58" s="19" customFormat="1" ht="15" customHeight="1" x14ac:dyDescent="0.25">
      <c r="B88" s="255" t="s">
        <v>673</v>
      </c>
      <c r="C88" s="573">
        <v>3</v>
      </c>
      <c r="D88" s="287">
        <v>2018</v>
      </c>
      <c r="E88" s="339">
        <v>0.1</v>
      </c>
      <c r="F88" s="340" t="s">
        <v>802</v>
      </c>
      <c r="G88" s="313">
        <v>1014393884.8963852</v>
      </c>
      <c r="H88" s="315">
        <v>1102530103.9897346</v>
      </c>
      <c r="I88" s="322">
        <v>-7.9939966060255552E-2</v>
      </c>
      <c r="J88" s="341">
        <v>24</v>
      </c>
      <c r="K88" s="342">
        <v>24</v>
      </c>
      <c r="L88" s="328">
        <v>0</v>
      </c>
      <c r="M88" s="343">
        <v>11100000</v>
      </c>
      <c r="N88" s="344">
        <v>11225000</v>
      </c>
      <c r="O88" s="322">
        <v>-1.1135857461024523E-2</v>
      </c>
      <c r="P88" s="343">
        <v>0</v>
      </c>
      <c r="Q88" s="344">
        <v>0</v>
      </c>
      <c r="R88" s="322"/>
      <c r="S88" s="343">
        <v>11100001.920892799</v>
      </c>
      <c r="T88" s="245">
        <v>11225000</v>
      </c>
      <c r="U88" s="331">
        <v>-1.1135686334717176E-2</v>
      </c>
      <c r="V88" s="171">
        <v>-5868242890.9842081</v>
      </c>
      <c r="W88" s="196">
        <v>-2441742238.5241756</v>
      </c>
      <c r="X88" s="196">
        <v>1014393884.8963852</v>
      </c>
      <c r="Y88" s="196">
        <v>-4781095644.0261736</v>
      </c>
      <c r="Z88" s="197">
        <v>2285361461.2010365</v>
      </c>
      <c r="AA88" s="171">
        <v>15244.049282887663</v>
      </c>
      <c r="AB88" s="196">
        <v>38.483388033346635</v>
      </c>
      <c r="AC88" s="197">
        <v>3335389164.390132</v>
      </c>
      <c r="AD88" s="171">
        <v>18940982098.065506</v>
      </c>
      <c r="AE88" s="196">
        <v>627018.99769244529</v>
      </c>
      <c r="AF88" s="196">
        <v>5312449.110574767</v>
      </c>
      <c r="AG88" s="196">
        <v>-8675546142.7390442</v>
      </c>
      <c r="AH88" s="196">
        <v>-1057626162.5295004</v>
      </c>
      <c r="AI88" s="197">
        <v>-133422376.32415485</v>
      </c>
      <c r="AJ88" s="244">
        <v>28</v>
      </c>
      <c r="AK88" s="245">
        <v>12</v>
      </c>
      <c r="AL88" s="245">
        <v>11925000</v>
      </c>
      <c r="AM88" s="192">
        <v>0.99968630133833902</v>
      </c>
      <c r="AN88" s="244">
        <v>30</v>
      </c>
      <c r="AO88" s="245">
        <v>12</v>
      </c>
      <c r="AP88" s="245">
        <v>10</v>
      </c>
      <c r="AQ88" s="246">
        <v>4</v>
      </c>
      <c r="AR88" s="244">
        <v>4667297429.7481232</v>
      </c>
      <c r="AS88" s="246">
        <v>10471478245.395159</v>
      </c>
      <c r="AT88" s="244">
        <v>119327013</v>
      </c>
      <c r="AU88" s="191">
        <v>0.4207508544033316</v>
      </c>
      <c r="AV88" s="192">
        <v>0.12616599742465254</v>
      </c>
      <c r="AW88" s="244">
        <v>4964625.7302960325</v>
      </c>
      <c r="AX88" s="246">
        <v>121289261.87147729</v>
      </c>
      <c r="AY88" s="244">
        <v>0</v>
      </c>
      <c r="AZ88" s="246">
        <v>11100001.920892799</v>
      </c>
      <c r="BA88" s="186">
        <v>0</v>
      </c>
      <c r="BB88" s="187">
        <v>9.1516773617229055E-2</v>
      </c>
      <c r="BC88" s="244">
        <v>11100001.920892799</v>
      </c>
      <c r="BD88" s="245">
        <v>40463833.584939234</v>
      </c>
      <c r="BE88" s="245">
        <v>1659117.2871158507</v>
      </c>
      <c r="BF88" s="247">
        <v>999.59490034831128</v>
      </c>
    </row>
    <row r="89" spans="2:58" s="19" customFormat="1" ht="15" customHeight="1" x14ac:dyDescent="0.25">
      <c r="B89" s="256" t="s">
        <v>673</v>
      </c>
      <c r="C89" s="574">
        <v>3</v>
      </c>
      <c r="D89" s="288">
        <v>2018</v>
      </c>
      <c r="E89" s="345">
        <v>0.2</v>
      </c>
      <c r="F89" s="346" t="s">
        <v>802</v>
      </c>
      <c r="G89" s="316">
        <v>930909922.25150299</v>
      </c>
      <c r="H89" s="318">
        <v>1102530103.9897346</v>
      </c>
      <c r="I89" s="323">
        <v>-0.15566031359795829</v>
      </c>
      <c r="J89" s="347">
        <v>24</v>
      </c>
      <c r="K89" s="348">
        <v>24</v>
      </c>
      <c r="L89" s="329">
        <v>0</v>
      </c>
      <c r="M89" s="349">
        <v>10775000</v>
      </c>
      <c r="N89" s="350">
        <v>11225000</v>
      </c>
      <c r="O89" s="323">
        <v>-4.008908685968815E-2</v>
      </c>
      <c r="P89" s="349">
        <v>0</v>
      </c>
      <c r="Q89" s="350">
        <v>0</v>
      </c>
      <c r="R89" s="323"/>
      <c r="S89" s="349">
        <v>10775002.506791599</v>
      </c>
      <c r="T89" s="249">
        <v>11225000</v>
      </c>
      <c r="U89" s="332">
        <v>-4.0088863537496744E-2</v>
      </c>
      <c r="V89" s="172">
        <v>-5623385692.3198881</v>
      </c>
      <c r="W89" s="198">
        <v>-2390691091.4749851</v>
      </c>
      <c r="X89" s="198">
        <v>930909922.25150299</v>
      </c>
      <c r="Y89" s="198">
        <v>-4568069270.3311758</v>
      </c>
      <c r="Z89" s="199">
        <v>2291487472.5954456</v>
      </c>
      <c r="AA89" s="172">
        <v>14805.734719398957</v>
      </c>
      <c r="AB89" s="198">
        <v>37.253009129019439</v>
      </c>
      <c r="AC89" s="199">
        <v>3242280282.7454414</v>
      </c>
      <c r="AD89" s="172">
        <v>18406088271.113609</v>
      </c>
      <c r="AE89" s="198">
        <v>596331.80304247886</v>
      </c>
      <c r="AF89" s="198">
        <v>5133177.6253656298</v>
      </c>
      <c r="AG89" s="198">
        <v>-8412213928.1766739</v>
      </c>
      <c r="AH89" s="198">
        <v>-1027369438.2179797</v>
      </c>
      <c r="AI89" s="199">
        <v>-129415462.2222482</v>
      </c>
      <c r="AJ89" s="248">
        <v>23</v>
      </c>
      <c r="AK89" s="249">
        <v>10</v>
      </c>
      <c r="AL89" s="249">
        <v>9750000</v>
      </c>
      <c r="AM89" s="194">
        <v>1</v>
      </c>
      <c r="AN89" s="248">
        <v>27</v>
      </c>
      <c r="AO89" s="249">
        <v>11</v>
      </c>
      <c r="AP89" s="249">
        <v>8</v>
      </c>
      <c r="AQ89" s="250">
        <v>4</v>
      </c>
      <c r="AR89" s="248">
        <v>4421817867.9699078</v>
      </c>
      <c r="AS89" s="250">
        <v>9578949162.2907219</v>
      </c>
      <c r="AT89" s="248">
        <v>119327013</v>
      </c>
      <c r="AU89" s="193">
        <v>0.40843159697092807</v>
      </c>
      <c r="AV89" s="194">
        <v>0.1206891551728479</v>
      </c>
      <c r="AW89" s="248">
        <v>4964625.7302960325</v>
      </c>
      <c r="AX89" s="250">
        <v>121289261.87147729</v>
      </c>
      <c r="AY89" s="248">
        <v>0</v>
      </c>
      <c r="AZ89" s="250">
        <v>10775002.506791599</v>
      </c>
      <c r="BA89" s="204">
        <v>0</v>
      </c>
      <c r="BB89" s="206">
        <v>8.8837233738046834E-2</v>
      </c>
      <c r="BC89" s="248">
        <v>10775002.506791599</v>
      </c>
      <c r="BD89" s="249">
        <v>39279084.041550413</v>
      </c>
      <c r="BE89" s="249">
        <v>1610539.6246901478</v>
      </c>
      <c r="BF89" s="251">
        <v>1000.8162910363491</v>
      </c>
    </row>
    <row r="90" spans="2:58" s="19" customFormat="1" ht="15" customHeight="1" x14ac:dyDescent="0.25">
      <c r="B90" s="254" t="s">
        <v>673</v>
      </c>
      <c r="C90" s="572">
        <v>4</v>
      </c>
      <c r="D90" s="286">
        <v>2018</v>
      </c>
      <c r="E90" s="333">
        <v>-0.2</v>
      </c>
      <c r="F90" s="334" t="s">
        <v>697</v>
      </c>
      <c r="G90" s="319">
        <v>1268839243.8432779</v>
      </c>
      <c r="H90" s="320">
        <v>1268842204.5470753</v>
      </c>
      <c r="I90" s="324">
        <v>-2.3333900674993302E-6</v>
      </c>
      <c r="J90" s="335">
        <v>15</v>
      </c>
      <c r="K90" s="336">
        <v>15</v>
      </c>
      <c r="L90" s="327">
        <v>0</v>
      </c>
      <c r="M90" s="337">
        <v>6075000</v>
      </c>
      <c r="N90" s="338">
        <v>6075000</v>
      </c>
      <c r="O90" s="324">
        <v>0</v>
      </c>
      <c r="P90" s="337">
        <v>0</v>
      </c>
      <c r="Q90" s="338">
        <v>0</v>
      </c>
      <c r="R90" s="324"/>
      <c r="S90" s="337">
        <v>6075004.6196847605</v>
      </c>
      <c r="T90" s="241">
        <v>6075016.2163093798</v>
      </c>
      <c r="U90" s="330">
        <v>-1.9089043068465372E-6</v>
      </c>
      <c r="V90" s="170">
        <v>-37346137.634763718</v>
      </c>
      <c r="W90" s="24">
        <v>-37346137.634767532</v>
      </c>
      <c r="X90" s="24">
        <v>-37346137.634767532</v>
      </c>
      <c r="Y90" s="24">
        <v>1268839243.8432779</v>
      </c>
      <c r="Z90" s="195">
        <v>4425102108.7366123</v>
      </c>
      <c r="AA90" s="170">
        <v>8665.6476273063072</v>
      </c>
      <c r="AB90" s="24">
        <v>21.924126397280045</v>
      </c>
      <c r="AC90" s="195">
        <v>1843754962.5836859</v>
      </c>
      <c r="AD90" s="170">
        <v>10516876952.04454</v>
      </c>
      <c r="AE90" s="24">
        <v>567165.14456855319</v>
      </c>
      <c r="AF90" s="24">
        <v>3369370.6457485333</v>
      </c>
      <c r="AG90" s="24">
        <v>-4648068370.341198</v>
      </c>
      <c r="AH90" s="24">
        <v>-563824412.45072508</v>
      </c>
      <c r="AI90" s="195">
        <v>-71741594.534969985</v>
      </c>
      <c r="AJ90" s="240">
        <v>17</v>
      </c>
      <c r="AK90" s="241">
        <v>9</v>
      </c>
      <c r="AL90" s="241">
        <v>6100000</v>
      </c>
      <c r="AM90" s="190">
        <v>1.0000005876668097</v>
      </c>
      <c r="AN90" s="240">
        <v>19</v>
      </c>
      <c r="AO90" s="241">
        <v>11</v>
      </c>
      <c r="AP90" s="241">
        <v>7</v>
      </c>
      <c r="AQ90" s="242">
        <v>3</v>
      </c>
      <c r="AR90" s="240">
        <v>2313152442.0404644</v>
      </c>
      <c r="AS90" s="242">
        <v>5860434236.564085</v>
      </c>
      <c r="AT90" s="240">
        <v>119327013</v>
      </c>
      <c r="AU90" s="189">
        <v>0.23027594071181556</v>
      </c>
      <c r="AV90" s="190">
        <v>1.7511228817060586E-2</v>
      </c>
      <c r="AW90" s="240">
        <v>4964625.7302960325</v>
      </c>
      <c r="AX90" s="242">
        <v>121289261.87147729</v>
      </c>
      <c r="AY90" s="240">
        <v>0</v>
      </c>
      <c r="AZ90" s="242">
        <v>6075004.6196847605</v>
      </c>
      <c r="BA90" s="200">
        <v>0</v>
      </c>
      <c r="BB90" s="202">
        <v>5.0086912278533492E-2</v>
      </c>
      <c r="BC90" s="240">
        <v>6075004.6196847605</v>
      </c>
      <c r="BD90" s="241">
        <v>22145759.767480187</v>
      </c>
      <c r="BE90" s="241">
        <v>908030.94050428097</v>
      </c>
      <c r="BF90" s="243">
        <v>967.20325266916768</v>
      </c>
    </row>
    <row r="91" spans="2:58" s="19" customFormat="1" ht="15" customHeight="1" x14ac:dyDescent="0.25">
      <c r="B91" s="255" t="s">
        <v>673</v>
      </c>
      <c r="C91" s="573">
        <v>4</v>
      </c>
      <c r="D91" s="287">
        <v>2018</v>
      </c>
      <c r="E91" s="339">
        <v>-0.1</v>
      </c>
      <c r="F91" s="340" t="s">
        <v>697</v>
      </c>
      <c r="G91" s="313">
        <v>1268839092.4019022</v>
      </c>
      <c r="H91" s="315">
        <v>1268842204.5470753</v>
      </c>
      <c r="I91" s="322">
        <v>-2.45274405430429E-6</v>
      </c>
      <c r="J91" s="341">
        <v>15</v>
      </c>
      <c r="K91" s="342">
        <v>15</v>
      </c>
      <c r="L91" s="328">
        <v>0</v>
      </c>
      <c r="M91" s="343">
        <v>6075000</v>
      </c>
      <c r="N91" s="344">
        <v>6075000</v>
      </c>
      <c r="O91" s="322">
        <v>0</v>
      </c>
      <c r="P91" s="343">
        <v>0</v>
      </c>
      <c r="Q91" s="344">
        <v>0</v>
      </c>
      <c r="R91" s="322"/>
      <c r="S91" s="343">
        <v>6075004.0184360202</v>
      </c>
      <c r="T91" s="245">
        <v>6075016.2163093798</v>
      </c>
      <c r="U91" s="331">
        <v>-2.007875028686712E-6</v>
      </c>
      <c r="V91" s="171">
        <v>-37346230.18913269</v>
      </c>
      <c r="W91" s="196">
        <v>-37346230.189136505</v>
      </c>
      <c r="X91" s="196">
        <v>-37346230.189136505</v>
      </c>
      <c r="Y91" s="196">
        <v>1268839092.4019022</v>
      </c>
      <c r="Z91" s="197">
        <v>4425101574.5296764</v>
      </c>
      <c r="AA91" s="171">
        <v>8665.6467234816009</v>
      </c>
      <c r="AB91" s="196">
        <v>21.924124139149797</v>
      </c>
      <c r="AC91" s="197">
        <v>1843754775.0580931</v>
      </c>
      <c r="AD91" s="171">
        <v>10516875890.392078</v>
      </c>
      <c r="AE91" s="196">
        <v>567165.0549235139</v>
      </c>
      <c r="AF91" s="196">
        <v>3369370.330925256</v>
      </c>
      <c r="AG91" s="196">
        <v>-4648067915.2426443</v>
      </c>
      <c r="AH91" s="196">
        <v>-563824357.49217844</v>
      </c>
      <c r="AI91" s="197">
        <v>-71741586.916519314</v>
      </c>
      <c r="AJ91" s="244">
        <v>17</v>
      </c>
      <c r="AK91" s="245">
        <v>9</v>
      </c>
      <c r="AL91" s="245">
        <v>6100000</v>
      </c>
      <c r="AM91" s="192">
        <v>1.0000000076741613</v>
      </c>
      <c r="AN91" s="244">
        <v>19</v>
      </c>
      <c r="AO91" s="245">
        <v>11</v>
      </c>
      <c r="AP91" s="245">
        <v>7</v>
      </c>
      <c r="AQ91" s="246">
        <v>3</v>
      </c>
      <c r="AR91" s="244">
        <v>2313152217.0404644</v>
      </c>
      <c r="AS91" s="246">
        <v>5860434236.564085</v>
      </c>
      <c r="AT91" s="244">
        <v>119327013</v>
      </c>
      <c r="AU91" s="191">
        <v>0.23027591792119598</v>
      </c>
      <c r="AV91" s="192">
        <v>1.7511230550163022E-2</v>
      </c>
      <c r="AW91" s="244">
        <v>4964625.7302960325</v>
      </c>
      <c r="AX91" s="246">
        <v>121289261.87147729</v>
      </c>
      <c r="AY91" s="244">
        <v>0</v>
      </c>
      <c r="AZ91" s="246">
        <v>6075004.0184360202</v>
      </c>
      <c r="BA91" s="186">
        <v>0</v>
      </c>
      <c r="BB91" s="187">
        <v>5.0086907321386168E-2</v>
      </c>
      <c r="BC91" s="244">
        <v>6075004.0184360202</v>
      </c>
      <c r="BD91" s="245">
        <v>22145757.575694185</v>
      </c>
      <c r="BE91" s="245">
        <v>908030.85063563217</v>
      </c>
      <c r="BF91" s="247">
        <v>967.20327641043559</v>
      </c>
    </row>
    <row r="92" spans="2:58" s="19" customFormat="1" ht="15" customHeight="1" x14ac:dyDescent="0.25">
      <c r="B92" s="255" t="s">
        <v>673</v>
      </c>
      <c r="C92" s="573">
        <v>4</v>
      </c>
      <c r="D92" s="287">
        <v>2018</v>
      </c>
      <c r="E92" s="339">
        <v>0.1</v>
      </c>
      <c r="F92" s="340" t="s">
        <v>697</v>
      </c>
      <c r="G92" s="313">
        <v>1268839243.843277</v>
      </c>
      <c r="H92" s="315">
        <v>1268842204.5470753</v>
      </c>
      <c r="I92" s="322">
        <v>-2.3333900682764863E-6</v>
      </c>
      <c r="J92" s="341">
        <v>15</v>
      </c>
      <c r="K92" s="342">
        <v>15</v>
      </c>
      <c r="L92" s="328">
        <v>0</v>
      </c>
      <c r="M92" s="343">
        <v>6075000</v>
      </c>
      <c r="N92" s="344">
        <v>6075000</v>
      </c>
      <c r="O92" s="322">
        <v>0</v>
      </c>
      <c r="P92" s="343">
        <v>0</v>
      </c>
      <c r="Q92" s="344">
        <v>0</v>
      </c>
      <c r="R92" s="322"/>
      <c r="S92" s="343">
        <v>6075004.6196847605</v>
      </c>
      <c r="T92" s="245">
        <v>6075016.2163093798</v>
      </c>
      <c r="U92" s="331">
        <v>-1.9089043068465372E-6</v>
      </c>
      <c r="V92" s="171">
        <v>-37346137.634764671</v>
      </c>
      <c r="W92" s="196">
        <v>-37346137.634766579</v>
      </c>
      <c r="X92" s="196">
        <v>-37346137.634766579</v>
      </c>
      <c r="Y92" s="196">
        <v>1268839243.843277</v>
      </c>
      <c r="Z92" s="197">
        <v>4425102108.7366142</v>
      </c>
      <c r="AA92" s="171">
        <v>8665.6476273063272</v>
      </c>
      <c r="AB92" s="196">
        <v>21.924126397280087</v>
      </c>
      <c r="AC92" s="197">
        <v>1843754962.5836871</v>
      </c>
      <c r="AD92" s="171">
        <v>10516876952.044552</v>
      </c>
      <c r="AE92" s="196">
        <v>567165.1445685653</v>
      </c>
      <c r="AF92" s="196">
        <v>3369370.6457485817</v>
      </c>
      <c r="AG92" s="196">
        <v>-4648068370.3411922</v>
      </c>
      <c r="AH92" s="196">
        <v>-563824412.45072472</v>
      </c>
      <c r="AI92" s="197">
        <v>-71741594.534969836</v>
      </c>
      <c r="AJ92" s="244">
        <v>17</v>
      </c>
      <c r="AK92" s="245">
        <v>9</v>
      </c>
      <c r="AL92" s="245">
        <v>6100000</v>
      </c>
      <c r="AM92" s="192">
        <v>0.99999992066329468</v>
      </c>
      <c r="AN92" s="244">
        <v>18</v>
      </c>
      <c r="AO92" s="245">
        <v>10</v>
      </c>
      <c r="AP92" s="245">
        <v>7</v>
      </c>
      <c r="AQ92" s="246">
        <v>3</v>
      </c>
      <c r="AR92" s="244">
        <v>2313152442.0404644</v>
      </c>
      <c r="AS92" s="246">
        <v>5860434236.564085</v>
      </c>
      <c r="AT92" s="244">
        <v>119327013</v>
      </c>
      <c r="AU92" s="191">
        <v>0.23027594071181562</v>
      </c>
      <c r="AV92" s="192">
        <v>1.7511228817060579E-2</v>
      </c>
      <c r="AW92" s="244">
        <v>4964625.7302960325</v>
      </c>
      <c r="AX92" s="246">
        <v>121289261.87147729</v>
      </c>
      <c r="AY92" s="244">
        <v>0</v>
      </c>
      <c r="AZ92" s="246">
        <v>6075004.6196847605</v>
      </c>
      <c r="BA92" s="186">
        <v>0</v>
      </c>
      <c r="BB92" s="187">
        <v>5.0086912278533492E-2</v>
      </c>
      <c r="BC92" s="244">
        <v>6075004.6196847605</v>
      </c>
      <c r="BD92" s="245">
        <v>22145759.767480206</v>
      </c>
      <c r="BE92" s="245">
        <v>908030.94050428178</v>
      </c>
      <c r="BF92" s="247">
        <v>967.20325266916859</v>
      </c>
    </row>
    <row r="93" spans="2:58" s="19" customFormat="1" ht="15" customHeight="1" x14ac:dyDescent="0.25">
      <c r="B93" s="256" t="s">
        <v>673</v>
      </c>
      <c r="C93" s="574">
        <v>4</v>
      </c>
      <c r="D93" s="288">
        <v>2018</v>
      </c>
      <c r="E93" s="345">
        <v>0.2</v>
      </c>
      <c r="F93" s="346" t="s">
        <v>697</v>
      </c>
      <c r="G93" s="316">
        <v>1268839639.9129181</v>
      </c>
      <c r="H93" s="318">
        <v>1268842204.5470753</v>
      </c>
      <c r="I93" s="323">
        <v>-2.0212396372176755E-6</v>
      </c>
      <c r="J93" s="347">
        <v>15</v>
      </c>
      <c r="K93" s="348">
        <v>15</v>
      </c>
      <c r="L93" s="329">
        <v>0</v>
      </c>
      <c r="M93" s="349">
        <v>6075000</v>
      </c>
      <c r="N93" s="350">
        <v>6075000</v>
      </c>
      <c r="O93" s="323">
        <v>0</v>
      </c>
      <c r="P93" s="349">
        <v>0</v>
      </c>
      <c r="Q93" s="350">
        <v>0</v>
      </c>
      <c r="R93" s="323"/>
      <c r="S93" s="349">
        <v>6075006.2329707704</v>
      </c>
      <c r="T93" s="249">
        <v>6075016.2163093798</v>
      </c>
      <c r="U93" s="332">
        <v>-1.6433435325868828E-6</v>
      </c>
      <c r="V93" s="172">
        <v>-37345899.572252274</v>
      </c>
      <c r="W93" s="198">
        <v>-37345899.572255135</v>
      </c>
      <c r="X93" s="198">
        <v>-37345899.572255135</v>
      </c>
      <c r="Y93" s="198">
        <v>1268839639.9129181</v>
      </c>
      <c r="Z93" s="199">
        <v>4425103531.8526011</v>
      </c>
      <c r="AA93" s="172">
        <v>8665.6504235343327</v>
      </c>
      <c r="AB93" s="198">
        <v>21.924133308420824</v>
      </c>
      <c r="AC93" s="199">
        <v>1843755482.4151669</v>
      </c>
      <c r="AD93" s="172">
        <v>10516879950.27808</v>
      </c>
      <c r="AE93" s="198">
        <v>567165.65912887175</v>
      </c>
      <c r="AF93" s="198">
        <v>3369372.1513001621</v>
      </c>
      <c r="AG93" s="198">
        <v>-4648069415.6210728</v>
      </c>
      <c r="AH93" s="198">
        <v>-563824542.13337648</v>
      </c>
      <c r="AI93" s="199">
        <v>-71741612.318235576</v>
      </c>
      <c r="AJ93" s="248">
        <v>17</v>
      </c>
      <c r="AK93" s="249">
        <v>9</v>
      </c>
      <c r="AL93" s="249">
        <v>6100000</v>
      </c>
      <c r="AM93" s="194">
        <v>1.0000002884496619</v>
      </c>
      <c r="AN93" s="248">
        <v>18</v>
      </c>
      <c r="AO93" s="249">
        <v>10</v>
      </c>
      <c r="AP93" s="249">
        <v>7</v>
      </c>
      <c r="AQ93" s="250">
        <v>3</v>
      </c>
      <c r="AR93" s="248">
        <v>2313153039.8015866</v>
      </c>
      <c r="AS93" s="250">
        <v>5860435387.7769909</v>
      </c>
      <c r="AT93" s="248">
        <v>119327013</v>
      </c>
      <c r="AU93" s="193">
        <v>0.23027600186418953</v>
      </c>
      <c r="AV93" s="194">
        <v>1.7511260559312705E-2</v>
      </c>
      <c r="AW93" s="248">
        <v>4964625.7302960325</v>
      </c>
      <c r="AX93" s="250">
        <v>121289261.87147729</v>
      </c>
      <c r="AY93" s="248">
        <v>0</v>
      </c>
      <c r="AZ93" s="250">
        <v>6075006.2329707704</v>
      </c>
      <c r="BA93" s="204">
        <v>0</v>
      </c>
      <c r="BB93" s="206">
        <v>5.0086925579678088E-2</v>
      </c>
      <c r="BC93" s="248">
        <v>6075006.2329707704</v>
      </c>
      <c r="BD93" s="249">
        <v>22145765.648536552</v>
      </c>
      <c r="BE93" s="249">
        <v>908031.18164214201</v>
      </c>
      <c r="BF93" s="251">
        <v>967.20319066297145</v>
      </c>
    </row>
    <row r="94" spans="2:58" s="19" customFormat="1" ht="15" customHeight="1" x14ac:dyDescent="0.25">
      <c r="B94" s="254" t="s">
        <v>673</v>
      </c>
      <c r="C94" s="572">
        <v>4</v>
      </c>
      <c r="D94" s="286">
        <v>2018</v>
      </c>
      <c r="E94" s="333">
        <v>-0.2</v>
      </c>
      <c r="F94" s="334" t="s">
        <v>698</v>
      </c>
      <c r="G94" s="319">
        <v>199577912.67484045</v>
      </c>
      <c r="H94" s="320">
        <v>1268842204.5470753</v>
      </c>
      <c r="I94" s="324">
        <v>-0.84270864260376521</v>
      </c>
      <c r="J94" s="335">
        <v>7</v>
      </c>
      <c r="K94" s="336">
        <v>15</v>
      </c>
      <c r="L94" s="327">
        <v>-8</v>
      </c>
      <c r="M94" s="337">
        <v>2975000</v>
      </c>
      <c r="N94" s="338">
        <v>6075000</v>
      </c>
      <c r="O94" s="324">
        <v>-0.51028806584362141</v>
      </c>
      <c r="P94" s="337">
        <v>0</v>
      </c>
      <c r="Q94" s="338">
        <v>0</v>
      </c>
      <c r="R94" s="324"/>
      <c r="S94" s="337">
        <v>2975000</v>
      </c>
      <c r="T94" s="241">
        <v>6075016.2163093798</v>
      </c>
      <c r="U94" s="330">
        <v>-0.51028937305333877</v>
      </c>
      <c r="V94" s="170">
        <v>-498509967.32515955</v>
      </c>
      <c r="W94" s="24">
        <v>-498509967.32515955</v>
      </c>
      <c r="X94" s="24">
        <v>-498509967.32515955</v>
      </c>
      <c r="Y94" s="24">
        <v>199577912.67484045</v>
      </c>
      <c r="Z94" s="195">
        <v>1249740032.67484</v>
      </c>
      <c r="AA94" s="170">
        <v>3498.5700553691295</v>
      </c>
      <c r="AB94" s="24">
        <v>9.3399180440128671</v>
      </c>
      <c r="AC94" s="195">
        <v>690867871.27179742</v>
      </c>
      <c r="AD94" s="170">
        <v>4885074443.0415754</v>
      </c>
      <c r="AE94" s="24">
        <v>-453764.6394808609</v>
      </c>
      <c r="AF94" s="24">
        <v>-459408.19672848284</v>
      </c>
      <c r="AG94" s="24">
        <v>-2341133443.3866806</v>
      </c>
      <c r="AH94" s="24">
        <v>-278545557.47310394</v>
      </c>
      <c r="AI94" s="195">
        <v>-37385203.701971531</v>
      </c>
      <c r="AJ94" s="240">
        <v>7</v>
      </c>
      <c r="AK94" s="241">
        <v>5</v>
      </c>
      <c r="AL94" s="241">
        <v>3050000</v>
      </c>
      <c r="AM94" s="190">
        <v>1</v>
      </c>
      <c r="AN94" s="240">
        <v>7</v>
      </c>
      <c r="AO94" s="241">
        <v>5</v>
      </c>
      <c r="AP94" s="241">
        <v>2</v>
      </c>
      <c r="AQ94" s="242">
        <v>1</v>
      </c>
      <c r="AR94" s="240">
        <v>1128427771.0627775</v>
      </c>
      <c r="AS94" s="242">
        <v>3125825713.9694066</v>
      </c>
      <c r="AT94" s="240">
        <v>119327013</v>
      </c>
      <c r="AU94" s="189">
        <v>0.11276879056154535</v>
      </c>
      <c r="AV94" s="190">
        <v>1.0786198371428569E-2</v>
      </c>
      <c r="AW94" s="240">
        <v>4964625.7302960325</v>
      </c>
      <c r="AX94" s="242">
        <v>121289261.87147729</v>
      </c>
      <c r="AY94" s="240">
        <v>0</v>
      </c>
      <c r="AZ94" s="242">
        <v>2975000</v>
      </c>
      <c r="BA94" s="200">
        <v>0</v>
      </c>
      <c r="BB94" s="202">
        <v>2.4528140035615213E-2</v>
      </c>
      <c r="BC94" s="240">
        <v>2975000</v>
      </c>
      <c r="BD94" s="241">
        <v>10845034.60207613</v>
      </c>
      <c r="BE94" s="241">
        <v>444673.25</v>
      </c>
      <c r="BF94" s="243">
        <v>977.06341330680289</v>
      </c>
    </row>
    <row r="95" spans="2:58" s="19" customFormat="1" ht="15" customHeight="1" x14ac:dyDescent="0.25">
      <c r="B95" s="255" t="s">
        <v>673</v>
      </c>
      <c r="C95" s="573">
        <v>4</v>
      </c>
      <c r="D95" s="287">
        <v>2018</v>
      </c>
      <c r="E95" s="339">
        <v>-0.1</v>
      </c>
      <c r="F95" s="340" t="s">
        <v>698</v>
      </c>
      <c r="G95" s="313">
        <v>664886963.99350929</v>
      </c>
      <c r="H95" s="315">
        <v>1268842204.5470753</v>
      </c>
      <c r="I95" s="322">
        <v>-0.47598924309831991</v>
      </c>
      <c r="J95" s="341">
        <v>11</v>
      </c>
      <c r="K95" s="342">
        <v>15</v>
      </c>
      <c r="L95" s="328">
        <v>-4</v>
      </c>
      <c r="M95" s="343">
        <v>3650000</v>
      </c>
      <c r="N95" s="344">
        <v>6075000</v>
      </c>
      <c r="O95" s="322">
        <v>-0.39917695473251025</v>
      </c>
      <c r="P95" s="343">
        <v>0</v>
      </c>
      <c r="Q95" s="344">
        <v>0</v>
      </c>
      <c r="R95" s="322"/>
      <c r="S95" s="343">
        <v>3650001.8042973499</v>
      </c>
      <c r="T95" s="245">
        <v>6075016.2163093798</v>
      </c>
      <c r="U95" s="331">
        <v>-0.39917826153314295</v>
      </c>
      <c r="V95" s="171">
        <v>-296923013.52155113</v>
      </c>
      <c r="W95" s="196">
        <v>-296923013.52155113</v>
      </c>
      <c r="X95" s="196">
        <v>-296923013.52155113</v>
      </c>
      <c r="Y95" s="196">
        <v>664886963.99350929</v>
      </c>
      <c r="Z95" s="197">
        <v>2116103914.5988531</v>
      </c>
      <c r="AA95" s="171">
        <v>4663.3373341665192</v>
      </c>
      <c r="AB95" s="196">
        <v>12.145875992608302</v>
      </c>
      <c r="AC95" s="197">
        <v>977083120.07113671</v>
      </c>
      <c r="AD95" s="171">
        <v>6138898550.1453295</v>
      </c>
      <c r="AE95" s="196">
        <v>-197443.74763222644</v>
      </c>
      <c r="AF95" s="196">
        <v>591834.89852051809</v>
      </c>
      <c r="AG95" s="196">
        <v>-2846382701.9144483</v>
      </c>
      <c r="AH95" s="196">
        <v>-344022662.66254461</v>
      </c>
      <c r="AI95" s="197">
        <v>-44619562.700448424</v>
      </c>
      <c r="AJ95" s="244">
        <v>9</v>
      </c>
      <c r="AK95" s="245">
        <v>6</v>
      </c>
      <c r="AL95" s="245">
        <v>3700000</v>
      </c>
      <c r="AM95" s="192">
        <v>1</v>
      </c>
      <c r="AN95" s="244">
        <v>9</v>
      </c>
      <c r="AO95" s="245">
        <v>6</v>
      </c>
      <c r="AP95" s="245">
        <v>4</v>
      </c>
      <c r="AQ95" s="246">
        <v>2</v>
      </c>
      <c r="AR95" s="244">
        <v>1366150934.615839</v>
      </c>
      <c r="AS95" s="246">
        <v>4339719305.9544268</v>
      </c>
      <c r="AT95" s="244">
        <v>119327013</v>
      </c>
      <c r="AU95" s="191">
        <v>0.13835505513212473</v>
      </c>
      <c r="AV95" s="192">
        <v>1.4120540541738639E-2</v>
      </c>
      <c r="AW95" s="244">
        <v>4964625.7302960325</v>
      </c>
      <c r="AX95" s="246">
        <v>121289261.87147729</v>
      </c>
      <c r="AY95" s="244">
        <v>0</v>
      </c>
      <c r="AZ95" s="246">
        <v>3650001.8042973499</v>
      </c>
      <c r="BA95" s="186">
        <v>0</v>
      </c>
      <c r="BB95" s="187">
        <v>3.0093363154975999E-2</v>
      </c>
      <c r="BC95" s="244">
        <v>3650001.8042973499</v>
      </c>
      <c r="BD95" s="245">
        <v>13305679.282435339</v>
      </c>
      <c r="BE95" s="245">
        <v>545565.7696883257</v>
      </c>
      <c r="BF95" s="247">
        <v>991.73230349893799</v>
      </c>
    </row>
    <row r="96" spans="2:58" s="19" customFormat="1" ht="15" customHeight="1" x14ac:dyDescent="0.25">
      <c r="B96" s="255" t="s">
        <v>673</v>
      </c>
      <c r="C96" s="573">
        <v>4</v>
      </c>
      <c r="D96" s="287">
        <v>2018</v>
      </c>
      <c r="E96" s="339">
        <v>0.1</v>
      </c>
      <c r="F96" s="340" t="s">
        <v>698</v>
      </c>
      <c r="G96" s="313">
        <v>2075396116.6560383</v>
      </c>
      <c r="H96" s="315">
        <v>1268842204.5470753</v>
      </c>
      <c r="I96" s="322">
        <v>0.63566132117812857</v>
      </c>
      <c r="J96" s="341">
        <v>19</v>
      </c>
      <c r="K96" s="342">
        <v>15</v>
      </c>
      <c r="L96" s="328">
        <v>4</v>
      </c>
      <c r="M96" s="343">
        <v>7600000</v>
      </c>
      <c r="N96" s="344">
        <v>6075000</v>
      </c>
      <c r="O96" s="322">
        <v>0.25102880658436222</v>
      </c>
      <c r="P96" s="343">
        <v>0</v>
      </c>
      <c r="Q96" s="344">
        <v>0</v>
      </c>
      <c r="R96" s="322"/>
      <c r="S96" s="343">
        <v>7600000</v>
      </c>
      <c r="T96" s="245">
        <v>6075016.2163093798</v>
      </c>
      <c r="U96" s="331">
        <v>0.25102546715785712</v>
      </c>
      <c r="V96" s="171">
        <v>474296371.20387745</v>
      </c>
      <c r="W96" s="196">
        <v>474296371.20387077</v>
      </c>
      <c r="X96" s="196">
        <v>474296371.20387077</v>
      </c>
      <c r="Y96" s="196">
        <v>2075396116.6560383</v>
      </c>
      <c r="Z96" s="197">
        <v>6615208135.9097557</v>
      </c>
      <c r="AA96" s="171">
        <v>11667.229067871858</v>
      </c>
      <c r="AB96" s="196">
        <v>28.912825540861004</v>
      </c>
      <c r="AC96" s="197">
        <v>2568986114.6116118</v>
      </c>
      <c r="AD96" s="171">
        <v>13436239932.186626</v>
      </c>
      <c r="AE96" s="196">
        <v>1556340.5312318802</v>
      </c>
      <c r="AF96" s="196">
        <v>6747849.0650956146</v>
      </c>
      <c r="AG96" s="196">
        <v>-5770164800.703577</v>
      </c>
      <c r="AH96" s="196">
        <v>-707596045.1853199</v>
      </c>
      <c r="AI96" s="197">
        <v>-87304114.392910957</v>
      </c>
      <c r="AJ96" s="244">
        <v>20</v>
      </c>
      <c r="AK96" s="245">
        <v>10</v>
      </c>
      <c r="AL96" s="245">
        <v>7625000</v>
      </c>
      <c r="AM96" s="192">
        <v>0.99987667900581711</v>
      </c>
      <c r="AN96" s="244">
        <v>20</v>
      </c>
      <c r="AO96" s="245">
        <v>10</v>
      </c>
      <c r="AP96" s="245">
        <v>8</v>
      </c>
      <c r="AQ96" s="246">
        <v>4</v>
      </c>
      <c r="AR96" s="244">
        <v>2952098920.6404643</v>
      </c>
      <c r="AS96" s="246">
        <v>7130631331.7600002</v>
      </c>
      <c r="AT96" s="244">
        <v>119327013</v>
      </c>
      <c r="AU96" s="191">
        <v>0.2880816162244515</v>
      </c>
      <c r="AV96" s="192">
        <v>1.4775314180921074E-2</v>
      </c>
      <c r="AW96" s="244">
        <v>4964625.7302960325</v>
      </c>
      <c r="AX96" s="246">
        <v>121289261.87147729</v>
      </c>
      <c r="AY96" s="244">
        <v>0</v>
      </c>
      <c r="AZ96" s="246">
        <v>7600000</v>
      </c>
      <c r="BA96" s="186">
        <v>0</v>
      </c>
      <c r="BB96" s="187">
        <v>6.2660122443924576E-2</v>
      </c>
      <c r="BC96" s="244">
        <v>7600000</v>
      </c>
      <c r="BD96" s="245">
        <v>27704962.34479953</v>
      </c>
      <c r="BE96" s="245">
        <v>1135972.0000000002</v>
      </c>
      <c r="BF96" s="247">
        <v>971.62685743854922</v>
      </c>
    </row>
    <row r="97" spans="2:58" s="19" customFormat="1" ht="15" customHeight="1" x14ac:dyDescent="0.25">
      <c r="B97" s="256" t="s">
        <v>673</v>
      </c>
      <c r="C97" s="574">
        <v>4</v>
      </c>
      <c r="D97" s="288">
        <v>2018</v>
      </c>
      <c r="E97" s="345">
        <v>0.2</v>
      </c>
      <c r="F97" s="346" t="s">
        <v>698</v>
      </c>
      <c r="G97" s="316">
        <v>2935309674.5030222</v>
      </c>
      <c r="H97" s="318">
        <v>1268842204.5470753</v>
      </c>
      <c r="I97" s="323">
        <v>1.3133764497933038</v>
      </c>
      <c r="J97" s="347">
        <v>19</v>
      </c>
      <c r="K97" s="348">
        <v>15</v>
      </c>
      <c r="L97" s="329">
        <v>4</v>
      </c>
      <c r="M97" s="349">
        <v>7600000</v>
      </c>
      <c r="N97" s="350">
        <v>6075000</v>
      </c>
      <c r="O97" s="323">
        <v>0.25102880658436222</v>
      </c>
      <c r="P97" s="349">
        <v>0</v>
      </c>
      <c r="Q97" s="350">
        <v>0</v>
      </c>
      <c r="R97" s="323"/>
      <c r="S97" s="349">
        <v>7600000</v>
      </c>
      <c r="T97" s="249">
        <v>6075016.2163093798</v>
      </c>
      <c r="U97" s="332">
        <v>0.25102546715785712</v>
      </c>
      <c r="V97" s="172">
        <v>1188655406.7370262</v>
      </c>
      <c r="W97" s="198">
        <v>1188655406.7370205</v>
      </c>
      <c r="X97" s="198">
        <v>1188655406.7370205</v>
      </c>
      <c r="Y97" s="198">
        <v>2935309674.5030222</v>
      </c>
      <c r="Z97" s="199">
        <v>7887831877.3252554</v>
      </c>
      <c r="AA97" s="172">
        <v>12639.860969934392</v>
      </c>
      <c r="AB97" s="198">
        <v>30.788229654353188</v>
      </c>
      <c r="AC97" s="199">
        <v>2842651850.0419912</v>
      </c>
      <c r="AD97" s="172">
        <v>13802733579.001221</v>
      </c>
      <c r="AE97" s="198">
        <v>2479263.4603309073</v>
      </c>
      <c r="AF97" s="198">
        <v>9480091.794015944</v>
      </c>
      <c r="AG97" s="198">
        <v>-5668010151.6775141</v>
      </c>
      <c r="AH97" s="198">
        <v>-702774618.19954193</v>
      </c>
      <c r="AI97" s="199">
        <v>-84081083.447333902</v>
      </c>
      <c r="AJ97" s="248">
        <v>20</v>
      </c>
      <c r="AK97" s="249">
        <v>10</v>
      </c>
      <c r="AL97" s="249">
        <v>7625000</v>
      </c>
      <c r="AM97" s="194">
        <v>1.0000000000000056</v>
      </c>
      <c r="AN97" s="248">
        <v>20</v>
      </c>
      <c r="AO97" s="249">
        <v>10</v>
      </c>
      <c r="AP97" s="249">
        <v>9</v>
      </c>
      <c r="AQ97" s="250">
        <v>5</v>
      </c>
      <c r="AR97" s="248">
        <v>2952098920.6404648</v>
      </c>
      <c r="AS97" s="250">
        <v>7130631331.7600002</v>
      </c>
      <c r="AT97" s="248">
        <v>119327013</v>
      </c>
      <c r="AU97" s="193">
        <v>0.28808161622445155</v>
      </c>
      <c r="AV97" s="194">
        <v>1.4775314180921071E-2</v>
      </c>
      <c r="AW97" s="248">
        <v>4964625.7302960325</v>
      </c>
      <c r="AX97" s="250">
        <v>121289261.87147729</v>
      </c>
      <c r="AY97" s="248">
        <v>0</v>
      </c>
      <c r="AZ97" s="250">
        <v>7600000</v>
      </c>
      <c r="BA97" s="204">
        <v>0</v>
      </c>
      <c r="BB97" s="206">
        <v>6.2660122443924576E-2</v>
      </c>
      <c r="BC97" s="248">
        <v>7600000</v>
      </c>
      <c r="BD97" s="249">
        <v>27704962.34479953</v>
      </c>
      <c r="BE97" s="249">
        <v>1135972</v>
      </c>
      <c r="BF97" s="251">
        <v>971.62685743854865</v>
      </c>
    </row>
    <row r="98" spans="2:58" s="19" customFormat="1" ht="15" customHeight="1" x14ac:dyDescent="0.25">
      <c r="B98" s="254" t="s">
        <v>673</v>
      </c>
      <c r="C98" s="572">
        <v>4</v>
      </c>
      <c r="D98" s="286">
        <v>2018</v>
      </c>
      <c r="E98" s="333">
        <v>-0.2</v>
      </c>
      <c r="F98" s="334" t="s">
        <v>699</v>
      </c>
      <c r="G98" s="319">
        <v>1708178645.2485886</v>
      </c>
      <c r="H98" s="320">
        <v>1268842204.5470753</v>
      </c>
      <c r="I98" s="324">
        <v>0.34624986395241986</v>
      </c>
      <c r="J98" s="335">
        <v>19</v>
      </c>
      <c r="K98" s="336">
        <v>15</v>
      </c>
      <c r="L98" s="327">
        <v>4</v>
      </c>
      <c r="M98" s="337">
        <v>7350000</v>
      </c>
      <c r="N98" s="338">
        <v>6075000</v>
      </c>
      <c r="O98" s="324">
        <v>0.20987654320987659</v>
      </c>
      <c r="P98" s="337">
        <v>0</v>
      </c>
      <c r="Q98" s="338">
        <v>0</v>
      </c>
      <c r="R98" s="324"/>
      <c r="S98" s="337">
        <v>7350005.9536208399</v>
      </c>
      <c r="T98" s="241">
        <v>6075016.2163093798</v>
      </c>
      <c r="U98" s="330">
        <v>0.20987429365020294</v>
      </c>
      <c r="V98" s="170">
        <v>277118133.12327862</v>
      </c>
      <c r="W98" s="24">
        <v>277118133.1232748</v>
      </c>
      <c r="X98" s="24">
        <v>277118133.1232748</v>
      </c>
      <c r="Y98" s="24">
        <v>1708178645.2485886</v>
      </c>
      <c r="Z98" s="195">
        <v>5676129859.3491755</v>
      </c>
      <c r="AA98" s="170">
        <v>10963.324560884035</v>
      </c>
      <c r="AB98" s="24">
        <v>27.682226634852139</v>
      </c>
      <c r="AC98" s="195">
        <v>2239075012.7105646</v>
      </c>
      <c r="AD98" s="170">
        <v>12903627412.692085</v>
      </c>
      <c r="AE98" s="24">
        <v>1039380.24990003</v>
      </c>
      <c r="AF98" s="24">
        <v>5165006.8697162941</v>
      </c>
      <c r="AG98" s="24">
        <v>-5364874692.263216</v>
      </c>
      <c r="AH98" s="24">
        <v>-654169856.61451983</v>
      </c>
      <c r="AI98" s="195">
        <v>-81750479.938349694</v>
      </c>
      <c r="AJ98" s="240"/>
      <c r="AK98" s="241"/>
      <c r="AL98" s="241"/>
      <c r="AM98" s="190"/>
      <c r="AN98" s="240"/>
      <c r="AO98" s="241"/>
      <c r="AP98" s="241"/>
      <c r="AQ98" s="242"/>
      <c r="AR98" s="240">
        <v>2824427733.401587</v>
      </c>
      <c r="AS98" s="242">
        <v>6933064046.5278282</v>
      </c>
      <c r="AT98" s="240">
        <v>119327013</v>
      </c>
      <c r="AU98" s="189">
        <v>0.27860547294453081</v>
      </c>
      <c r="AV98" s="190">
        <v>1.5277893592001957E-2</v>
      </c>
      <c r="AW98" s="240">
        <v>4964625.7302960325</v>
      </c>
      <c r="AX98" s="242">
        <v>121289261.87147729</v>
      </c>
      <c r="AY98" s="240">
        <v>0</v>
      </c>
      <c r="AZ98" s="242">
        <v>7350005.9536208399</v>
      </c>
      <c r="BA98" s="200">
        <v>0</v>
      </c>
      <c r="BB98" s="202">
        <v>6.0598983291770589E-2</v>
      </c>
      <c r="BC98" s="240">
        <v>7350005.9536208399</v>
      </c>
      <c r="BD98" s="241">
        <v>26793636.602515504</v>
      </c>
      <c r="BE98" s="241">
        <v>1098605.3898877075</v>
      </c>
      <c r="BF98" s="243">
        <v>906.29994136128062</v>
      </c>
    </row>
    <row r="99" spans="2:58" s="19" customFormat="1" ht="15" customHeight="1" x14ac:dyDescent="0.25">
      <c r="B99" s="255" t="s">
        <v>673</v>
      </c>
      <c r="C99" s="573">
        <v>4</v>
      </c>
      <c r="D99" s="287">
        <v>2018</v>
      </c>
      <c r="E99" s="339">
        <v>-0.1</v>
      </c>
      <c r="F99" s="340" t="s">
        <v>699</v>
      </c>
      <c r="G99" s="313">
        <v>1482209282.4665747</v>
      </c>
      <c r="H99" s="315">
        <v>1268842204.5470753</v>
      </c>
      <c r="I99" s="322">
        <v>0.16815887519730066</v>
      </c>
      <c r="J99" s="341">
        <v>18</v>
      </c>
      <c r="K99" s="342">
        <v>15</v>
      </c>
      <c r="L99" s="328">
        <v>3</v>
      </c>
      <c r="M99" s="343">
        <v>6950000</v>
      </c>
      <c r="N99" s="344">
        <v>6075000</v>
      </c>
      <c r="O99" s="322">
        <v>0.14403292181069949</v>
      </c>
      <c r="P99" s="343">
        <v>0</v>
      </c>
      <c r="Q99" s="344">
        <v>0</v>
      </c>
      <c r="R99" s="322"/>
      <c r="S99" s="343">
        <v>6950003.4305669498</v>
      </c>
      <c r="T99" s="245">
        <v>6075016.2163093798</v>
      </c>
      <c r="U99" s="331">
        <v>0.14403043269391169</v>
      </c>
      <c r="V99" s="171">
        <v>90325488.04036808</v>
      </c>
      <c r="W99" s="196">
        <v>90325488.040364265</v>
      </c>
      <c r="X99" s="196">
        <v>90325488.040364265</v>
      </c>
      <c r="Y99" s="196">
        <v>1482209282.4665747</v>
      </c>
      <c r="Z99" s="197">
        <v>5195511831.5230017</v>
      </c>
      <c r="AA99" s="171">
        <v>10118.168963887882</v>
      </c>
      <c r="AB99" s="196">
        <v>25.57357904129681</v>
      </c>
      <c r="AC99" s="197">
        <v>2112225915.1755736</v>
      </c>
      <c r="AD99" s="171">
        <v>12106201357.725058</v>
      </c>
      <c r="AE99" s="196">
        <v>800591.06642099936</v>
      </c>
      <c r="AF99" s="196">
        <v>4336851.5592142679</v>
      </c>
      <c r="AG99" s="196">
        <v>-5201097881.477499</v>
      </c>
      <c r="AH99" s="196">
        <v>-632891926.19313598</v>
      </c>
      <c r="AI99" s="197">
        <v>-79768985.850573137</v>
      </c>
      <c r="AJ99" s="244"/>
      <c r="AK99" s="245"/>
      <c r="AL99" s="245"/>
      <c r="AM99" s="192"/>
      <c r="AN99" s="244"/>
      <c r="AO99" s="245"/>
      <c r="AP99" s="245"/>
      <c r="AQ99" s="246"/>
      <c r="AR99" s="244">
        <v>2648777948.401587</v>
      </c>
      <c r="AS99" s="246">
        <v>6687790522.5433559</v>
      </c>
      <c r="AT99" s="244">
        <v>119327013</v>
      </c>
      <c r="AU99" s="191">
        <v>0.26344318697937008</v>
      </c>
      <c r="AV99" s="192">
        <v>1.6157201932609642E-2</v>
      </c>
      <c r="AW99" s="244">
        <v>4964625.7302960325</v>
      </c>
      <c r="AX99" s="246">
        <v>121289261.87147729</v>
      </c>
      <c r="AY99" s="244">
        <v>0</v>
      </c>
      <c r="AZ99" s="246">
        <v>6950003.4305669498</v>
      </c>
      <c r="BA99" s="186">
        <v>0</v>
      </c>
      <c r="BB99" s="187">
        <v>5.730106130855539E-2</v>
      </c>
      <c r="BC99" s="244">
        <v>6950003.4305669498</v>
      </c>
      <c r="BD99" s="245">
        <v>25335471.492116451</v>
      </c>
      <c r="BE99" s="245">
        <v>1038817.0127668426</v>
      </c>
      <c r="BF99" s="247">
        <v>937.94132959619412</v>
      </c>
    </row>
    <row r="100" spans="2:58" s="19" customFormat="1" ht="15" customHeight="1" x14ac:dyDescent="0.25">
      <c r="B100" s="255" t="s">
        <v>673</v>
      </c>
      <c r="C100" s="573">
        <v>4</v>
      </c>
      <c r="D100" s="287">
        <v>2018</v>
      </c>
      <c r="E100" s="339">
        <v>0.1</v>
      </c>
      <c r="F100" s="340" t="s">
        <v>699</v>
      </c>
      <c r="G100" s="313">
        <v>1078741084.6113148</v>
      </c>
      <c r="H100" s="315">
        <v>1268842204.5470753</v>
      </c>
      <c r="I100" s="322">
        <v>-0.14982250689211496</v>
      </c>
      <c r="J100" s="341">
        <v>15</v>
      </c>
      <c r="K100" s="342">
        <v>15</v>
      </c>
      <c r="L100" s="328">
        <v>0</v>
      </c>
      <c r="M100" s="343">
        <v>5550000</v>
      </c>
      <c r="N100" s="344">
        <v>6075000</v>
      </c>
      <c r="O100" s="322">
        <v>-8.6419753086419804E-2</v>
      </c>
      <c r="P100" s="343">
        <v>0</v>
      </c>
      <c r="Q100" s="344">
        <v>0</v>
      </c>
      <c r="R100" s="322"/>
      <c r="S100" s="343">
        <v>5550004.1784618096</v>
      </c>
      <c r="T100" s="245">
        <v>6075016.2163093798</v>
      </c>
      <c r="U100" s="331">
        <v>-8.6421503935757205E-2</v>
      </c>
      <c r="V100" s="171">
        <v>-176025136.00577354</v>
      </c>
      <c r="W100" s="196">
        <v>-176025136.00577545</v>
      </c>
      <c r="X100" s="196">
        <v>-176025136.00577545</v>
      </c>
      <c r="Y100" s="196">
        <v>1078741084.6113148</v>
      </c>
      <c r="Z100" s="197">
        <v>3900779403.9084549</v>
      </c>
      <c r="AA100" s="171">
        <v>7752.3471656250449</v>
      </c>
      <c r="AB100" s="196">
        <v>19.645157053799903</v>
      </c>
      <c r="AC100" s="197">
        <v>1683079711.9624693</v>
      </c>
      <c r="AD100" s="171">
        <v>9554135049.2318459</v>
      </c>
      <c r="AE100" s="196">
        <v>387585.84340273775</v>
      </c>
      <c r="AF100" s="196">
        <v>2698146.8973101676</v>
      </c>
      <c r="AG100" s="196">
        <v>-4332102674.055995</v>
      </c>
      <c r="AH100" s="196">
        <v>-524702628.03453553</v>
      </c>
      <c r="AI100" s="197">
        <v>-67212697.339815706</v>
      </c>
      <c r="AJ100" s="244"/>
      <c r="AK100" s="245"/>
      <c r="AL100" s="245"/>
      <c r="AM100" s="192"/>
      <c r="AN100" s="244"/>
      <c r="AO100" s="245"/>
      <c r="AP100" s="245"/>
      <c r="AQ100" s="246"/>
      <c r="AR100" s="244">
        <v>2054229398.9530611</v>
      </c>
      <c r="AS100" s="246">
        <v>5582559060.9768515</v>
      </c>
      <c r="AT100" s="244">
        <v>119327013</v>
      </c>
      <c r="AU100" s="191">
        <v>0.21037554918207146</v>
      </c>
      <c r="AV100" s="192">
        <v>1.7179924806187404E-2</v>
      </c>
      <c r="AW100" s="244">
        <v>4964625.7302960325</v>
      </c>
      <c r="AX100" s="246">
        <v>121289261.87147729</v>
      </c>
      <c r="AY100" s="244">
        <v>0</v>
      </c>
      <c r="AZ100" s="246">
        <v>5550004.1784618096</v>
      </c>
      <c r="BA100" s="186">
        <v>0</v>
      </c>
      <c r="BB100" s="187">
        <v>4.5758413340356581E-2</v>
      </c>
      <c r="BC100" s="244">
        <v>5550004.1784618096</v>
      </c>
      <c r="BD100" s="245">
        <v>20231928.523390096</v>
      </c>
      <c r="BE100" s="245">
        <v>829559.12455468799</v>
      </c>
      <c r="BF100" s="247">
        <v>1000.3202571594629</v>
      </c>
    </row>
    <row r="101" spans="2:58" s="19" customFormat="1" ht="15" customHeight="1" x14ac:dyDescent="0.25">
      <c r="B101" s="256" t="s">
        <v>673</v>
      </c>
      <c r="C101" s="574">
        <v>4</v>
      </c>
      <c r="D101" s="288">
        <v>2018</v>
      </c>
      <c r="E101" s="345">
        <v>0.2</v>
      </c>
      <c r="F101" s="346" t="s">
        <v>699</v>
      </c>
      <c r="G101" s="316">
        <v>919217545.92498016</v>
      </c>
      <c r="H101" s="318">
        <v>1268842204.5470753</v>
      </c>
      <c r="I101" s="323">
        <v>-0.27554620847979816</v>
      </c>
      <c r="J101" s="347">
        <v>14</v>
      </c>
      <c r="K101" s="348">
        <v>15</v>
      </c>
      <c r="L101" s="329">
        <v>-1</v>
      </c>
      <c r="M101" s="349">
        <v>4450000</v>
      </c>
      <c r="N101" s="350">
        <v>6075000</v>
      </c>
      <c r="O101" s="323">
        <v>-0.26748971193415638</v>
      </c>
      <c r="P101" s="349">
        <v>0</v>
      </c>
      <c r="Q101" s="350">
        <v>0</v>
      </c>
      <c r="R101" s="323"/>
      <c r="S101" s="349">
        <v>4449999.9999999702</v>
      </c>
      <c r="T101" s="249">
        <v>6075016.2163093798</v>
      </c>
      <c r="U101" s="332">
        <v>-0.26749166725625961</v>
      </c>
      <c r="V101" s="172">
        <v>-227812971.33099365</v>
      </c>
      <c r="W101" s="198">
        <v>-227812971.33099365</v>
      </c>
      <c r="X101" s="198">
        <v>-227812971.33099365</v>
      </c>
      <c r="Y101" s="198">
        <v>919217545.92498016</v>
      </c>
      <c r="Z101" s="199">
        <v>3040973793.3748674</v>
      </c>
      <c r="AA101" s="172">
        <v>5994.1018355553433</v>
      </c>
      <c r="AB101" s="198">
        <v>15.258487019319492</v>
      </c>
      <c r="AC101" s="199">
        <v>1345691876.2490287</v>
      </c>
      <c r="AD101" s="172">
        <v>7591615478.92626</v>
      </c>
      <c r="AE101" s="198">
        <v>122275.11129884049</v>
      </c>
      <c r="AF101" s="198">
        <v>1729370.8772914167</v>
      </c>
      <c r="AG101" s="198">
        <v>-3561998797.4642606</v>
      </c>
      <c r="AH101" s="198">
        <v>-432077001.83493918</v>
      </c>
      <c r="AI101" s="199">
        <v>-55386286.110606998</v>
      </c>
      <c r="AJ101" s="248"/>
      <c r="AK101" s="249"/>
      <c r="AL101" s="249"/>
      <c r="AM101" s="194"/>
      <c r="AN101" s="248"/>
      <c r="AO101" s="249"/>
      <c r="AP101" s="249"/>
      <c r="AQ101" s="250"/>
      <c r="AR101" s="248">
        <v>1593191187.7058392</v>
      </c>
      <c r="AS101" s="250">
        <v>5138498872.9205647</v>
      </c>
      <c r="AT101" s="248">
        <v>119327013</v>
      </c>
      <c r="AU101" s="193">
        <v>0.16867936739457937</v>
      </c>
      <c r="AV101" s="194">
        <v>1.2872065520224798E-2</v>
      </c>
      <c r="AW101" s="248">
        <v>4964625.7302960325</v>
      </c>
      <c r="AX101" s="250">
        <v>121289261.87147729</v>
      </c>
      <c r="AY101" s="248">
        <v>0</v>
      </c>
      <c r="AZ101" s="250">
        <v>4449999.9999999702</v>
      </c>
      <c r="BA101" s="204">
        <v>0</v>
      </c>
      <c r="BB101" s="206">
        <v>3.6689150641508225E-2</v>
      </c>
      <c r="BC101" s="248">
        <v>4449999.9999999702</v>
      </c>
      <c r="BD101" s="249">
        <v>16221984.53083647</v>
      </c>
      <c r="BE101" s="249">
        <v>665141.49999999604</v>
      </c>
      <c r="BF101" s="251">
        <v>1041.3432136373094</v>
      </c>
    </row>
    <row r="102" spans="2:58" s="19" customFormat="1" ht="15" customHeight="1" x14ac:dyDescent="0.25">
      <c r="B102" s="255" t="s">
        <v>673</v>
      </c>
      <c r="C102" s="573">
        <v>4</v>
      </c>
      <c r="D102" s="287">
        <v>2018</v>
      </c>
      <c r="E102" s="339">
        <v>-0.2</v>
      </c>
      <c r="F102" s="340" t="s">
        <v>701</v>
      </c>
      <c r="G102" s="313">
        <v>1464128009.7190857</v>
      </c>
      <c r="H102" s="315">
        <v>1268842204.5470753</v>
      </c>
      <c r="I102" s="322">
        <v>0.15390866135456105</v>
      </c>
      <c r="J102" s="341">
        <v>20</v>
      </c>
      <c r="K102" s="342">
        <v>15</v>
      </c>
      <c r="L102" s="328">
        <v>5</v>
      </c>
      <c r="M102" s="343">
        <v>6925000</v>
      </c>
      <c r="N102" s="344">
        <v>6075000</v>
      </c>
      <c r="O102" s="322">
        <v>0.13991769547325106</v>
      </c>
      <c r="P102" s="343">
        <v>0</v>
      </c>
      <c r="Q102" s="344">
        <v>0</v>
      </c>
      <c r="R102" s="322"/>
      <c r="S102" s="343">
        <v>6925001.8328946996</v>
      </c>
      <c r="T102" s="245">
        <v>6075016.2163093798</v>
      </c>
      <c r="U102" s="331">
        <v>0.13991495435080381</v>
      </c>
      <c r="V102" s="171">
        <v>74692901.182540894</v>
      </c>
      <c r="W102" s="196">
        <v>74692901.182536125</v>
      </c>
      <c r="X102" s="196">
        <v>74692901.182536125</v>
      </c>
      <c r="Y102" s="196">
        <v>1464128009.7190857</v>
      </c>
      <c r="Z102" s="197">
        <v>5161514100.492692</v>
      </c>
      <c r="AA102" s="171">
        <v>9921.4884993968844</v>
      </c>
      <c r="AB102" s="196">
        <v>25.07475202976045</v>
      </c>
      <c r="AC102" s="197">
        <v>2102773799.0051661</v>
      </c>
      <c r="AD102" s="171">
        <v>11998747996.762325</v>
      </c>
      <c r="AE102" s="196">
        <v>680261.82599200495</v>
      </c>
      <c r="AF102" s="196">
        <v>3895487.332467068</v>
      </c>
      <c r="AG102" s="196">
        <v>-5271031688.9929762</v>
      </c>
      <c r="AH102" s="196">
        <v>-640164437.3985709</v>
      </c>
      <c r="AI102" s="197">
        <v>-81720505.593972206</v>
      </c>
      <c r="AJ102" s="244">
        <v>18</v>
      </c>
      <c r="AK102" s="245">
        <v>10</v>
      </c>
      <c r="AL102" s="245">
        <v>6650000</v>
      </c>
      <c r="AM102" s="192">
        <v>1.0000002651117299</v>
      </c>
      <c r="AN102" s="244">
        <v>19</v>
      </c>
      <c r="AO102" s="245">
        <v>11</v>
      </c>
      <c r="AP102" s="245">
        <v>7</v>
      </c>
      <c r="AQ102" s="246">
        <v>3</v>
      </c>
      <c r="AR102" s="244">
        <v>2574445994.8404641</v>
      </c>
      <c r="AS102" s="246">
        <v>6568515002.0396528</v>
      </c>
      <c r="AT102" s="244">
        <v>119327013</v>
      </c>
      <c r="AU102" s="191">
        <v>0.26249548952336799</v>
      </c>
      <c r="AV102" s="192">
        <v>5.2788379645409217E-3</v>
      </c>
      <c r="AW102" s="244">
        <v>4964625.7302960325</v>
      </c>
      <c r="AX102" s="246">
        <v>121289261.87147729</v>
      </c>
      <c r="AY102" s="244">
        <v>0</v>
      </c>
      <c r="AZ102" s="246">
        <v>6925001.8328946996</v>
      </c>
      <c r="BA102" s="252">
        <v>0</v>
      </c>
      <c r="BB102" s="192">
        <v>5.7094929312313684E-2</v>
      </c>
      <c r="BC102" s="244">
        <v>6925001.8328946996</v>
      </c>
      <c r="BD102" s="245">
        <v>25244330.923423097</v>
      </c>
      <c r="BE102" s="245">
        <v>1035080.0239627713</v>
      </c>
      <c r="BF102" s="247">
        <v>940.47572413006196</v>
      </c>
    </row>
    <row r="103" spans="2:58" s="19" customFormat="1" ht="15" customHeight="1" x14ac:dyDescent="0.25">
      <c r="B103" s="255" t="s">
        <v>673</v>
      </c>
      <c r="C103" s="573">
        <v>4</v>
      </c>
      <c r="D103" s="287">
        <v>2018</v>
      </c>
      <c r="E103" s="339">
        <v>-0.1</v>
      </c>
      <c r="F103" s="340" t="s">
        <v>701</v>
      </c>
      <c r="G103" s="313">
        <v>1362328732.2588692</v>
      </c>
      <c r="H103" s="315">
        <v>1268842204.5470753</v>
      </c>
      <c r="I103" s="322">
        <v>7.3678608243618937E-2</v>
      </c>
      <c r="J103" s="341">
        <v>19</v>
      </c>
      <c r="K103" s="342">
        <v>15</v>
      </c>
      <c r="L103" s="328">
        <v>4</v>
      </c>
      <c r="M103" s="343">
        <v>6625000</v>
      </c>
      <c r="N103" s="344">
        <v>6075000</v>
      </c>
      <c r="O103" s="322">
        <v>9.0534979423868345E-2</v>
      </c>
      <c r="P103" s="343">
        <v>0</v>
      </c>
      <c r="Q103" s="344">
        <v>0</v>
      </c>
      <c r="R103" s="322"/>
      <c r="S103" s="343">
        <v>6625003.9764512898</v>
      </c>
      <c r="T103" s="245">
        <v>6075016.2163093798</v>
      </c>
      <c r="U103" s="331">
        <v>9.053272296876802E-2</v>
      </c>
      <c r="V103" s="171">
        <v>2275766.7210483551</v>
      </c>
      <c r="W103" s="196">
        <v>2275766.7210445404</v>
      </c>
      <c r="X103" s="196">
        <v>2275766.7210445404</v>
      </c>
      <c r="Y103" s="196">
        <v>1362328732.2588692</v>
      </c>
      <c r="Z103" s="197">
        <v>4868730893.540781</v>
      </c>
      <c r="AA103" s="171">
        <v>9496.2834886144501</v>
      </c>
      <c r="AB103" s="196">
        <v>24.014375548542326</v>
      </c>
      <c r="AC103" s="197">
        <v>2013043346.6360822</v>
      </c>
      <c r="AD103" s="171">
        <v>11487940898.500185</v>
      </c>
      <c r="AE103" s="196">
        <v>649581.98999594711</v>
      </c>
      <c r="AF103" s="196">
        <v>3740645.5365692861</v>
      </c>
      <c r="AG103" s="196">
        <v>-5045220341.7106524</v>
      </c>
      <c r="AH103" s="196">
        <v>-612420168.85546112</v>
      </c>
      <c r="AI103" s="197">
        <v>-78023306.675628513</v>
      </c>
      <c r="AJ103" s="244">
        <v>17</v>
      </c>
      <c r="AK103" s="245">
        <v>9</v>
      </c>
      <c r="AL103" s="245">
        <v>6225000</v>
      </c>
      <c r="AM103" s="192">
        <v>1.0000002835346131</v>
      </c>
      <c r="AN103" s="244">
        <v>18</v>
      </c>
      <c r="AO103" s="245">
        <v>10</v>
      </c>
      <c r="AP103" s="245">
        <v>7</v>
      </c>
      <c r="AQ103" s="246">
        <v>3</v>
      </c>
      <c r="AR103" s="244">
        <v>2445027898.9919386</v>
      </c>
      <c r="AS103" s="246">
        <v>6386037548.6153316</v>
      </c>
      <c r="AT103" s="244">
        <v>119327013</v>
      </c>
      <c r="AU103" s="191">
        <v>0.25112392803019834</v>
      </c>
      <c r="AV103" s="192">
        <v>3.8526165547559158E-3</v>
      </c>
      <c r="AW103" s="244">
        <v>4964625.7302960325</v>
      </c>
      <c r="AX103" s="246">
        <v>121289261.87147729</v>
      </c>
      <c r="AY103" s="244">
        <v>0</v>
      </c>
      <c r="AZ103" s="246">
        <v>6625003.9764512898</v>
      </c>
      <c r="BA103" s="186">
        <v>0</v>
      </c>
      <c r="BB103" s="187">
        <v>5.4621521099463825E-2</v>
      </c>
      <c r="BC103" s="244">
        <v>6625003.9764512898</v>
      </c>
      <c r="BD103" s="245">
        <v>24150721.802859224</v>
      </c>
      <c r="BE103" s="245">
        <v>990239.34436017403</v>
      </c>
      <c r="BF103" s="247">
        <v>954.08792157743881</v>
      </c>
    </row>
    <row r="104" spans="2:58" s="19" customFormat="1" ht="15" customHeight="1" x14ac:dyDescent="0.25">
      <c r="B104" s="255" t="s">
        <v>673</v>
      </c>
      <c r="C104" s="573">
        <v>4</v>
      </c>
      <c r="D104" s="287">
        <v>2018</v>
      </c>
      <c r="E104" s="339">
        <v>0.1</v>
      </c>
      <c r="F104" s="340" t="s">
        <v>701</v>
      </c>
      <c r="G104" s="313">
        <v>1179517667.2261515</v>
      </c>
      <c r="H104" s="315">
        <v>1268842204.5470753</v>
      </c>
      <c r="I104" s="322">
        <v>-7.039846010860662E-2</v>
      </c>
      <c r="J104" s="341">
        <v>15</v>
      </c>
      <c r="K104" s="342">
        <v>15</v>
      </c>
      <c r="L104" s="328">
        <v>0</v>
      </c>
      <c r="M104" s="343">
        <v>6050000</v>
      </c>
      <c r="N104" s="344">
        <v>6075000</v>
      </c>
      <c r="O104" s="322">
        <v>-4.1152263374485409E-3</v>
      </c>
      <c r="P104" s="343">
        <v>0</v>
      </c>
      <c r="Q104" s="344">
        <v>0</v>
      </c>
      <c r="R104" s="322"/>
      <c r="S104" s="343">
        <v>6050003.97222865</v>
      </c>
      <c r="T104" s="245">
        <v>6075016.2163093798</v>
      </c>
      <c r="U104" s="331">
        <v>-4.1172308336527852E-3</v>
      </c>
      <c r="V104" s="171">
        <v>-124219121.42751408</v>
      </c>
      <c r="W104" s="196">
        <v>-124219121.42751694</v>
      </c>
      <c r="X104" s="196">
        <v>-124219121.42751694</v>
      </c>
      <c r="Y104" s="196">
        <v>1179517667.2261515</v>
      </c>
      <c r="Z104" s="197">
        <v>4319864678.761035</v>
      </c>
      <c r="AA104" s="171">
        <v>8619.2863034487345</v>
      </c>
      <c r="AB104" s="196">
        <v>21.816161150035068</v>
      </c>
      <c r="AC104" s="197">
        <v>1836358949.6421185</v>
      </c>
      <c r="AD104" s="171">
        <v>10472718027.679367</v>
      </c>
      <c r="AE104" s="196">
        <v>556323.50732545834</v>
      </c>
      <c r="AF104" s="196">
        <v>3345876.3596126661</v>
      </c>
      <c r="AG104" s="196">
        <v>-4637021786.1288557</v>
      </c>
      <c r="AH104" s="196">
        <v>-562286934.23197734</v>
      </c>
      <c r="AI104" s="197">
        <v>-71397154.733352751</v>
      </c>
      <c r="AJ104" s="244">
        <v>17</v>
      </c>
      <c r="AK104" s="245">
        <v>9</v>
      </c>
      <c r="AL104" s="245">
        <v>6075000</v>
      </c>
      <c r="AM104" s="192">
        <v>1.0000005892396051</v>
      </c>
      <c r="AN104" s="244">
        <v>19</v>
      </c>
      <c r="AO104" s="245">
        <v>11</v>
      </c>
      <c r="AP104" s="245">
        <v>6</v>
      </c>
      <c r="AQ104" s="246">
        <v>3</v>
      </c>
      <c r="AR104" s="244">
        <v>2284647231.1919389</v>
      </c>
      <c r="AS104" s="246">
        <v>5910431877.0382347</v>
      </c>
      <c r="AT104" s="244">
        <v>119327013</v>
      </c>
      <c r="AU104" s="191">
        <v>0.22932827927420868</v>
      </c>
      <c r="AV104" s="192">
        <v>1.5760061284699655E-2</v>
      </c>
      <c r="AW104" s="244">
        <v>4964625.7302960325</v>
      </c>
      <c r="AX104" s="246">
        <v>121289261.87147729</v>
      </c>
      <c r="AY104" s="244">
        <v>0</v>
      </c>
      <c r="AZ104" s="246">
        <v>6050003.97222865</v>
      </c>
      <c r="BA104" s="186">
        <v>0</v>
      </c>
      <c r="BB104" s="187">
        <v>4.9880788116589116E-2</v>
      </c>
      <c r="BC104" s="244">
        <v>6050003.97222865</v>
      </c>
      <c r="BD104" s="245">
        <v>22054622.662695076</v>
      </c>
      <c r="BE104" s="245">
        <v>904294.09372901754</v>
      </c>
      <c r="BF104" s="247">
        <v>981.91760793117862</v>
      </c>
    </row>
    <row r="105" spans="2:58" s="19" customFormat="1" ht="15" customHeight="1" x14ac:dyDescent="0.25">
      <c r="B105" s="256" t="s">
        <v>673</v>
      </c>
      <c r="C105" s="574">
        <v>4</v>
      </c>
      <c r="D105" s="288">
        <v>2018</v>
      </c>
      <c r="E105" s="345">
        <v>0.2</v>
      </c>
      <c r="F105" s="346" t="s">
        <v>701</v>
      </c>
      <c r="G105" s="316">
        <v>1090508527.1803226</v>
      </c>
      <c r="H105" s="318">
        <v>1268842204.5470753</v>
      </c>
      <c r="I105" s="323">
        <v>-0.14054834929644422</v>
      </c>
      <c r="J105" s="347">
        <v>15</v>
      </c>
      <c r="K105" s="348">
        <v>15</v>
      </c>
      <c r="L105" s="329">
        <v>0</v>
      </c>
      <c r="M105" s="349">
        <v>5950000</v>
      </c>
      <c r="N105" s="350">
        <v>6075000</v>
      </c>
      <c r="O105" s="323">
        <v>-2.0576131687242816E-2</v>
      </c>
      <c r="P105" s="349">
        <v>0</v>
      </c>
      <c r="Q105" s="350">
        <v>0</v>
      </c>
      <c r="R105" s="323"/>
      <c r="S105" s="349">
        <v>5950006.3428421598</v>
      </c>
      <c r="T105" s="249">
        <v>6075016.2163093798</v>
      </c>
      <c r="U105" s="332">
        <v>-2.0577702020220245E-2</v>
      </c>
      <c r="V105" s="172">
        <v>-203434376.00695801</v>
      </c>
      <c r="W105" s="198">
        <v>-203434376.00696087</v>
      </c>
      <c r="X105" s="198">
        <v>-203434376.00696087</v>
      </c>
      <c r="Y105" s="198">
        <v>1090508527.1803226</v>
      </c>
      <c r="Z105" s="199">
        <v>4167195283.1837168</v>
      </c>
      <c r="AA105" s="172">
        <v>8483.4823256240816</v>
      </c>
      <c r="AB105" s="198">
        <v>21.478980128375113</v>
      </c>
      <c r="AC105" s="199">
        <v>1807163990.4952106</v>
      </c>
      <c r="AD105" s="172">
        <v>10306422029.482029</v>
      </c>
      <c r="AE105" s="198">
        <v>551894.73136283271</v>
      </c>
      <c r="AF105" s="198">
        <v>3299401.8030379191</v>
      </c>
      <c r="AG105" s="198">
        <v>-4566583605.7855921</v>
      </c>
      <c r="AH105" s="198">
        <v>-553070547.90711236</v>
      </c>
      <c r="AI105" s="199">
        <v>-70173633.86842072</v>
      </c>
      <c r="AJ105" s="248">
        <v>17</v>
      </c>
      <c r="AK105" s="249">
        <v>9</v>
      </c>
      <c r="AL105" s="249">
        <v>6000000</v>
      </c>
      <c r="AM105" s="194">
        <v>1.0000010625681044</v>
      </c>
      <c r="AN105" s="248">
        <v>20</v>
      </c>
      <c r="AO105" s="249">
        <v>11</v>
      </c>
      <c r="AP105" s="249">
        <v>7</v>
      </c>
      <c r="AQ105" s="250">
        <v>3</v>
      </c>
      <c r="AR105" s="248">
        <v>2240177298.9530611</v>
      </c>
      <c r="AS105" s="250">
        <v>5802220943.7168922</v>
      </c>
      <c r="AT105" s="248">
        <v>119327013</v>
      </c>
      <c r="AU105" s="193">
        <v>0.22553782155154087</v>
      </c>
      <c r="AV105" s="194">
        <v>1.6024966859859588E-2</v>
      </c>
      <c r="AW105" s="248">
        <v>4964625.7302960325</v>
      </c>
      <c r="AX105" s="250">
        <v>121289261.87147729</v>
      </c>
      <c r="AY105" s="248">
        <v>0</v>
      </c>
      <c r="AZ105" s="250">
        <v>5950006.3428421598</v>
      </c>
      <c r="BA105" s="204">
        <v>0</v>
      </c>
      <c r="BB105" s="206">
        <v>4.9056332366397053E-2</v>
      </c>
      <c r="BC105" s="248">
        <v>5950006.3428421598</v>
      </c>
      <c r="BD105" s="249">
        <v>21690092.326284274</v>
      </c>
      <c r="BE105" s="249">
        <v>889347.44806461805</v>
      </c>
      <c r="BF105" s="251">
        <v>996.92270530758287</v>
      </c>
    </row>
    <row r="106" spans="2:58" s="19" customFormat="1" ht="15" customHeight="1" x14ac:dyDescent="0.25">
      <c r="B106" s="254" t="s">
        <v>673</v>
      </c>
      <c r="C106" s="572">
        <v>4</v>
      </c>
      <c r="D106" s="286">
        <v>2018</v>
      </c>
      <c r="E106" s="333">
        <v>-0.2</v>
      </c>
      <c r="F106" s="334" t="s">
        <v>696</v>
      </c>
      <c r="G106" s="319">
        <v>1395984377.839798</v>
      </c>
      <c r="H106" s="320">
        <v>1268842204.5470753</v>
      </c>
      <c r="I106" s="324">
        <v>0.10020329780731663</v>
      </c>
      <c r="J106" s="335">
        <v>18</v>
      </c>
      <c r="K106" s="336">
        <v>15</v>
      </c>
      <c r="L106" s="327">
        <v>3</v>
      </c>
      <c r="M106" s="337">
        <v>6925000</v>
      </c>
      <c r="N106" s="338">
        <v>6075000</v>
      </c>
      <c r="O106" s="324">
        <v>0.13991769547325106</v>
      </c>
      <c r="P106" s="337">
        <v>0</v>
      </c>
      <c r="Q106" s="338">
        <v>0</v>
      </c>
      <c r="R106" s="324"/>
      <c r="S106" s="337">
        <v>6925003.4014562201</v>
      </c>
      <c r="T106" s="241">
        <v>6075016.2163093798</v>
      </c>
      <c r="U106" s="330">
        <v>0.13991521254954176</v>
      </c>
      <c r="V106" s="170">
        <v>6549115.6764936447</v>
      </c>
      <c r="W106" s="24">
        <v>6549115.6764888763</v>
      </c>
      <c r="X106" s="24">
        <v>6549115.6764888763</v>
      </c>
      <c r="Y106" s="24">
        <v>1395984377.839798</v>
      </c>
      <c r="Z106" s="195">
        <v>5093371467.187355</v>
      </c>
      <c r="AA106" s="170">
        <v>10594.898267942326</v>
      </c>
      <c r="AB106" s="24">
        <v>26.970709537164971</v>
      </c>
      <c r="AC106" s="195">
        <v>2107259916.202754</v>
      </c>
      <c r="AD106" s="170">
        <v>12248740718.896149</v>
      </c>
      <c r="AE106" s="24">
        <v>1113323.0708595142</v>
      </c>
      <c r="AF106" s="24">
        <v>5492995.3621687889</v>
      </c>
      <c r="AG106" s="24">
        <v>-4696395295.7491474</v>
      </c>
      <c r="AH106" s="24">
        <v>-583115880.46726823</v>
      </c>
      <c r="AI106" s="195">
        <v>-68336162.917749017</v>
      </c>
      <c r="AJ106" s="240">
        <v>20</v>
      </c>
      <c r="AK106" s="241">
        <v>10</v>
      </c>
      <c r="AL106" s="241">
        <v>7150000</v>
      </c>
      <c r="AM106" s="190">
        <v>1.0000001628130839</v>
      </c>
      <c r="AN106" s="240">
        <v>21</v>
      </c>
      <c r="AO106" s="241">
        <v>11</v>
      </c>
      <c r="AP106" s="241">
        <v>8</v>
      </c>
      <c r="AQ106" s="242">
        <v>4</v>
      </c>
      <c r="AR106" s="240">
        <v>2642327230.6404648</v>
      </c>
      <c r="AS106" s="242">
        <v>6674045415.7988319</v>
      </c>
      <c r="AT106" s="240">
        <v>119327013</v>
      </c>
      <c r="AU106" s="189">
        <v>0.26249554898043892</v>
      </c>
      <c r="AV106" s="190">
        <v>1.6215499295117546E-2</v>
      </c>
      <c r="AW106" s="240">
        <v>4964625.7302960325</v>
      </c>
      <c r="AX106" s="242">
        <v>121289261.87147729</v>
      </c>
      <c r="AY106" s="240">
        <v>0</v>
      </c>
      <c r="AZ106" s="242">
        <v>6925003.4014562201</v>
      </c>
      <c r="BA106" s="200">
        <v>0</v>
      </c>
      <c r="BB106" s="202">
        <v>5.7094942244715917E-2</v>
      </c>
      <c r="BC106" s="240">
        <v>6925003.4014562201</v>
      </c>
      <c r="BD106" s="241">
        <v>25244336.641441237</v>
      </c>
      <c r="BE106" s="241">
        <v>1035080.2584156623</v>
      </c>
      <c r="BF106" s="243">
        <v>950.31582192977146</v>
      </c>
    </row>
    <row r="107" spans="2:58" s="19" customFormat="1" ht="15" customHeight="1" x14ac:dyDescent="0.25">
      <c r="B107" s="255" t="s">
        <v>673</v>
      </c>
      <c r="C107" s="573">
        <v>4</v>
      </c>
      <c r="D107" s="287">
        <v>2018</v>
      </c>
      <c r="E107" s="339">
        <v>-0.1</v>
      </c>
      <c r="F107" s="340" t="s">
        <v>696</v>
      </c>
      <c r="G107" s="313">
        <v>1330405719.8240776</v>
      </c>
      <c r="H107" s="315">
        <v>1268842204.5470753</v>
      </c>
      <c r="I107" s="322">
        <v>4.8519441626689863E-2</v>
      </c>
      <c r="J107" s="341">
        <v>16</v>
      </c>
      <c r="K107" s="342">
        <v>15</v>
      </c>
      <c r="L107" s="328">
        <v>1</v>
      </c>
      <c r="M107" s="343">
        <v>6475000</v>
      </c>
      <c r="N107" s="344">
        <v>6075000</v>
      </c>
      <c r="O107" s="322">
        <v>6.5843621399176877E-2</v>
      </c>
      <c r="P107" s="343">
        <v>0</v>
      </c>
      <c r="Q107" s="344">
        <v>0</v>
      </c>
      <c r="R107" s="322"/>
      <c r="S107" s="343">
        <v>6475003.2177252397</v>
      </c>
      <c r="T107" s="245">
        <v>6075016.2163093798</v>
      </c>
      <c r="U107" s="331">
        <v>6.5841305960966601E-2</v>
      </c>
      <c r="V107" s="171">
        <v>-14955994.932635307</v>
      </c>
      <c r="W107" s="196">
        <v>-14955994.932639122</v>
      </c>
      <c r="X107" s="196">
        <v>-14955994.932639122</v>
      </c>
      <c r="Y107" s="196">
        <v>1330405719.8240776</v>
      </c>
      <c r="Z107" s="197">
        <v>4741314751.0287714</v>
      </c>
      <c r="AA107" s="171">
        <v>9584.5997219903875</v>
      </c>
      <c r="AB107" s="196">
        <v>24.325890442495727</v>
      </c>
      <c r="AC107" s="197">
        <v>1968726490.0398359</v>
      </c>
      <c r="AD107" s="171">
        <v>11338312796.853115</v>
      </c>
      <c r="AE107" s="196">
        <v>829928.23509050161</v>
      </c>
      <c r="AF107" s="196">
        <v>4383555.8583760895</v>
      </c>
      <c r="AG107" s="196">
        <v>-4665130953.7482376</v>
      </c>
      <c r="AH107" s="196">
        <v>-572466560.32913506</v>
      </c>
      <c r="AI107" s="197">
        <v>-70089922.638108939</v>
      </c>
      <c r="AJ107" s="244">
        <v>19</v>
      </c>
      <c r="AK107" s="245">
        <v>10</v>
      </c>
      <c r="AL107" s="245">
        <v>6975000</v>
      </c>
      <c r="AM107" s="192">
        <v>1</v>
      </c>
      <c r="AN107" s="244">
        <v>19</v>
      </c>
      <c r="AO107" s="245">
        <v>10</v>
      </c>
      <c r="AP107" s="245">
        <v>7</v>
      </c>
      <c r="AQ107" s="246">
        <v>3</v>
      </c>
      <c r="AR107" s="244">
        <v>2446969094.7919388</v>
      </c>
      <c r="AS107" s="246">
        <v>6283995800.7026472</v>
      </c>
      <c r="AT107" s="244">
        <v>119327013</v>
      </c>
      <c r="AU107" s="191">
        <v>0.24543807789747568</v>
      </c>
      <c r="AV107" s="192">
        <v>1.5638606157415007E-2</v>
      </c>
      <c r="AW107" s="244">
        <v>4964625.7302960325</v>
      </c>
      <c r="AX107" s="246">
        <v>121289261.87147729</v>
      </c>
      <c r="AY107" s="244">
        <v>0</v>
      </c>
      <c r="AZ107" s="246">
        <v>6475003.2177252397</v>
      </c>
      <c r="BA107" s="186">
        <v>0</v>
      </c>
      <c r="BB107" s="187">
        <v>5.3384801900982784E-2</v>
      </c>
      <c r="BC107" s="244">
        <v>6475003.2177252397</v>
      </c>
      <c r="BD107" s="245">
        <v>23603910.569675479</v>
      </c>
      <c r="BE107" s="245">
        <v>967818.73095339222</v>
      </c>
      <c r="BF107" s="247">
        <v>958.4364051661496</v>
      </c>
    </row>
    <row r="108" spans="2:58" s="19" customFormat="1" ht="15" customHeight="1" x14ac:dyDescent="0.25">
      <c r="B108" s="255" t="s">
        <v>673</v>
      </c>
      <c r="C108" s="573">
        <v>4</v>
      </c>
      <c r="D108" s="287">
        <v>2018</v>
      </c>
      <c r="E108" s="339">
        <v>0.1</v>
      </c>
      <c r="F108" s="340" t="s">
        <v>696</v>
      </c>
      <c r="G108" s="313">
        <v>1208830660.8116179</v>
      </c>
      <c r="H108" s="315">
        <v>1268842204.5470753</v>
      </c>
      <c r="I108" s="322">
        <v>-4.7296301715372913E-2</v>
      </c>
      <c r="J108" s="341">
        <v>15</v>
      </c>
      <c r="K108" s="342">
        <v>15</v>
      </c>
      <c r="L108" s="328">
        <v>0</v>
      </c>
      <c r="M108" s="343">
        <v>6050000</v>
      </c>
      <c r="N108" s="344">
        <v>6075000</v>
      </c>
      <c r="O108" s="322">
        <v>-4.1152263374485409E-3</v>
      </c>
      <c r="P108" s="343">
        <v>0</v>
      </c>
      <c r="Q108" s="344">
        <v>0</v>
      </c>
      <c r="R108" s="322"/>
      <c r="S108" s="343">
        <v>6050005.2461054605</v>
      </c>
      <c r="T108" s="245">
        <v>6075016.2163093798</v>
      </c>
      <c r="U108" s="331">
        <v>-4.1170211425565206E-3</v>
      </c>
      <c r="V108" s="171">
        <v>-94906252.607041359</v>
      </c>
      <c r="W108" s="196">
        <v>-94906252.607043266</v>
      </c>
      <c r="X108" s="196">
        <v>-94906252.607043266</v>
      </c>
      <c r="Y108" s="196">
        <v>1208830660.8116179</v>
      </c>
      <c r="Z108" s="197">
        <v>4349178483.3189573</v>
      </c>
      <c r="AA108" s="171">
        <v>8289.5271202326148</v>
      </c>
      <c r="AB108" s="196">
        <v>20.899543796652701</v>
      </c>
      <c r="AC108" s="197">
        <v>1832149423.9020348</v>
      </c>
      <c r="AD108" s="171">
        <v>10345879763.195015</v>
      </c>
      <c r="AE108" s="196">
        <v>343136.99468553532</v>
      </c>
      <c r="AF108" s="196">
        <v>2599312.1919169128</v>
      </c>
      <c r="AG108" s="196">
        <v>-4897932200.6611042</v>
      </c>
      <c r="AH108" s="196">
        <v>-588819364.607885</v>
      </c>
      <c r="AI108" s="197">
        <v>-77381823.84768647</v>
      </c>
      <c r="AJ108" s="244">
        <v>16</v>
      </c>
      <c r="AK108" s="245">
        <v>8</v>
      </c>
      <c r="AL108" s="245">
        <v>5550000</v>
      </c>
      <c r="AM108" s="192">
        <v>1.0000027546345407</v>
      </c>
      <c r="AN108" s="244">
        <v>20</v>
      </c>
      <c r="AO108" s="245">
        <v>10</v>
      </c>
      <c r="AP108" s="245">
        <v>6</v>
      </c>
      <c r="AQ108" s="246">
        <v>3</v>
      </c>
      <c r="AR108" s="244">
        <v>2284647556.1919389</v>
      </c>
      <c r="AS108" s="246">
        <v>5910429609.1073132</v>
      </c>
      <c r="AT108" s="244">
        <v>119327013</v>
      </c>
      <c r="AU108" s="191">
        <v>0.22932832756111526</v>
      </c>
      <c r="AV108" s="192">
        <v>1.5760057966293178E-2</v>
      </c>
      <c r="AW108" s="244">
        <v>4964625.7302960325</v>
      </c>
      <c r="AX108" s="246">
        <v>121289261.87147729</v>
      </c>
      <c r="AY108" s="244">
        <v>0</v>
      </c>
      <c r="AZ108" s="246">
        <v>6050005.2461054605</v>
      </c>
      <c r="BA108" s="186">
        <v>0</v>
      </c>
      <c r="BB108" s="187">
        <v>4.9880798619388711E-2</v>
      </c>
      <c r="BC108" s="244">
        <v>6050005.2461054605</v>
      </c>
      <c r="BD108" s="245">
        <v>22054627.306472573</v>
      </c>
      <c r="BE108" s="245">
        <v>904294.28413538414</v>
      </c>
      <c r="BF108" s="247">
        <v>977.07248865812608</v>
      </c>
    </row>
    <row r="109" spans="2:58" s="19" customFormat="1" ht="15" customHeight="1" x14ac:dyDescent="0.25">
      <c r="B109" s="256" t="s">
        <v>673</v>
      </c>
      <c r="C109" s="574">
        <v>4</v>
      </c>
      <c r="D109" s="288">
        <v>2018</v>
      </c>
      <c r="E109" s="345">
        <v>0.2</v>
      </c>
      <c r="F109" s="346" t="s">
        <v>696</v>
      </c>
      <c r="G109" s="316">
        <v>1148981427.4386234</v>
      </c>
      <c r="H109" s="318">
        <v>1268842204.5470753</v>
      </c>
      <c r="I109" s="323">
        <v>-9.4464683377423753E-2</v>
      </c>
      <c r="J109" s="347">
        <v>15</v>
      </c>
      <c r="K109" s="348">
        <v>15</v>
      </c>
      <c r="L109" s="329">
        <v>0</v>
      </c>
      <c r="M109" s="349">
        <v>6025000</v>
      </c>
      <c r="N109" s="350">
        <v>6075000</v>
      </c>
      <c r="O109" s="323">
        <v>-8.2304526748970819E-3</v>
      </c>
      <c r="P109" s="349">
        <v>0</v>
      </c>
      <c r="Q109" s="350">
        <v>0</v>
      </c>
      <c r="R109" s="323"/>
      <c r="S109" s="349">
        <v>6025005.32841333</v>
      </c>
      <c r="T109" s="249">
        <v>6075016.2163093798</v>
      </c>
      <c r="U109" s="332">
        <v>-8.2322229464650842E-3</v>
      </c>
      <c r="V109" s="172">
        <v>-152306964.62959766</v>
      </c>
      <c r="W109" s="198">
        <v>-152306964.62960052</v>
      </c>
      <c r="X109" s="198">
        <v>-152306964.62960052</v>
      </c>
      <c r="Y109" s="198">
        <v>1148981427.4386234</v>
      </c>
      <c r="Z109" s="199">
        <v>4273413861.1681356</v>
      </c>
      <c r="AA109" s="172">
        <v>7924.1933434397652</v>
      </c>
      <c r="AB109" s="198">
        <v>19.896802512951712</v>
      </c>
      <c r="AC109" s="199">
        <v>1820636383.4484475</v>
      </c>
      <c r="AD109" s="172">
        <v>10176880771.125927</v>
      </c>
      <c r="AE109" s="198">
        <v>131387.62216666061</v>
      </c>
      <c r="AF109" s="198">
        <v>1837086.7123234794</v>
      </c>
      <c r="AG109" s="198">
        <v>-5150772927.658762</v>
      </c>
      <c r="AH109" s="198">
        <v>-613407319.29532397</v>
      </c>
      <c r="AI109" s="199">
        <v>-83094397.740290791</v>
      </c>
      <c r="AJ109" s="248">
        <v>12</v>
      </c>
      <c r="AK109" s="249">
        <v>8</v>
      </c>
      <c r="AL109" s="249">
        <v>4325000</v>
      </c>
      <c r="AM109" s="194">
        <v>1.000000631185799</v>
      </c>
      <c r="AN109" s="248">
        <v>13</v>
      </c>
      <c r="AO109" s="249">
        <v>9</v>
      </c>
      <c r="AP109" s="249">
        <v>4</v>
      </c>
      <c r="AQ109" s="250">
        <v>2</v>
      </c>
      <c r="AR109" s="248">
        <v>2289404287.0404644</v>
      </c>
      <c r="AS109" s="250">
        <v>5795055465.9473448</v>
      </c>
      <c r="AT109" s="248">
        <v>119327013</v>
      </c>
      <c r="AU109" s="193">
        <v>0.228380693785559</v>
      </c>
      <c r="AV109" s="194">
        <v>1.7656548029645482E-2</v>
      </c>
      <c r="AW109" s="248">
        <v>4964625.7302960325</v>
      </c>
      <c r="AX109" s="250">
        <v>121289261.87147729</v>
      </c>
      <c r="AY109" s="248">
        <v>0</v>
      </c>
      <c r="AZ109" s="250">
        <v>6025005.32841333</v>
      </c>
      <c r="BA109" s="204">
        <v>0</v>
      </c>
      <c r="BB109" s="206">
        <v>4.9674680474168065E-2</v>
      </c>
      <c r="BC109" s="248">
        <v>6025005.32841333</v>
      </c>
      <c r="BD109" s="249">
        <v>21963492.861961562</v>
      </c>
      <c r="BE109" s="249">
        <v>900557.54643794079</v>
      </c>
      <c r="BF109" s="251">
        <v>986.99701517205744</v>
      </c>
    </row>
    <row r="110" spans="2:58" s="19" customFormat="1" ht="15" customHeight="1" x14ac:dyDescent="0.25">
      <c r="B110" s="254" t="s">
        <v>673</v>
      </c>
      <c r="C110" s="572">
        <v>4</v>
      </c>
      <c r="D110" s="286">
        <v>2018</v>
      </c>
      <c r="E110" s="333">
        <v>-0.2</v>
      </c>
      <c r="F110" s="334" t="s">
        <v>700</v>
      </c>
      <c r="G110" s="319">
        <v>1610974627.6664724</v>
      </c>
      <c r="H110" s="320">
        <v>1268842204.5470753</v>
      </c>
      <c r="I110" s="324">
        <v>0.26964142735268215</v>
      </c>
      <c r="J110" s="335">
        <v>14</v>
      </c>
      <c r="K110" s="336">
        <v>15</v>
      </c>
      <c r="L110" s="327">
        <v>-1</v>
      </c>
      <c r="M110" s="337">
        <v>7025000</v>
      </c>
      <c r="N110" s="338">
        <v>6075000</v>
      </c>
      <c r="O110" s="324">
        <v>0.15637860082304522</v>
      </c>
      <c r="P110" s="337">
        <v>0</v>
      </c>
      <c r="Q110" s="338">
        <v>0</v>
      </c>
      <c r="R110" s="324"/>
      <c r="S110" s="337">
        <v>7025003.5707710302</v>
      </c>
      <c r="T110" s="241">
        <v>6075016.2163093798</v>
      </c>
      <c r="U110" s="330">
        <v>0.15637610183018991</v>
      </c>
      <c r="V110" s="170">
        <v>211745231.27321815</v>
      </c>
      <c r="W110" s="24">
        <v>211745231.27321339</v>
      </c>
      <c r="X110" s="24">
        <v>211745231.27321339</v>
      </c>
      <c r="Y110" s="24">
        <v>1610974627.6664724</v>
      </c>
      <c r="Z110" s="195">
        <v>5372023589.5087051</v>
      </c>
      <c r="AA110" s="170">
        <v>10344.46780256569</v>
      </c>
      <c r="AB110" s="24">
        <v>26.100961554345943</v>
      </c>
      <c r="AC110" s="195">
        <v>2153298438.4004498</v>
      </c>
      <c r="AD110" s="170">
        <v>12314055434.213955</v>
      </c>
      <c r="AE110" s="24">
        <v>870011.95496662706</v>
      </c>
      <c r="AF110" s="24">
        <v>4298662.1880276836</v>
      </c>
      <c r="AG110" s="24">
        <v>-5242433179.8441582</v>
      </c>
      <c r="AH110" s="24">
        <v>-638916856.47797275</v>
      </c>
      <c r="AI110" s="195">
        <v>-81981703.092961356</v>
      </c>
      <c r="AJ110" s="240">
        <v>16</v>
      </c>
      <c r="AK110" s="241">
        <v>9</v>
      </c>
      <c r="AL110" s="241">
        <v>7000000</v>
      </c>
      <c r="AM110" s="190">
        <v>1.0000009240646994</v>
      </c>
      <c r="AN110" s="240">
        <v>21</v>
      </c>
      <c r="AO110" s="241">
        <v>13</v>
      </c>
      <c r="AP110" s="241">
        <v>8</v>
      </c>
      <c r="AQ110" s="242">
        <v>4</v>
      </c>
      <c r="AR110" s="240">
        <v>3406796144.7133226</v>
      </c>
      <c r="AS110" s="242">
        <v>6656782429.0655422</v>
      </c>
      <c r="AT110" s="240">
        <v>119327013</v>
      </c>
      <c r="AU110" s="189">
        <v>0.2662861029802982</v>
      </c>
      <c r="AV110" s="190">
        <v>0.24180405062819918</v>
      </c>
      <c r="AW110" s="240">
        <v>4964625.7302960325</v>
      </c>
      <c r="AX110" s="242">
        <v>121289261.87147729</v>
      </c>
      <c r="AY110" s="240">
        <v>0</v>
      </c>
      <c r="AZ110" s="242">
        <v>7025003.5707710302</v>
      </c>
      <c r="BA110" s="200">
        <v>0</v>
      </c>
      <c r="BB110" s="202">
        <v>5.7919418935989495E-2</v>
      </c>
      <c r="BC110" s="240">
        <v>7025003.5707710302</v>
      </c>
      <c r="BD110" s="241">
        <v>25608876.236880764</v>
      </c>
      <c r="BE110" s="241">
        <v>1050027.2837231469</v>
      </c>
      <c r="BF110" s="243">
        <v>919.43553172606403</v>
      </c>
    </row>
    <row r="111" spans="2:58" s="19" customFormat="1" ht="15" customHeight="1" x14ac:dyDescent="0.25">
      <c r="B111" s="255" t="s">
        <v>673</v>
      </c>
      <c r="C111" s="573">
        <v>4</v>
      </c>
      <c r="D111" s="287">
        <v>2018</v>
      </c>
      <c r="E111" s="339">
        <v>-0.1</v>
      </c>
      <c r="F111" s="340" t="s">
        <v>700</v>
      </c>
      <c r="G111" s="313">
        <v>1429947672.158102</v>
      </c>
      <c r="H111" s="315">
        <v>1268842204.5470753</v>
      </c>
      <c r="I111" s="322">
        <v>0.12697045151373643</v>
      </c>
      <c r="J111" s="341">
        <v>14</v>
      </c>
      <c r="K111" s="342">
        <v>15</v>
      </c>
      <c r="L111" s="328">
        <v>-1</v>
      </c>
      <c r="M111" s="343">
        <v>6925000</v>
      </c>
      <c r="N111" s="344">
        <v>6075000</v>
      </c>
      <c r="O111" s="322">
        <v>0.13991769547325106</v>
      </c>
      <c r="P111" s="343">
        <v>0</v>
      </c>
      <c r="Q111" s="344">
        <v>0</v>
      </c>
      <c r="R111" s="322"/>
      <c r="S111" s="343">
        <v>6925000</v>
      </c>
      <c r="T111" s="245">
        <v>6075016.2163093798</v>
      </c>
      <c r="U111" s="331">
        <v>0.13991465264054748</v>
      </c>
      <c r="V111" s="171">
        <v>40512743.137422562</v>
      </c>
      <c r="W111" s="196">
        <v>40512743.137418747</v>
      </c>
      <c r="X111" s="196">
        <v>40512743.137418747</v>
      </c>
      <c r="Y111" s="196">
        <v>1429947672.158102</v>
      </c>
      <c r="Z111" s="197">
        <v>5127332596.0785933</v>
      </c>
      <c r="AA111" s="171">
        <v>9899.9763344296352</v>
      </c>
      <c r="AB111" s="196">
        <v>25.01288466249159</v>
      </c>
      <c r="AC111" s="197">
        <v>2101494639.8705547</v>
      </c>
      <c r="AD111" s="171">
        <v>11987538465.424574</v>
      </c>
      <c r="AE111" s="196">
        <v>670517.70613182522</v>
      </c>
      <c r="AF111" s="196">
        <v>3865644.8891146742</v>
      </c>
      <c r="AG111" s="196">
        <v>-5281240046.749527</v>
      </c>
      <c r="AH111" s="196">
        <v>-642188488.54643226</v>
      </c>
      <c r="AI111" s="197">
        <v>-81860297.266412288</v>
      </c>
      <c r="AJ111" s="244">
        <v>18</v>
      </c>
      <c r="AK111" s="245">
        <v>10</v>
      </c>
      <c r="AL111" s="245">
        <v>6975000</v>
      </c>
      <c r="AM111" s="192">
        <v>1.0000000000000022</v>
      </c>
      <c r="AN111" s="244">
        <v>18</v>
      </c>
      <c r="AO111" s="245">
        <v>10</v>
      </c>
      <c r="AP111" s="245">
        <v>7</v>
      </c>
      <c r="AQ111" s="246">
        <v>3</v>
      </c>
      <c r="AR111" s="244">
        <v>3349583219.7133226</v>
      </c>
      <c r="AS111" s="246">
        <v>6550696191.2615995</v>
      </c>
      <c r="AT111" s="244">
        <v>119327013</v>
      </c>
      <c r="AU111" s="191">
        <v>0.26249542004662235</v>
      </c>
      <c r="AV111" s="192">
        <v>0.24529593055451257</v>
      </c>
      <c r="AW111" s="244">
        <v>4964625.7302960325</v>
      </c>
      <c r="AX111" s="246">
        <v>121289261.87147729</v>
      </c>
      <c r="AY111" s="244">
        <v>0</v>
      </c>
      <c r="AZ111" s="246">
        <v>6925000</v>
      </c>
      <c r="BA111" s="186">
        <v>0</v>
      </c>
      <c r="BB111" s="187">
        <v>5.7094914200549698E-2</v>
      </c>
      <c r="BC111" s="244">
        <v>6925000</v>
      </c>
      <c r="BD111" s="245">
        <v>25244324.241807465</v>
      </c>
      <c r="BE111" s="245">
        <v>1035079.75</v>
      </c>
      <c r="BF111" s="247">
        <v>945.41117411964979</v>
      </c>
    </row>
    <row r="112" spans="2:58" s="19" customFormat="1" ht="15" customHeight="1" x14ac:dyDescent="0.25">
      <c r="B112" s="255" t="s">
        <v>673</v>
      </c>
      <c r="C112" s="573">
        <v>4</v>
      </c>
      <c r="D112" s="287">
        <v>2018</v>
      </c>
      <c r="E112" s="339">
        <v>0.1</v>
      </c>
      <c r="F112" s="340" t="s">
        <v>700</v>
      </c>
      <c r="G112" s="313">
        <v>1126064195.2484512</v>
      </c>
      <c r="H112" s="315">
        <v>1268842204.5470753</v>
      </c>
      <c r="I112" s="322">
        <v>-0.112526213887715</v>
      </c>
      <c r="J112" s="341">
        <v>17</v>
      </c>
      <c r="K112" s="342">
        <v>15</v>
      </c>
      <c r="L112" s="328">
        <v>2</v>
      </c>
      <c r="M112" s="343">
        <v>5750000</v>
      </c>
      <c r="N112" s="344">
        <v>6075000</v>
      </c>
      <c r="O112" s="322">
        <v>-5.3497942386831254E-2</v>
      </c>
      <c r="P112" s="343">
        <v>0</v>
      </c>
      <c r="Q112" s="344">
        <v>0</v>
      </c>
      <c r="R112" s="322"/>
      <c r="S112" s="343">
        <v>5750003.49844936</v>
      </c>
      <c r="T112" s="245">
        <v>6075016.2163093798</v>
      </c>
      <c r="U112" s="331">
        <v>-5.3499893051720537E-2</v>
      </c>
      <c r="V112" s="171">
        <v>-148290194.06153679</v>
      </c>
      <c r="W112" s="196">
        <v>-148290194.0615387</v>
      </c>
      <c r="X112" s="196">
        <v>-148290194.0615387</v>
      </c>
      <c r="Y112" s="196">
        <v>1126064195.2484512</v>
      </c>
      <c r="Z112" s="197">
        <v>4075425611.049428</v>
      </c>
      <c r="AA112" s="171">
        <v>8091.2824267585838</v>
      </c>
      <c r="AB112" s="196">
        <v>20.506100019793063</v>
      </c>
      <c r="AC112" s="197">
        <v>1738085056.3879654</v>
      </c>
      <c r="AD112" s="171">
        <v>9905034544.7969017</v>
      </c>
      <c r="AE112" s="196">
        <v>460271.99376686942</v>
      </c>
      <c r="AF112" s="196">
        <v>3062591.6599004231</v>
      </c>
      <c r="AG112" s="196">
        <v>-4444320038.3575726</v>
      </c>
      <c r="AH112" s="196">
        <v>-537752695.13884473</v>
      </c>
      <c r="AI112" s="197">
        <v>-68097806.25002107</v>
      </c>
      <c r="AJ112" s="244">
        <v>17</v>
      </c>
      <c r="AK112" s="245">
        <v>9</v>
      </c>
      <c r="AL112" s="245">
        <v>5775000</v>
      </c>
      <c r="AM112" s="192">
        <v>1.0000003135011026</v>
      </c>
      <c r="AN112" s="244">
        <v>18</v>
      </c>
      <c r="AO112" s="245">
        <v>10</v>
      </c>
      <c r="AP112" s="245">
        <v>6</v>
      </c>
      <c r="AQ112" s="246">
        <v>3</v>
      </c>
      <c r="AR112" s="244">
        <v>2061280309.530839</v>
      </c>
      <c r="AS112" s="246">
        <v>5662983236.5224199</v>
      </c>
      <c r="AT112" s="244">
        <v>119327013</v>
      </c>
      <c r="AU112" s="191">
        <v>0.21795661856967727</v>
      </c>
      <c r="AV112" s="192">
        <v>3.9592646702109576E-3</v>
      </c>
      <c r="AW112" s="244">
        <v>4964625.7302960325</v>
      </c>
      <c r="AX112" s="246">
        <v>121289261.87147729</v>
      </c>
      <c r="AY112" s="244">
        <v>0</v>
      </c>
      <c r="AZ112" s="246">
        <v>5750003.49844936</v>
      </c>
      <c r="BA112" s="186">
        <v>0</v>
      </c>
      <c r="BB112" s="187">
        <v>4.7407358324451525E-2</v>
      </c>
      <c r="BC112" s="244">
        <v>5750003.49844936</v>
      </c>
      <c r="BD112" s="245">
        <v>20961004.000921737</v>
      </c>
      <c r="BE112" s="245">
        <v>859453.02291322662</v>
      </c>
      <c r="BF112" s="247">
        <v>991.35579327105961</v>
      </c>
    </row>
    <row r="113" spans="2:58" s="19" customFormat="1" ht="15" customHeight="1" x14ac:dyDescent="0.25">
      <c r="B113" s="256" t="s">
        <v>673</v>
      </c>
      <c r="C113" s="574">
        <v>4</v>
      </c>
      <c r="D113" s="288">
        <v>2018</v>
      </c>
      <c r="E113" s="345">
        <v>0.2</v>
      </c>
      <c r="F113" s="346" t="s">
        <v>700</v>
      </c>
      <c r="G113" s="316">
        <v>1003033556.3197441</v>
      </c>
      <c r="H113" s="318">
        <v>1268842204.5470753</v>
      </c>
      <c r="I113" s="323">
        <v>-0.20948912896715477</v>
      </c>
      <c r="J113" s="347">
        <v>16</v>
      </c>
      <c r="K113" s="348">
        <v>15</v>
      </c>
      <c r="L113" s="329">
        <v>1</v>
      </c>
      <c r="M113" s="349">
        <v>4900000</v>
      </c>
      <c r="N113" s="350">
        <v>6075000</v>
      </c>
      <c r="O113" s="323">
        <v>-0.19341563786008231</v>
      </c>
      <c r="P113" s="349">
        <v>0</v>
      </c>
      <c r="Q113" s="350">
        <v>0</v>
      </c>
      <c r="R113" s="323"/>
      <c r="S113" s="349">
        <v>4900002.8503773296</v>
      </c>
      <c r="T113" s="249">
        <v>6075016.2163093798</v>
      </c>
      <c r="U113" s="332">
        <v>-0.19341732171471959</v>
      </c>
      <c r="V113" s="172">
        <v>-188070769.51730537</v>
      </c>
      <c r="W113" s="198">
        <v>-188070769.51730633</v>
      </c>
      <c r="X113" s="198">
        <v>-188070769.51730633</v>
      </c>
      <c r="Y113" s="198">
        <v>1003033556.3197441</v>
      </c>
      <c r="Z113" s="199">
        <v>3411269559.5466318</v>
      </c>
      <c r="AA113" s="172">
        <v>6673.0818283690642</v>
      </c>
      <c r="AB113" s="198">
        <v>16.974360544719605</v>
      </c>
      <c r="AC113" s="199">
        <v>1470800067.8688731</v>
      </c>
      <c r="AD113" s="172">
        <v>8352036069.0407171</v>
      </c>
      <c r="AE113" s="198">
        <v>222315.91038453672</v>
      </c>
      <c r="AF113" s="198">
        <v>2297867.1160081215</v>
      </c>
      <c r="AG113" s="198">
        <v>-3860645646.6761961</v>
      </c>
      <c r="AH113" s="198">
        <v>-467687923.24084496</v>
      </c>
      <c r="AI113" s="199">
        <v>-58693781.129225686</v>
      </c>
      <c r="AJ113" s="248">
        <v>16</v>
      </c>
      <c r="AK113" s="249">
        <v>8</v>
      </c>
      <c r="AL113" s="249">
        <v>4925000</v>
      </c>
      <c r="AM113" s="194">
        <v>0.99999999999999811</v>
      </c>
      <c r="AN113" s="248">
        <v>16</v>
      </c>
      <c r="AO113" s="249">
        <v>8</v>
      </c>
      <c r="AP113" s="249">
        <v>5</v>
      </c>
      <c r="AQ113" s="250">
        <v>3</v>
      </c>
      <c r="AR113" s="248">
        <v>1690738208.5530612</v>
      </c>
      <c r="AS113" s="250">
        <v>5388489360.4338474</v>
      </c>
      <c r="AT113" s="248">
        <v>119327013</v>
      </c>
      <c r="AU113" s="193">
        <v>0.18573693955804271</v>
      </c>
      <c r="AV113" s="194">
        <v>3.9696014255383785E-3</v>
      </c>
      <c r="AW113" s="248">
        <v>4964625.7302960325</v>
      </c>
      <c r="AX113" s="250">
        <v>121289261.87147729</v>
      </c>
      <c r="AY113" s="248">
        <v>0</v>
      </c>
      <c r="AZ113" s="250">
        <v>4900002.8503773296</v>
      </c>
      <c r="BA113" s="204">
        <v>0</v>
      </c>
      <c r="BB113" s="206">
        <v>4.0399312971081965E-2</v>
      </c>
      <c r="BC113" s="248">
        <v>4900002.8503773296</v>
      </c>
      <c r="BD113" s="249">
        <v>17862420.323567692</v>
      </c>
      <c r="BE113" s="249">
        <v>732403.42604590056</v>
      </c>
      <c r="BF113" s="251">
        <v>1018.5723168652974</v>
      </c>
    </row>
    <row r="114" spans="2:58" s="19" customFormat="1" ht="15" customHeight="1" x14ac:dyDescent="0.25">
      <c r="B114" s="254" t="s">
        <v>673</v>
      </c>
      <c r="C114" s="572">
        <v>4</v>
      </c>
      <c r="D114" s="286">
        <v>2018</v>
      </c>
      <c r="E114" s="333">
        <v>-0.2</v>
      </c>
      <c r="F114" s="334" t="s">
        <v>802</v>
      </c>
      <c r="G114" s="319">
        <v>1375260509.4652233</v>
      </c>
      <c r="H114" s="320">
        <v>1268842204.5470753</v>
      </c>
      <c r="I114" s="324">
        <v>8.3870401328693944E-2</v>
      </c>
      <c r="J114" s="335">
        <v>17</v>
      </c>
      <c r="K114" s="336">
        <v>15</v>
      </c>
      <c r="L114" s="327">
        <v>2</v>
      </c>
      <c r="M114" s="337">
        <v>6750000</v>
      </c>
      <c r="N114" s="338">
        <v>6075000</v>
      </c>
      <c r="O114" s="324">
        <v>0.11111111111111116</v>
      </c>
      <c r="P114" s="337">
        <v>0</v>
      </c>
      <c r="Q114" s="338">
        <v>0</v>
      </c>
      <c r="R114" s="324"/>
      <c r="S114" s="337">
        <v>6750006.7281722203</v>
      </c>
      <c r="T114" s="241">
        <v>6075016.2163093798</v>
      </c>
      <c r="U114" s="330">
        <v>0.11110925268820138</v>
      </c>
      <c r="V114" s="170">
        <v>2964627.3617954254</v>
      </c>
      <c r="W114" s="24">
        <v>2964627.3617916107</v>
      </c>
      <c r="X114" s="24">
        <v>2964627.3617916107</v>
      </c>
      <c r="Y114" s="24">
        <v>1375260509.4652233</v>
      </c>
      <c r="Z114" s="195">
        <v>4961241628.4235945</v>
      </c>
      <c r="AA114" s="170">
        <v>9894.7818991151617</v>
      </c>
      <c r="AB114" s="24">
        <v>25.12747010473862</v>
      </c>
      <c r="AC114" s="195">
        <v>2055864021.8886385</v>
      </c>
      <c r="AD114" s="170">
        <v>11773244852.981556</v>
      </c>
      <c r="AE114" s="24">
        <v>858544.81152030174</v>
      </c>
      <c r="AF114" s="24">
        <v>4173534.961596176</v>
      </c>
      <c r="AG114" s="24">
        <v>-5096153189.4666367</v>
      </c>
      <c r="AH114" s="24">
        <v>-613346459.56490207</v>
      </c>
      <c r="AI114" s="195">
        <v>-78901483.241642237</v>
      </c>
      <c r="AJ114" s="240">
        <v>20</v>
      </c>
      <c r="AK114" s="241">
        <v>10</v>
      </c>
      <c r="AL114" s="241">
        <v>6925000</v>
      </c>
      <c r="AM114" s="190">
        <v>0.99999999999999578</v>
      </c>
      <c r="AN114" s="240">
        <v>20</v>
      </c>
      <c r="AO114" s="241">
        <v>10</v>
      </c>
      <c r="AP114" s="241">
        <v>7</v>
      </c>
      <c r="AQ114" s="242">
        <v>3</v>
      </c>
      <c r="AR114" s="240">
        <v>2559394168.8743463</v>
      </c>
      <c r="AS114" s="242">
        <v>6713556064.7346125</v>
      </c>
      <c r="AT114" s="240">
        <v>119327013</v>
      </c>
      <c r="AU114" s="189">
        <v>0.25586221681286553</v>
      </c>
      <c r="AV114" s="190">
        <v>1.5001535766975375E-2</v>
      </c>
      <c r="AW114" s="240">
        <v>4964625.7302960325</v>
      </c>
      <c r="AX114" s="242">
        <v>121289261.87147729</v>
      </c>
      <c r="AY114" s="240">
        <v>0</v>
      </c>
      <c r="AZ114" s="242">
        <v>6750006.7281722203</v>
      </c>
      <c r="BA114" s="200">
        <v>0</v>
      </c>
      <c r="BB114" s="202">
        <v>5.5652137905866587E-2</v>
      </c>
      <c r="BC114" s="240">
        <v>6750006.7281722203</v>
      </c>
      <c r="BD114" s="241">
        <v>24606405.556730911</v>
      </c>
      <c r="BE114" s="241">
        <v>1008923.5056599024</v>
      </c>
      <c r="BF114" s="243">
        <v>952.63737135701945</v>
      </c>
    </row>
    <row r="115" spans="2:58" s="19" customFormat="1" ht="15" customHeight="1" x14ac:dyDescent="0.25">
      <c r="B115" s="255" t="s">
        <v>673</v>
      </c>
      <c r="C115" s="573">
        <v>4</v>
      </c>
      <c r="D115" s="287">
        <v>2018</v>
      </c>
      <c r="E115" s="339">
        <v>-0.1</v>
      </c>
      <c r="F115" s="340" t="s">
        <v>802</v>
      </c>
      <c r="G115" s="313">
        <v>1320485032.2150345</v>
      </c>
      <c r="H115" s="315">
        <v>1268842204.5470753</v>
      </c>
      <c r="I115" s="322">
        <v>4.0700748669054265E-2</v>
      </c>
      <c r="J115" s="341">
        <v>16</v>
      </c>
      <c r="K115" s="342">
        <v>15</v>
      </c>
      <c r="L115" s="328">
        <v>1</v>
      </c>
      <c r="M115" s="343">
        <v>6250000</v>
      </c>
      <c r="N115" s="344">
        <v>6075000</v>
      </c>
      <c r="O115" s="322">
        <v>2.8806584362139898E-2</v>
      </c>
      <c r="P115" s="343">
        <v>0</v>
      </c>
      <c r="Q115" s="344">
        <v>0</v>
      </c>
      <c r="R115" s="322"/>
      <c r="S115" s="343">
        <v>6250001.0418982999</v>
      </c>
      <c r="T115" s="245">
        <v>6075016.2163093798</v>
      </c>
      <c r="U115" s="331">
        <v>2.8804009628673022E-2</v>
      </c>
      <c r="V115" s="171">
        <v>-2839704.7327451706</v>
      </c>
      <c r="W115" s="196">
        <v>-2839704.7327480316</v>
      </c>
      <c r="X115" s="196">
        <v>-2839704.7327480316</v>
      </c>
      <c r="Y115" s="196">
        <v>1320485032.2150345</v>
      </c>
      <c r="Z115" s="197">
        <v>4588153707.6616678</v>
      </c>
      <c r="AA115" s="171">
        <v>9087.2219352762186</v>
      </c>
      <c r="AB115" s="196">
        <v>23.035994216393107</v>
      </c>
      <c r="AC115" s="197">
        <v>1903440397.698338</v>
      </c>
      <c r="AD115" s="171">
        <v>10886799716.228889</v>
      </c>
      <c r="AE115" s="196">
        <v>717458.76355830394</v>
      </c>
      <c r="AF115" s="196">
        <v>3741025.6283851899</v>
      </c>
      <c r="AG115" s="196">
        <v>-4729138113.6625538</v>
      </c>
      <c r="AH115" s="196">
        <v>-571617154.44456947</v>
      </c>
      <c r="AI115" s="197">
        <v>-73117788.13064748</v>
      </c>
      <c r="AJ115" s="244">
        <v>19</v>
      </c>
      <c r="AK115" s="245">
        <v>10</v>
      </c>
      <c r="AL115" s="245">
        <v>6500000</v>
      </c>
      <c r="AM115" s="192">
        <v>1.0000011638210915</v>
      </c>
      <c r="AN115" s="244">
        <v>23</v>
      </c>
      <c r="AO115" s="245">
        <v>14</v>
      </c>
      <c r="AP115" s="245">
        <v>7</v>
      </c>
      <c r="AQ115" s="246">
        <v>3</v>
      </c>
      <c r="AR115" s="244">
        <v>2331562758.9530611</v>
      </c>
      <c r="AS115" s="246">
        <v>6180275465.6836252</v>
      </c>
      <c r="AT115" s="244">
        <v>119327013</v>
      </c>
      <c r="AU115" s="191">
        <v>0.23690926336244378</v>
      </c>
      <c r="AV115" s="192">
        <v>1.5255782170404221E-2</v>
      </c>
      <c r="AW115" s="244">
        <v>4964625.7302960325</v>
      </c>
      <c r="AX115" s="246">
        <v>121289261.87147729</v>
      </c>
      <c r="AY115" s="244">
        <v>0</v>
      </c>
      <c r="AZ115" s="246">
        <v>6250001.0418982999</v>
      </c>
      <c r="BA115" s="186">
        <v>0</v>
      </c>
      <c r="BB115" s="187">
        <v>5.1529714547368904E-2</v>
      </c>
      <c r="BC115" s="244">
        <v>6250001.0418982999</v>
      </c>
      <c r="BD115" s="245">
        <v>22783689.936940845</v>
      </c>
      <c r="BE115" s="245">
        <v>934187.65573253995</v>
      </c>
      <c r="BF115" s="247">
        <v>959.27623523844352</v>
      </c>
    </row>
    <row r="116" spans="2:58" s="19" customFormat="1" ht="15" customHeight="1" x14ac:dyDescent="0.25">
      <c r="B116" s="255" t="s">
        <v>673</v>
      </c>
      <c r="C116" s="573">
        <v>4</v>
      </c>
      <c r="D116" s="287">
        <v>2018</v>
      </c>
      <c r="E116" s="339">
        <v>0.1</v>
      </c>
      <c r="F116" s="340" t="s">
        <v>802</v>
      </c>
      <c r="G116" s="313">
        <v>1218973110.9365644</v>
      </c>
      <c r="H116" s="315">
        <v>1268842204.5470753</v>
      </c>
      <c r="I116" s="322">
        <v>-3.9302833269415083E-2</v>
      </c>
      <c r="J116" s="341">
        <v>15</v>
      </c>
      <c r="K116" s="342">
        <v>15</v>
      </c>
      <c r="L116" s="328">
        <v>0</v>
      </c>
      <c r="M116" s="343">
        <v>6050000</v>
      </c>
      <c r="N116" s="344">
        <v>6075000</v>
      </c>
      <c r="O116" s="322">
        <v>-4.1152263374485409E-3</v>
      </c>
      <c r="P116" s="343">
        <v>0</v>
      </c>
      <c r="Q116" s="344">
        <v>0</v>
      </c>
      <c r="R116" s="322"/>
      <c r="S116" s="343">
        <v>6050004.46308171</v>
      </c>
      <c r="T116" s="245">
        <v>6075016.2163093798</v>
      </c>
      <c r="U116" s="331">
        <v>-4.1171500350108969E-3</v>
      </c>
      <c r="V116" s="171">
        <v>-84763725.791825294</v>
      </c>
      <c r="W116" s="196">
        <v>-84763725.791828156</v>
      </c>
      <c r="X116" s="196">
        <v>-84763725.791828156</v>
      </c>
      <c r="Y116" s="196">
        <v>1218973110.9365644</v>
      </c>
      <c r="Z116" s="197">
        <v>4359320434.9571638</v>
      </c>
      <c r="AA116" s="171">
        <v>8490.0408849197684</v>
      </c>
      <c r="AB116" s="196">
        <v>21.435316978200159</v>
      </c>
      <c r="AC116" s="197">
        <v>1831546010.4574327</v>
      </c>
      <c r="AD116" s="171">
        <v>10422601205.045452</v>
      </c>
      <c r="AE116" s="196">
        <v>450859.68577860948</v>
      </c>
      <c r="AF116" s="196">
        <v>3134699.6134373769</v>
      </c>
      <c r="AG116" s="196">
        <v>-4666254726.7476406</v>
      </c>
      <c r="AH116" s="196">
        <v>-568400601.05043054</v>
      </c>
      <c r="AI116" s="197">
        <v>-71900905.540734798</v>
      </c>
      <c r="AJ116" s="244">
        <v>17</v>
      </c>
      <c r="AK116" s="245">
        <v>9</v>
      </c>
      <c r="AL116" s="245">
        <v>6075000</v>
      </c>
      <c r="AM116" s="192">
        <v>1.0000003061844402</v>
      </c>
      <c r="AN116" s="244">
        <v>18</v>
      </c>
      <c r="AO116" s="245">
        <v>10</v>
      </c>
      <c r="AP116" s="245">
        <v>7</v>
      </c>
      <c r="AQ116" s="246">
        <v>3</v>
      </c>
      <c r="AR116" s="244">
        <v>2301612309.8015866</v>
      </c>
      <c r="AS116" s="246">
        <v>5776314474.1636782</v>
      </c>
      <c r="AT116" s="244">
        <v>119327013</v>
      </c>
      <c r="AU116" s="191">
        <v>0.22932829788022738</v>
      </c>
      <c r="AV116" s="192">
        <v>1.7583626209560225E-2</v>
      </c>
      <c r="AW116" s="244">
        <v>4964625.7302960325</v>
      </c>
      <c r="AX116" s="246">
        <v>121289261.87147729</v>
      </c>
      <c r="AY116" s="244">
        <v>0</v>
      </c>
      <c r="AZ116" s="246">
        <v>6050004.46308171</v>
      </c>
      <c r="BA116" s="186">
        <v>0</v>
      </c>
      <c r="BB116" s="187">
        <v>4.9880792163551332E-2</v>
      </c>
      <c r="BC116" s="244">
        <v>6050004.46308171</v>
      </c>
      <c r="BD116" s="245">
        <v>22054624.45204578</v>
      </c>
      <c r="BE116" s="245">
        <v>904294.16709682357</v>
      </c>
      <c r="BF116" s="247">
        <v>975.39594839208428</v>
      </c>
    </row>
    <row r="117" spans="2:58" s="19" customFormat="1" ht="15" customHeight="1" x14ac:dyDescent="0.25">
      <c r="B117" s="256" t="s">
        <v>673</v>
      </c>
      <c r="C117" s="574">
        <v>4</v>
      </c>
      <c r="D117" s="288">
        <v>2018</v>
      </c>
      <c r="E117" s="345">
        <v>0.2</v>
      </c>
      <c r="F117" s="346" t="s">
        <v>802</v>
      </c>
      <c r="G117" s="316">
        <v>1169526027.5387554</v>
      </c>
      <c r="H117" s="318">
        <v>1268842204.5470753</v>
      </c>
      <c r="I117" s="323">
        <v>-7.8273071822805296E-2</v>
      </c>
      <c r="J117" s="347">
        <v>15</v>
      </c>
      <c r="K117" s="348">
        <v>15</v>
      </c>
      <c r="L117" s="329">
        <v>0</v>
      </c>
      <c r="M117" s="349">
        <v>6050000</v>
      </c>
      <c r="N117" s="350">
        <v>6075000</v>
      </c>
      <c r="O117" s="323">
        <v>-4.1152263374485409E-3</v>
      </c>
      <c r="P117" s="349">
        <v>0</v>
      </c>
      <c r="Q117" s="350">
        <v>0</v>
      </c>
      <c r="R117" s="323"/>
      <c r="S117" s="349">
        <v>6050001.6021081004</v>
      </c>
      <c r="T117" s="249">
        <v>6075016.2163093798</v>
      </c>
      <c r="U117" s="332">
        <v>-4.1176209759117288E-3</v>
      </c>
      <c r="V117" s="172">
        <v>-134210528.98251343</v>
      </c>
      <c r="W117" s="198">
        <v>-134210528.98251534</v>
      </c>
      <c r="X117" s="198">
        <v>-134210528.98251534</v>
      </c>
      <c r="Y117" s="198">
        <v>1169526027.5387554</v>
      </c>
      <c r="Z117" s="199">
        <v>4309871530.213068</v>
      </c>
      <c r="AA117" s="172">
        <v>8339.104223168013</v>
      </c>
      <c r="AB117" s="198">
        <v>21.01001697729291</v>
      </c>
      <c r="AC117" s="199">
        <v>1826397164.4474552</v>
      </c>
      <c r="AD117" s="172">
        <v>10366698041.76416</v>
      </c>
      <c r="AE117" s="198">
        <v>328907.18764559459</v>
      </c>
      <c r="AF117" s="198">
        <v>2896499.3804016598</v>
      </c>
      <c r="AG117" s="198">
        <v>-4706880101.5365934</v>
      </c>
      <c r="AH117" s="198">
        <v>-575817419.37254548</v>
      </c>
      <c r="AI117" s="199">
        <v>-72409249.966988534</v>
      </c>
      <c r="AJ117" s="248">
        <v>16</v>
      </c>
      <c r="AK117" s="249">
        <v>8</v>
      </c>
      <c r="AL117" s="249">
        <v>5600000</v>
      </c>
      <c r="AM117" s="194">
        <v>1.0000007700144105</v>
      </c>
      <c r="AN117" s="248">
        <v>18</v>
      </c>
      <c r="AO117" s="249">
        <v>10</v>
      </c>
      <c r="AP117" s="249">
        <v>6</v>
      </c>
      <c r="AQ117" s="250">
        <v>3</v>
      </c>
      <c r="AR117" s="248">
        <v>2306076375.6404648</v>
      </c>
      <c r="AS117" s="250">
        <v>5743490091.2413893</v>
      </c>
      <c r="AT117" s="248">
        <v>119327013</v>
      </c>
      <c r="AU117" s="193">
        <v>0.22932818943366148</v>
      </c>
      <c r="AV117" s="194">
        <v>1.856072033697842E-2</v>
      </c>
      <c r="AW117" s="248">
        <v>4964625.7302960325</v>
      </c>
      <c r="AX117" s="250">
        <v>121289261.87147729</v>
      </c>
      <c r="AY117" s="248">
        <v>0</v>
      </c>
      <c r="AZ117" s="250">
        <v>6050001.6021081004</v>
      </c>
      <c r="BA117" s="204">
        <v>0</v>
      </c>
      <c r="BB117" s="206">
        <v>4.9880768575530719E-2</v>
      </c>
      <c r="BC117" s="248">
        <v>6050001.6021081004</v>
      </c>
      <c r="BD117" s="249">
        <v>22054614.022681836</v>
      </c>
      <c r="BE117" s="249">
        <v>904293.73946709908</v>
      </c>
      <c r="BF117" s="251">
        <v>983.56901577978908</v>
      </c>
    </row>
    <row r="118" spans="2:58" s="19" customFormat="1" ht="15" customHeight="1" x14ac:dyDescent="0.25">
      <c r="B118" s="254" t="s">
        <v>673</v>
      </c>
      <c r="C118" s="572">
        <v>5</v>
      </c>
      <c r="D118" s="286">
        <v>2018</v>
      </c>
      <c r="E118" s="333">
        <v>-0.2</v>
      </c>
      <c r="F118" s="334" t="s">
        <v>697</v>
      </c>
      <c r="G118" s="319">
        <v>6419854848.2244949</v>
      </c>
      <c r="H118" s="320">
        <v>6420174463.1820107</v>
      </c>
      <c r="I118" s="324">
        <v>-4.9782908447260077E-5</v>
      </c>
      <c r="J118" s="335">
        <v>45</v>
      </c>
      <c r="K118" s="336">
        <v>44</v>
      </c>
      <c r="L118" s="327">
        <v>1</v>
      </c>
      <c r="M118" s="337">
        <v>21150000</v>
      </c>
      <c r="N118" s="338">
        <v>21150000</v>
      </c>
      <c r="O118" s="324">
        <v>0</v>
      </c>
      <c r="P118" s="337">
        <v>0</v>
      </c>
      <c r="Q118" s="338">
        <v>0</v>
      </c>
      <c r="R118" s="324"/>
      <c r="S118" s="337">
        <v>21143346.061700001</v>
      </c>
      <c r="T118" s="241">
        <v>21143346.0616997</v>
      </c>
      <c r="U118" s="330">
        <v>1.4210854715202004E-14</v>
      </c>
      <c r="V118" s="170">
        <v>-9111176560.3330746</v>
      </c>
      <c r="W118" s="24">
        <v>-6241037957.7856121</v>
      </c>
      <c r="X118" s="24">
        <v>-2863463613.7590218</v>
      </c>
      <c r="Y118" s="24">
        <v>-6329180090.5635452</v>
      </c>
      <c r="Z118" s="195">
        <v>6419854848.2244949</v>
      </c>
      <c r="AA118" s="170">
        <v>35569.81185166668</v>
      </c>
      <c r="AB118" s="24">
        <v>89.475435004170464</v>
      </c>
      <c r="AC118" s="195">
        <v>6817137705.7645216</v>
      </c>
      <c r="AD118" s="170">
        <v>39449994626.879944</v>
      </c>
      <c r="AE118" s="24">
        <v>5349936.3958077542</v>
      </c>
      <c r="AF118" s="24">
        <v>18439729.793928646</v>
      </c>
      <c r="AG118" s="24">
        <v>-14078015693.069004</v>
      </c>
      <c r="AH118" s="24">
        <v>-1734297205.467315</v>
      </c>
      <c r="AI118" s="195">
        <v>-230885033.74649239</v>
      </c>
      <c r="AJ118" s="240">
        <v>45</v>
      </c>
      <c r="AK118" s="241">
        <v>17</v>
      </c>
      <c r="AL118" s="241">
        <v>21150000</v>
      </c>
      <c r="AM118" s="190">
        <v>0.99968539298818004</v>
      </c>
      <c r="AN118" s="240">
        <v>58</v>
      </c>
      <c r="AO118" s="241">
        <v>19</v>
      </c>
      <c r="AP118" s="241">
        <v>32</v>
      </c>
      <c r="AQ118" s="242">
        <v>14</v>
      </c>
      <c r="AR118" s="240">
        <v>10362477098.078094</v>
      </c>
      <c r="AS118" s="242">
        <v>9754220778.0146732</v>
      </c>
      <c r="AT118" s="240">
        <v>119327013</v>
      </c>
      <c r="AU118" s="189">
        <v>0.80144859287466319</v>
      </c>
      <c r="AV118" s="190">
        <v>0.21176411295138201</v>
      </c>
      <c r="AW118" s="240">
        <v>4964625.7302960325</v>
      </c>
      <c r="AX118" s="242">
        <v>121289261.87147729</v>
      </c>
      <c r="AY118" s="240">
        <v>0</v>
      </c>
      <c r="AZ118" s="242">
        <v>21143346.061700001</v>
      </c>
      <c r="BA118" s="200">
        <v>0</v>
      </c>
      <c r="BB118" s="202">
        <v>0.17432166488163062</v>
      </c>
      <c r="BC118" s="240">
        <v>21143346.061700001</v>
      </c>
      <c r="BD118" s="241">
        <v>77075737.695061058</v>
      </c>
      <c r="BE118" s="241">
        <v>3160295.9358423003</v>
      </c>
      <c r="BF118" s="243">
        <v>1091.4364228934062</v>
      </c>
    </row>
    <row r="119" spans="2:58" s="19" customFormat="1" ht="15" customHeight="1" x14ac:dyDescent="0.25">
      <c r="B119" s="255" t="s">
        <v>673</v>
      </c>
      <c r="C119" s="573">
        <v>5</v>
      </c>
      <c r="D119" s="287">
        <v>2018</v>
      </c>
      <c r="E119" s="339">
        <v>-0.1</v>
      </c>
      <c r="F119" s="340" t="s">
        <v>697</v>
      </c>
      <c r="G119" s="313">
        <v>6420015071.7459488</v>
      </c>
      <c r="H119" s="315">
        <v>6420174463.1820107</v>
      </c>
      <c r="I119" s="322">
        <v>-2.4826651826348467E-5</v>
      </c>
      <c r="J119" s="341">
        <v>44</v>
      </c>
      <c r="K119" s="342">
        <v>44</v>
      </c>
      <c r="L119" s="328">
        <v>0</v>
      </c>
      <c r="M119" s="343">
        <v>21100000</v>
      </c>
      <c r="N119" s="344">
        <v>21150000</v>
      </c>
      <c r="O119" s="322">
        <v>-2.3640661938534313E-3</v>
      </c>
      <c r="P119" s="343">
        <v>0</v>
      </c>
      <c r="Q119" s="344">
        <v>0</v>
      </c>
      <c r="R119" s="322"/>
      <c r="S119" s="343">
        <v>21097222.206795201</v>
      </c>
      <c r="T119" s="245">
        <v>21143346.0616997</v>
      </c>
      <c r="U119" s="331">
        <v>-2.1814832321195299E-3</v>
      </c>
      <c r="V119" s="171">
        <v>-9077135652.2161274</v>
      </c>
      <c r="W119" s="196">
        <v>-6218925884.1797161</v>
      </c>
      <c r="X119" s="196">
        <v>-2853280374.6641731</v>
      </c>
      <c r="Y119" s="196">
        <v>-6299656607.0593338</v>
      </c>
      <c r="Z119" s="197">
        <v>6420015071.7459488</v>
      </c>
      <c r="AA119" s="171">
        <v>35509.358461768017</v>
      </c>
      <c r="AB119" s="196">
        <v>89.316241604927029</v>
      </c>
      <c r="AC119" s="197">
        <v>6802632181.6735353</v>
      </c>
      <c r="AD119" s="171">
        <v>39369462365.302116</v>
      </c>
      <c r="AE119" s="196">
        <v>5351999.1773283705</v>
      </c>
      <c r="AF119" s="196">
        <v>18430259.60523472</v>
      </c>
      <c r="AG119" s="196">
        <v>-14037943720.649963</v>
      </c>
      <c r="AH119" s="196">
        <v>-1729728366.2847366</v>
      </c>
      <c r="AI119" s="197">
        <v>-230289209.07063115</v>
      </c>
      <c r="AJ119" s="244">
        <v>44</v>
      </c>
      <c r="AK119" s="245">
        <v>17</v>
      </c>
      <c r="AL119" s="245">
        <v>21100000</v>
      </c>
      <c r="AM119" s="192">
        <v>0.99986835103294913</v>
      </c>
      <c r="AN119" s="244">
        <v>58</v>
      </c>
      <c r="AO119" s="245">
        <v>19</v>
      </c>
      <c r="AP119" s="245">
        <v>32</v>
      </c>
      <c r="AQ119" s="246">
        <v>14</v>
      </c>
      <c r="AR119" s="244">
        <v>10313278152.91419</v>
      </c>
      <c r="AS119" s="246">
        <v>9715441465.5621948</v>
      </c>
      <c r="AT119" s="244">
        <v>119327013</v>
      </c>
      <c r="AU119" s="191">
        <v>0.79970024620789093</v>
      </c>
      <c r="AV119" s="192">
        <v>0.21183970342932151</v>
      </c>
      <c r="AW119" s="244">
        <v>4964625.7302960325</v>
      </c>
      <c r="AX119" s="246">
        <v>121289261.87147729</v>
      </c>
      <c r="AY119" s="244">
        <v>0</v>
      </c>
      <c r="AZ119" s="246">
        <v>21097222.206795201</v>
      </c>
      <c r="BA119" s="186">
        <v>0</v>
      </c>
      <c r="BB119" s="187">
        <v>0.17394138509269369</v>
      </c>
      <c r="BC119" s="244">
        <v>21097222.206795201</v>
      </c>
      <c r="BD119" s="245">
        <v>76907598.265675038</v>
      </c>
      <c r="BE119" s="245">
        <v>3153401.8032496832</v>
      </c>
      <c r="BF119" s="247">
        <v>1091.0255862791985</v>
      </c>
    </row>
    <row r="120" spans="2:58" s="19" customFormat="1" ht="15" customHeight="1" x14ac:dyDescent="0.25">
      <c r="B120" s="255" t="s">
        <v>673</v>
      </c>
      <c r="C120" s="573">
        <v>5</v>
      </c>
      <c r="D120" s="287">
        <v>2018</v>
      </c>
      <c r="E120" s="339">
        <v>0.1</v>
      </c>
      <c r="F120" s="340" t="s">
        <v>697</v>
      </c>
      <c r="G120" s="313">
        <v>6419272275.2163773</v>
      </c>
      <c r="H120" s="315">
        <v>6420174463.1820107</v>
      </c>
      <c r="I120" s="322">
        <v>-1.4052390177354823E-4</v>
      </c>
      <c r="J120" s="341">
        <v>44</v>
      </c>
      <c r="K120" s="342">
        <v>44</v>
      </c>
      <c r="L120" s="328">
        <v>0</v>
      </c>
      <c r="M120" s="343">
        <v>21025000</v>
      </c>
      <c r="N120" s="344">
        <v>21150000</v>
      </c>
      <c r="O120" s="322">
        <v>-5.9101654846335228E-3</v>
      </c>
      <c r="P120" s="343">
        <v>0</v>
      </c>
      <c r="Q120" s="344">
        <v>0</v>
      </c>
      <c r="R120" s="322"/>
      <c r="S120" s="343">
        <v>21018346.061699498</v>
      </c>
      <c r="T120" s="245">
        <v>21143346.0616997</v>
      </c>
      <c r="U120" s="331">
        <v>-5.9120254493035818E-3</v>
      </c>
      <c r="V120" s="171">
        <v>-9019939280.3996868</v>
      </c>
      <c r="W120" s="196">
        <v>-6184067653.9266624</v>
      </c>
      <c r="X120" s="196">
        <v>-2840760285.974514</v>
      </c>
      <c r="Y120" s="196">
        <v>-6250185457.6890221</v>
      </c>
      <c r="Z120" s="197">
        <v>6419272275.2163773</v>
      </c>
      <c r="AA120" s="171">
        <v>35334.089817300512</v>
      </c>
      <c r="AB120" s="196">
        <v>88.885508684414887</v>
      </c>
      <c r="AC120" s="197">
        <v>6775937238.8770189</v>
      </c>
      <c r="AD120" s="171">
        <v>39206535999.95787</v>
      </c>
      <c r="AE120" s="196">
        <v>5298489.8661779575</v>
      </c>
      <c r="AF120" s="196">
        <v>18287544.209191814</v>
      </c>
      <c r="AG120" s="196">
        <v>-14001815340.505417</v>
      </c>
      <c r="AH120" s="196">
        <v>-1725297010.6728516</v>
      </c>
      <c r="AI120" s="197">
        <v>-229646826.8589927</v>
      </c>
      <c r="AJ120" s="244">
        <v>44</v>
      </c>
      <c r="AK120" s="245">
        <v>17</v>
      </c>
      <c r="AL120" s="245">
        <v>21025000</v>
      </c>
      <c r="AM120" s="192">
        <v>0.99968352255408144</v>
      </c>
      <c r="AN120" s="244">
        <v>58</v>
      </c>
      <c r="AO120" s="245">
        <v>19</v>
      </c>
      <c r="AP120" s="245">
        <v>31</v>
      </c>
      <c r="AQ120" s="246">
        <v>14</v>
      </c>
      <c r="AR120" s="244">
        <v>10354752198.116398</v>
      </c>
      <c r="AS120" s="246">
        <v>9737817729.188961</v>
      </c>
      <c r="AT120" s="244">
        <v>119327013</v>
      </c>
      <c r="AU120" s="191">
        <v>0.79671040839726948</v>
      </c>
      <c r="AV120" s="192">
        <v>0.21540242581289548</v>
      </c>
      <c r="AW120" s="244">
        <v>4964625.7302960325</v>
      </c>
      <c r="AX120" s="246">
        <v>121289261.87147729</v>
      </c>
      <c r="AY120" s="244">
        <v>0</v>
      </c>
      <c r="AZ120" s="246">
        <v>21018346.061699498</v>
      </c>
      <c r="BA120" s="186">
        <v>0</v>
      </c>
      <c r="BB120" s="187">
        <v>0.17329107076248296</v>
      </c>
      <c r="BC120" s="244">
        <v>21018346.061699498</v>
      </c>
      <c r="BD120" s="245">
        <v>76620063.972283125</v>
      </c>
      <c r="BE120" s="245">
        <v>3141612.1858422328</v>
      </c>
      <c r="BF120" s="247">
        <v>1090.93876190996</v>
      </c>
    </row>
    <row r="121" spans="2:58" s="19" customFormat="1" ht="15" customHeight="1" x14ac:dyDescent="0.25">
      <c r="B121" s="256" t="s">
        <v>673</v>
      </c>
      <c r="C121" s="574">
        <v>5</v>
      </c>
      <c r="D121" s="288">
        <v>2018</v>
      </c>
      <c r="E121" s="345">
        <v>0.2</v>
      </c>
      <c r="F121" s="346" t="s">
        <v>697</v>
      </c>
      <c r="G121" s="316">
        <v>6420015071.5944252</v>
      </c>
      <c r="H121" s="318">
        <v>6420174463.1820107</v>
      </c>
      <c r="I121" s="323">
        <v>-2.4826675427469524E-5</v>
      </c>
      <c r="J121" s="347">
        <v>44</v>
      </c>
      <c r="K121" s="348">
        <v>44</v>
      </c>
      <c r="L121" s="329">
        <v>0</v>
      </c>
      <c r="M121" s="349">
        <v>21100000</v>
      </c>
      <c r="N121" s="350">
        <v>21150000</v>
      </c>
      <c r="O121" s="323">
        <v>-2.3640661938534313E-3</v>
      </c>
      <c r="P121" s="349">
        <v>0</v>
      </c>
      <c r="Q121" s="350">
        <v>0</v>
      </c>
      <c r="R121" s="323"/>
      <c r="S121" s="349">
        <v>21097222.206794899</v>
      </c>
      <c r="T121" s="249">
        <v>21143346.0616997</v>
      </c>
      <c r="U121" s="332">
        <v>-2.1814832321338518E-3</v>
      </c>
      <c r="V121" s="172">
        <v>-9077135652.3674622</v>
      </c>
      <c r="W121" s="198">
        <v>-6218925884.3311157</v>
      </c>
      <c r="X121" s="198">
        <v>-2853280374.8156471</v>
      </c>
      <c r="Y121" s="198">
        <v>-6299656607.2106857</v>
      </c>
      <c r="Z121" s="199">
        <v>6420015071.5944252</v>
      </c>
      <c r="AA121" s="172">
        <v>35509.358461356722</v>
      </c>
      <c r="AB121" s="198">
        <v>89.316241603987322</v>
      </c>
      <c r="AC121" s="199">
        <v>6802632181.6587095</v>
      </c>
      <c r="AD121" s="172">
        <v>39369462365.149376</v>
      </c>
      <c r="AE121" s="198">
        <v>5351999.1769918688</v>
      </c>
      <c r="AF121" s="198">
        <v>18430259.60460519</v>
      </c>
      <c r="AG121" s="198">
        <v>-14037943720.753139</v>
      </c>
      <c r="AH121" s="198">
        <v>-1729728366.3035991</v>
      </c>
      <c r="AI121" s="199">
        <v>-230289209.07198438</v>
      </c>
      <c r="AJ121" s="248">
        <v>44</v>
      </c>
      <c r="AK121" s="249">
        <v>17</v>
      </c>
      <c r="AL121" s="249">
        <v>21100000</v>
      </c>
      <c r="AM121" s="194">
        <v>0.99986835103293692</v>
      </c>
      <c r="AN121" s="248">
        <v>58</v>
      </c>
      <c r="AO121" s="249">
        <v>19</v>
      </c>
      <c r="AP121" s="249">
        <v>32</v>
      </c>
      <c r="AQ121" s="250">
        <v>14</v>
      </c>
      <c r="AR121" s="248">
        <v>10313277676.564522</v>
      </c>
      <c r="AS121" s="250">
        <v>9715441467.1647587</v>
      </c>
      <c r="AT121" s="248">
        <v>119327013</v>
      </c>
      <c r="AU121" s="193">
        <v>0.79970024620788127</v>
      </c>
      <c r="AV121" s="194">
        <v>0.21183970342932407</v>
      </c>
      <c r="AW121" s="248">
        <v>4964625.7302960325</v>
      </c>
      <c r="AX121" s="250">
        <v>121289261.87147729</v>
      </c>
      <c r="AY121" s="248">
        <v>0</v>
      </c>
      <c r="AZ121" s="250">
        <v>21097222.206794899</v>
      </c>
      <c r="BA121" s="204">
        <v>0</v>
      </c>
      <c r="BB121" s="206">
        <v>0.17394138509269119</v>
      </c>
      <c r="BC121" s="248">
        <v>21097222.206794899</v>
      </c>
      <c r="BD121" s="249">
        <v>76907598.26567407</v>
      </c>
      <c r="BE121" s="249">
        <v>3153401.8032496441</v>
      </c>
      <c r="BF121" s="251">
        <v>1091.0255862863805</v>
      </c>
    </row>
    <row r="122" spans="2:58" s="19" customFormat="1" ht="15" customHeight="1" x14ac:dyDescent="0.25">
      <c r="B122" s="254" t="s">
        <v>673</v>
      </c>
      <c r="C122" s="572">
        <v>5</v>
      </c>
      <c r="D122" s="286">
        <v>2018</v>
      </c>
      <c r="E122" s="333">
        <v>-0.2</v>
      </c>
      <c r="F122" s="334" t="s">
        <v>698</v>
      </c>
      <c r="G122" s="319">
        <v>2449791260.665432</v>
      </c>
      <c r="H122" s="320">
        <v>6420174463.1820107</v>
      </c>
      <c r="I122" s="324">
        <v>-0.61842294555789223</v>
      </c>
      <c r="J122" s="335">
        <v>21</v>
      </c>
      <c r="K122" s="336">
        <v>44</v>
      </c>
      <c r="L122" s="327">
        <v>-23</v>
      </c>
      <c r="M122" s="337">
        <v>8475000</v>
      </c>
      <c r="N122" s="338">
        <v>21150000</v>
      </c>
      <c r="O122" s="324">
        <v>-0.59929078014184389</v>
      </c>
      <c r="P122" s="337">
        <v>0</v>
      </c>
      <c r="Q122" s="338">
        <v>0</v>
      </c>
      <c r="R122" s="324"/>
      <c r="S122" s="337">
        <v>8475001.0586176496</v>
      </c>
      <c r="T122" s="241">
        <v>21143346.0616997</v>
      </c>
      <c r="U122" s="330">
        <v>-0.59916462446926677</v>
      </c>
      <c r="V122" s="170">
        <v>-2530518184.95753</v>
      </c>
      <c r="W122" s="24">
        <v>-2405965907.8738575</v>
      </c>
      <c r="X122" s="24">
        <v>-2281413630.7901821</v>
      </c>
      <c r="Y122" s="24">
        <v>-1297523099.9716501</v>
      </c>
      <c r="Z122" s="195">
        <v>2449791260.665432</v>
      </c>
      <c r="AA122" s="170">
        <v>11188.345887019303</v>
      </c>
      <c r="AB122" s="24">
        <v>29.557518756168413</v>
      </c>
      <c r="AC122" s="195">
        <v>2082237373.2978137</v>
      </c>
      <c r="AD122" s="170">
        <v>14614853818.092886</v>
      </c>
      <c r="AE122" s="24">
        <v>-583257.23648437764</v>
      </c>
      <c r="AF122" s="24">
        <v>-57170.135333131999</v>
      </c>
      <c r="AG122" s="24">
        <v>-6155698377.7591209</v>
      </c>
      <c r="AH122" s="24">
        <v>-747896611.46714413</v>
      </c>
      <c r="AI122" s="195">
        <v>-103154227.84846604</v>
      </c>
      <c r="AJ122" s="240">
        <v>21</v>
      </c>
      <c r="AK122" s="241">
        <v>10</v>
      </c>
      <c r="AL122" s="241">
        <v>8475000</v>
      </c>
      <c r="AM122" s="190">
        <v>1.0000001249106383</v>
      </c>
      <c r="AN122" s="240">
        <v>24</v>
      </c>
      <c r="AO122" s="241">
        <v>13</v>
      </c>
      <c r="AP122" s="241">
        <v>10</v>
      </c>
      <c r="AQ122" s="242">
        <v>5</v>
      </c>
      <c r="AR122" s="240">
        <v>3473540588.3552098</v>
      </c>
      <c r="AS122" s="242">
        <v>6677383392.3412714</v>
      </c>
      <c r="AT122" s="240">
        <v>119327013</v>
      </c>
      <c r="AU122" s="189">
        <v>0.32124894769348827</v>
      </c>
      <c r="AV122" s="190">
        <v>2.0492607392467766E-2</v>
      </c>
      <c r="AW122" s="240">
        <v>4964625.7302960325</v>
      </c>
      <c r="AX122" s="242">
        <v>121289261.87147729</v>
      </c>
      <c r="AY122" s="240">
        <v>0</v>
      </c>
      <c r="AZ122" s="242">
        <v>8475001.0586176496</v>
      </c>
      <c r="BA122" s="200">
        <v>0</v>
      </c>
      <c r="BB122" s="202">
        <v>6.9874290005970049E-2</v>
      </c>
      <c r="BC122" s="240">
        <v>8475001.0586176496</v>
      </c>
      <c r="BD122" s="241">
        <v>30894682.263307687</v>
      </c>
      <c r="BE122" s="241">
        <v>1266758.4082315816</v>
      </c>
      <c r="BF122" s="243">
        <v>1011.349379823925</v>
      </c>
    </row>
    <row r="123" spans="2:58" s="19" customFormat="1" ht="15" customHeight="1" x14ac:dyDescent="0.25">
      <c r="B123" s="255" t="s">
        <v>673</v>
      </c>
      <c r="C123" s="573">
        <v>5</v>
      </c>
      <c r="D123" s="287">
        <v>2018</v>
      </c>
      <c r="E123" s="339">
        <v>-0.1</v>
      </c>
      <c r="F123" s="340" t="s">
        <v>698</v>
      </c>
      <c r="G123" s="313">
        <v>4061673429.220232</v>
      </c>
      <c r="H123" s="315">
        <v>6420174463.1820107</v>
      </c>
      <c r="I123" s="322">
        <v>-0.36735777936988367</v>
      </c>
      <c r="J123" s="341">
        <v>31</v>
      </c>
      <c r="K123" s="342">
        <v>44</v>
      </c>
      <c r="L123" s="328">
        <v>-13</v>
      </c>
      <c r="M123" s="343">
        <v>13225000</v>
      </c>
      <c r="N123" s="344">
        <v>21150000</v>
      </c>
      <c r="O123" s="322">
        <v>-0.37470449172576836</v>
      </c>
      <c r="P123" s="343">
        <v>0</v>
      </c>
      <c r="Q123" s="344">
        <v>0</v>
      </c>
      <c r="R123" s="322"/>
      <c r="S123" s="343">
        <v>13224333.153194999</v>
      </c>
      <c r="T123" s="245">
        <v>21143346.0616997</v>
      </c>
      <c r="U123" s="331">
        <v>-0.37453924678694384</v>
      </c>
      <c r="V123" s="171">
        <v>-4680972113.4544849</v>
      </c>
      <c r="W123" s="196">
        <v>-3984564303.7291451</v>
      </c>
      <c r="X123" s="196">
        <v>-2831464326.672596</v>
      </c>
      <c r="Y123" s="196">
        <v>-2875212987.3321819</v>
      </c>
      <c r="Z123" s="197">
        <v>4061673429.220232</v>
      </c>
      <c r="AA123" s="171">
        <v>19523.200655449993</v>
      </c>
      <c r="AB123" s="196">
        <v>50.299003115097818</v>
      </c>
      <c r="AC123" s="197">
        <v>3744636339.6868567</v>
      </c>
      <c r="AD123" s="171">
        <v>23618968523.757084</v>
      </c>
      <c r="AE123" s="196">
        <v>945354.26789357327</v>
      </c>
      <c r="AF123" s="196">
        <v>5215550.8299193159</v>
      </c>
      <c r="AG123" s="196">
        <v>-9296501168.5641422</v>
      </c>
      <c r="AH123" s="196">
        <v>-1140895964.7005599</v>
      </c>
      <c r="AI123" s="197">
        <v>-153777847.23226953</v>
      </c>
      <c r="AJ123" s="244">
        <v>31</v>
      </c>
      <c r="AK123" s="245">
        <v>15</v>
      </c>
      <c r="AL123" s="245">
        <v>13225000</v>
      </c>
      <c r="AM123" s="192">
        <v>0.99994957680113428</v>
      </c>
      <c r="AN123" s="244">
        <v>38</v>
      </c>
      <c r="AO123" s="245">
        <v>17</v>
      </c>
      <c r="AP123" s="245">
        <v>20</v>
      </c>
      <c r="AQ123" s="246">
        <v>10</v>
      </c>
      <c r="AR123" s="244">
        <v>5631265014.569047</v>
      </c>
      <c r="AS123" s="246">
        <v>9849263533.8683777</v>
      </c>
      <c r="AT123" s="244">
        <v>119327013</v>
      </c>
      <c r="AU123" s="191">
        <v>0.50127464056092319</v>
      </c>
      <c r="AV123" s="192">
        <v>0.10798917674612389</v>
      </c>
      <c r="AW123" s="244">
        <v>4964625.7302960325</v>
      </c>
      <c r="AX123" s="246">
        <v>121289261.87147729</v>
      </c>
      <c r="AY123" s="244">
        <v>0</v>
      </c>
      <c r="AZ123" s="246">
        <v>13224333.153194999</v>
      </c>
      <c r="BA123" s="186">
        <v>0</v>
      </c>
      <c r="BB123" s="187">
        <v>0.10903135981821709</v>
      </c>
      <c r="BC123" s="244">
        <v>13224333.153194999</v>
      </c>
      <c r="BD123" s="245">
        <v>48207848.953204125</v>
      </c>
      <c r="BE123" s="245">
        <v>1976641.0764080568</v>
      </c>
      <c r="BF123" s="247">
        <v>1050.7991431673647</v>
      </c>
    </row>
    <row r="124" spans="2:58" s="19" customFormat="1" ht="15" customHeight="1" x14ac:dyDescent="0.25">
      <c r="B124" s="255" t="s">
        <v>673</v>
      </c>
      <c r="C124" s="573">
        <v>5</v>
      </c>
      <c r="D124" s="287">
        <v>2018</v>
      </c>
      <c r="E124" s="339">
        <v>0.1</v>
      </c>
      <c r="F124" s="340" t="s">
        <v>698</v>
      </c>
      <c r="G124" s="313">
        <v>9690638473.519928</v>
      </c>
      <c r="H124" s="315">
        <v>6420174463.1820107</v>
      </c>
      <c r="I124" s="322">
        <v>0.50940422711145272</v>
      </c>
      <c r="J124" s="341">
        <v>56</v>
      </c>
      <c r="K124" s="342">
        <v>44</v>
      </c>
      <c r="L124" s="328">
        <v>12</v>
      </c>
      <c r="M124" s="343">
        <v>25475000</v>
      </c>
      <c r="N124" s="344">
        <v>21150000</v>
      </c>
      <c r="O124" s="322">
        <v>0.20449172576832142</v>
      </c>
      <c r="P124" s="343">
        <v>0</v>
      </c>
      <c r="Q124" s="344">
        <v>0</v>
      </c>
      <c r="R124" s="322"/>
      <c r="S124" s="343">
        <v>25474333.153195001</v>
      </c>
      <c r="T124" s="245">
        <v>21143346.0616997</v>
      </c>
      <c r="U124" s="331">
        <v>0.20483924724387426</v>
      </c>
      <c r="V124" s="171">
        <v>-10892997336.807991</v>
      </c>
      <c r="W124" s="196">
        <v>-6466328593.313118</v>
      </c>
      <c r="X124" s="196">
        <v>-1481480534.1912117</v>
      </c>
      <c r="Y124" s="196">
        <v>-7366201051.9395599</v>
      </c>
      <c r="Z124" s="197">
        <v>9690638473.519928</v>
      </c>
      <c r="AA124" s="171">
        <v>46011.761114135676</v>
      </c>
      <c r="AB124" s="196">
        <v>113.8244322529083</v>
      </c>
      <c r="AC124" s="197">
        <v>9133691810.0565624</v>
      </c>
      <c r="AD124" s="171">
        <v>48732739004.024117</v>
      </c>
      <c r="AE124" s="196">
        <v>9446583.5679240972</v>
      </c>
      <c r="AF124" s="196">
        <v>31098696.555436432</v>
      </c>
      <c r="AG124" s="196">
        <v>-16640024710.890659</v>
      </c>
      <c r="AH124" s="196">
        <v>-2080590938.7376335</v>
      </c>
      <c r="AI124" s="197">
        <v>-268494093.46772516</v>
      </c>
      <c r="AJ124" s="244">
        <v>56</v>
      </c>
      <c r="AK124" s="245">
        <v>20</v>
      </c>
      <c r="AL124" s="245">
        <v>25475000</v>
      </c>
      <c r="AM124" s="192">
        <v>0.99997382348164854</v>
      </c>
      <c r="AN124" s="244">
        <v>74</v>
      </c>
      <c r="AO124" s="245">
        <v>24</v>
      </c>
      <c r="AP124" s="245">
        <v>39</v>
      </c>
      <c r="AQ124" s="246">
        <v>15</v>
      </c>
      <c r="AR124" s="244">
        <v>12902224406.838015</v>
      </c>
      <c r="AS124" s="246">
        <v>11284586731.606646</v>
      </c>
      <c r="AT124" s="244">
        <v>119327013</v>
      </c>
      <c r="AU124" s="191">
        <v>0.96561671934375892</v>
      </c>
      <c r="AV124" s="192">
        <v>0.20991038031644516</v>
      </c>
      <c r="AW124" s="244">
        <v>4964625.7302960325</v>
      </c>
      <c r="AX124" s="246">
        <v>121289261.87147729</v>
      </c>
      <c r="AY124" s="244">
        <v>0</v>
      </c>
      <c r="AZ124" s="246">
        <v>25474333.153195001</v>
      </c>
      <c r="BA124" s="186">
        <v>0</v>
      </c>
      <c r="BB124" s="187">
        <v>0.21002958349427975</v>
      </c>
      <c r="BC124" s="244">
        <v>25474333.153195001</v>
      </c>
      <c r="BD124" s="245">
        <v>92863873.785282314</v>
      </c>
      <c r="BE124" s="245">
        <v>3807648.5764080561</v>
      </c>
      <c r="BF124" s="247">
        <v>1124.4835648275848</v>
      </c>
    </row>
    <row r="125" spans="2:58" s="19" customFormat="1" ht="15" customHeight="1" x14ac:dyDescent="0.25">
      <c r="B125" s="256" t="s">
        <v>673</v>
      </c>
      <c r="C125" s="574">
        <v>5</v>
      </c>
      <c r="D125" s="288">
        <v>2018</v>
      </c>
      <c r="E125" s="345">
        <v>0.2</v>
      </c>
      <c r="F125" s="346" t="s">
        <v>698</v>
      </c>
      <c r="G125" s="316">
        <v>13237602219.851875</v>
      </c>
      <c r="H125" s="318">
        <v>6420174463.1820107</v>
      </c>
      <c r="I125" s="323">
        <v>1.061875778573619</v>
      </c>
      <c r="J125" s="347">
        <v>60</v>
      </c>
      <c r="K125" s="348">
        <v>44</v>
      </c>
      <c r="L125" s="329">
        <v>16</v>
      </c>
      <c r="M125" s="349">
        <v>26200000</v>
      </c>
      <c r="N125" s="350">
        <v>21150000</v>
      </c>
      <c r="O125" s="323">
        <v>0.23877068557919623</v>
      </c>
      <c r="P125" s="349">
        <v>0</v>
      </c>
      <c r="Q125" s="350">
        <v>0</v>
      </c>
      <c r="R125" s="323"/>
      <c r="S125" s="349">
        <v>26184093.238295</v>
      </c>
      <c r="T125" s="249">
        <v>21143346.0616997</v>
      </c>
      <c r="U125" s="332">
        <v>0.23840820473190893</v>
      </c>
      <c r="V125" s="172">
        <v>-9842905849.3158264</v>
      </c>
      <c r="W125" s="198">
        <v>-4816513279.6622009</v>
      </c>
      <c r="X125" s="198">
        <v>818802179.76637268</v>
      </c>
      <c r="Y125" s="198">
        <v>-5912074035.0725594</v>
      </c>
      <c r="Z125" s="199">
        <v>13237602219.851875</v>
      </c>
      <c r="AA125" s="172">
        <v>50727.300482139311</v>
      </c>
      <c r="AB125" s="198">
        <v>123.64324154048776</v>
      </c>
      <c r="AC125" s="199">
        <v>10334499797.37361</v>
      </c>
      <c r="AD125" s="172">
        <v>51384842929.019547</v>
      </c>
      <c r="AE125" s="198">
        <v>12957950.823320471</v>
      </c>
      <c r="AF125" s="198">
        <v>41497147.126236007</v>
      </c>
      <c r="AG125" s="198">
        <v>-16732712998.838562</v>
      </c>
      <c r="AH125" s="198">
        <v>-2118501319.3797565</v>
      </c>
      <c r="AI125" s="199">
        <v>-264669798.7034035</v>
      </c>
      <c r="AJ125" s="248">
        <v>60</v>
      </c>
      <c r="AK125" s="249">
        <v>23</v>
      </c>
      <c r="AL125" s="249">
        <v>26200000</v>
      </c>
      <c r="AM125" s="194">
        <v>0.99939287169064961</v>
      </c>
      <c r="AN125" s="248">
        <v>76</v>
      </c>
      <c r="AO125" s="249">
        <v>24</v>
      </c>
      <c r="AP125" s="249">
        <v>42</v>
      </c>
      <c r="AQ125" s="250">
        <v>16</v>
      </c>
      <c r="AR125" s="248">
        <v>13497584480.060011</v>
      </c>
      <c r="AS125" s="250">
        <v>10924306645.858364</v>
      </c>
      <c r="AT125" s="248">
        <v>119327013</v>
      </c>
      <c r="AU125" s="193">
        <v>0.99252051308681355</v>
      </c>
      <c r="AV125" s="194">
        <v>0.20634210736418082</v>
      </c>
      <c r="AW125" s="248">
        <v>4964625.7302960325</v>
      </c>
      <c r="AX125" s="250">
        <v>121289261.87147729</v>
      </c>
      <c r="AY125" s="248">
        <v>0</v>
      </c>
      <c r="AZ125" s="250">
        <v>26184093.238295</v>
      </c>
      <c r="BA125" s="204">
        <v>0</v>
      </c>
      <c r="BB125" s="206">
        <v>0.21588138005193452</v>
      </c>
      <c r="BC125" s="248">
        <v>26184093.238295</v>
      </c>
      <c r="BD125" s="249">
        <v>95451225.947326764</v>
      </c>
      <c r="BE125" s="249">
        <v>3913736.4163279566</v>
      </c>
      <c r="BF125" s="251">
        <v>1130.7371857246112</v>
      </c>
    </row>
    <row r="126" spans="2:58" s="19" customFormat="1" ht="15" customHeight="1" x14ac:dyDescent="0.25">
      <c r="B126" s="255" t="s">
        <v>673</v>
      </c>
      <c r="C126" s="575">
        <v>5</v>
      </c>
      <c r="D126" s="287">
        <v>2018</v>
      </c>
      <c r="E126" s="339">
        <v>-0.2</v>
      </c>
      <c r="F126" s="340" t="s">
        <v>699</v>
      </c>
      <c r="G126" s="313">
        <v>8018134335.080616</v>
      </c>
      <c r="H126" s="315">
        <v>6420174463.1820107</v>
      </c>
      <c r="I126" s="322">
        <v>0.2488966430838413</v>
      </c>
      <c r="J126" s="341">
        <v>52</v>
      </c>
      <c r="K126" s="342">
        <v>44</v>
      </c>
      <c r="L126" s="328">
        <v>8</v>
      </c>
      <c r="M126" s="343">
        <v>24375000</v>
      </c>
      <c r="N126" s="344">
        <v>21150000</v>
      </c>
      <c r="O126" s="322">
        <v>0.15248226950354615</v>
      </c>
      <c r="P126" s="343">
        <v>0</v>
      </c>
      <c r="Q126" s="344">
        <v>0</v>
      </c>
      <c r="R126" s="322"/>
      <c r="S126" s="343">
        <v>24359340.939630099</v>
      </c>
      <c r="T126" s="245">
        <v>21143346.0616997</v>
      </c>
      <c r="U126" s="331">
        <v>0.15210434850499088</v>
      </c>
      <c r="V126" s="171">
        <v>-9875234487.48592</v>
      </c>
      <c r="W126" s="196">
        <v>-6150840847.5920448</v>
      </c>
      <c r="X126" s="196">
        <v>-1919011466.2190514</v>
      </c>
      <c r="Y126" s="196">
        <v>-6778259695.8485222</v>
      </c>
      <c r="Z126" s="197">
        <v>8018134335.080616</v>
      </c>
      <c r="AA126" s="171">
        <v>42957.447838641463</v>
      </c>
      <c r="AB126" s="196">
        <v>107.91408009469279</v>
      </c>
      <c r="AC126" s="197">
        <v>7912574492.9335032</v>
      </c>
      <c r="AD126" s="171">
        <v>46269383381.298882</v>
      </c>
      <c r="AE126" s="196">
        <v>7550402.3477597125</v>
      </c>
      <c r="AF126" s="196">
        <v>25334962.10167028</v>
      </c>
      <c r="AG126" s="196">
        <v>-15203342683.819101</v>
      </c>
      <c r="AH126" s="196">
        <v>-1887925207.2964251</v>
      </c>
      <c r="AI126" s="197">
        <v>-247702535.47100049</v>
      </c>
      <c r="AJ126" s="244">
        <v>52</v>
      </c>
      <c r="AK126" s="245">
        <v>20</v>
      </c>
      <c r="AL126" s="245">
        <v>24375000</v>
      </c>
      <c r="AM126" s="192">
        <v>0.99935757701046635</v>
      </c>
      <c r="AN126" s="244">
        <v>70</v>
      </c>
      <c r="AO126" s="245">
        <v>24</v>
      </c>
      <c r="AP126" s="245">
        <v>40</v>
      </c>
      <c r="AQ126" s="246">
        <v>16</v>
      </c>
      <c r="AR126" s="244">
        <v>12282780748.963352</v>
      </c>
      <c r="AS126" s="246">
        <v>10348139883.619638</v>
      </c>
      <c r="AT126" s="244">
        <v>119327013</v>
      </c>
      <c r="AU126" s="191">
        <v>0.92335240895409409</v>
      </c>
      <c r="AV126" s="192">
        <v>0.21841684263423997</v>
      </c>
      <c r="AW126" s="244">
        <v>4964625.7302960325</v>
      </c>
      <c r="AX126" s="246">
        <v>121289261.87147729</v>
      </c>
      <c r="AY126" s="244">
        <v>0</v>
      </c>
      <c r="AZ126" s="246">
        <v>24359340.939630099</v>
      </c>
      <c r="BA126" s="252">
        <v>0</v>
      </c>
      <c r="BB126" s="192">
        <v>0.20083674814875352</v>
      </c>
      <c r="BC126" s="244">
        <v>24359340.939630099</v>
      </c>
      <c r="BD126" s="245">
        <v>88799292.562708661</v>
      </c>
      <c r="BE126" s="245">
        <v>3640990.6902465131</v>
      </c>
      <c r="BF126" s="247">
        <v>1042.8205638117747</v>
      </c>
    </row>
    <row r="127" spans="2:58" s="19" customFormat="1" ht="15" customHeight="1" x14ac:dyDescent="0.25">
      <c r="B127" s="255" t="s">
        <v>673</v>
      </c>
      <c r="C127" s="575">
        <v>5</v>
      </c>
      <c r="D127" s="287">
        <v>2018</v>
      </c>
      <c r="E127" s="339">
        <v>-0.1</v>
      </c>
      <c r="F127" s="340" t="s">
        <v>699</v>
      </c>
      <c r="G127" s="313">
        <v>7183617967.2055473</v>
      </c>
      <c r="H127" s="315">
        <v>6420174463.1820107</v>
      </c>
      <c r="I127" s="322">
        <v>0.11891320218814649</v>
      </c>
      <c r="J127" s="341">
        <v>50</v>
      </c>
      <c r="K127" s="342">
        <v>44</v>
      </c>
      <c r="L127" s="328">
        <v>6</v>
      </c>
      <c r="M127" s="343">
        <v>22975000</v>
      </c>
      <c r="N127" s="344">
        <v>21150000</v>
      </c>
      <c r="O127" s="322">
        <v>8.6288416075650076E-2</v>
      </c>
      <c r="P127" s="343">
        <v>0</v>
      </c>
      <c r="Q127" s="344">
        <v>0</v>
      </c>
      <c r="R127" s="322"/>
      <c r="S127" s="343">
        <v>22959338.606885199</v>
      </c>
      <c r="T127" s="245">
        <v>21143346.0616997</v>
      </c>
      <c r="U127" s="331">
        <v>8.5889553142919794E-2</v>
      </c>
      <c r="V127" s="171">
        <v>-9681366788.8814697</v>
      </c>
      <c r="W127" s="196">
        <v>-6335409409.0228157</v>
      </c>
      <c r="X127" s="196">
        <v>-2482016287.6850395</v>
      </c>
      <c r="Y127" s="196">
        <v>-6721509872.7746811</v>
      </c>
      <c r="Z127" s="197">
        <v>7183617967.2055473</v>
      </c>
      <c r="AA127" s="171">
        <v>39599.052359308036</v>
      </c>
      <c r="AB127" s="196">
        <v>99.52683318878772</v>
      </c>
      <c r="AC127" s="197">
        <v>7431580239.0572252</v>
      </c>
      <c r="AD127" s="171">
        <v>43237916819.285866</v>
      </c>
      <c r="AE127" s="196">
        <v>6498778.8654535078</v>
      </c>
      <c r="AF127" s="196">
        <v>22031213.400974035</v>
      </c>
      <c r="AG127" s="196">
        <v>-14789059902.78978</v>
      </c>
      <c r="AH127" s="196">
        <v>-1829392872.952574</v>
      </c>
      <c r="AI127" s="197">
        <v>-241791290.58520818</v>
      </c>
      <c r="AJ127" s="244">
        <v>50</v>
      </c>
      <c r="AK127" s="245">
        <v>18</v>
      </c>
      <c r="AL127" s="245">
        <v>22975000</v>
      </c>
      <c r="AM127" s="192">
        <v>0.99931832891774675</v>
      </c>
      <c r="AN127" s="244">
        <v>64</v>
      </c>
      <c r="AO127" s="245">
        <v>20</v>
      </c>
      <c r="AP127" s="245">
        <v>36</v>
      </c>
      <c r="AQ127" s="246">
        <v>15</v>
      </c>
      <c r="AR127" s="244">
        <v>11370007020.51277</v>
      </c>
      <c r="AS127" s="246">
        <v>10178772458.115557</v>
      </c>
      <c r="AT127" s="244">
        <v>119327013</v>
      </c>
      <c r="AU127" s="191">
        <v>0.8702846543836793</v>
      </c>
      <c r="AV127" s="192">
        <v>0.21428755157670673</v>
      </c>
      <c r="AW127" s="244">
        <v>4964625.7302960325</v>
      </c>
      <c r="AX127" s="246">
        <v>121289261.87147729</v>
      </c>
      <c r="AY127" s="244">
        <v>0</v>
      </c>
      <c r="AZ127" s="246">
        <v>22959338.606885199</v>
      </c>
      <c r="BA127" s="186">
        <v>0</v>
      </c>
      <c r="BB127" s="187">
        <v>0.18929407478144097</v>
      </c>
      <c r="BC127" s="244">
        <v>22959338.606885199</v>
      </c>
      <c r="BD127" s="245">
        <v>83695738.363849625</v>
      </c>
      <c r="BE127" s="245">
        <v>3431732.3415711345</v>
      </c>
      <c r="BF127" s="247">
        <v>1068.3190225736905</v>
      </c>
    </row>
    <row r="128" spans="2:58" s="19" customFormat="1" ht="15" customHeight="1" x14ac:dyDescent="0.25">
      <c r="B128" s="255" t="s">
        <v>673</v>
      </c>
      <c r="C128" s="575">
        <v>5</v>
      </c>
      <c r="D128" s="287">
        <v>2018</v>
      </c>
      <c r="E128" s="339">
        <v>0.1</v>
      </c>
      <c r="F128" s="340" t="s">
        <v>699</v>
      </c>
      <c r="G128" s="313">
        <v>5771773028.0033875</v>
      </c>
      <c r="H128" s="315">
        <v>6420174463.1820107</v>
      </c>
      <c r="I128" s="322">
        <v>-0.10099436376644166</v>
      </c>
      <c r="J128" s="341">
        <v>38</v>
      </c>
      <c r="K128" s="342">
        <v>44</v>
      </c>
      <c r="L128" s="328">
        <v>-6</v>
      </c>
      <c r="M128" s="343">
        <v>17075000</v>
      </c>
      <c r="N128" s="344">
        <v>21150000</v>
      </c>
      <c r="O128" s="322">
        <v>-0.19267139479905437</v>
      </c>
      <c r="P128" s="343">
        <v>0</v>
      </c>
      <c r="Q128" s="344">
        <v>0</v>
      </c>
      <c r="R128" s="322"/>
      <c r="S128" s="343">
        <v>17074333.153194901</v>
      </c>
      <c r="T128" s="245">
        <v>21143346.0616997</v>
      </c>
      <c r="U128" s="331">
        <v>-0.19244886294869135</v>
      </c>
      <c r="V128" s="171">
        <v>-6770329045.5567474</v>
      </c>
      <c r="W128" s="196">
        <v>-5001930464.7111645</v>
      </c>
      <c r="X128" s="196">
        <v>-2726096142.3864594</v>
      </c>
      <c r="Y128" s="196">
        <v>-4386856487.1202049</v>
      </c>
      <c r="Z128" s="197">
        <v>5771773028.0033875</v>
      </c>
      <c r="AA128" s="171">
        <v>27574.538396663967</v>
      </c>
      <c r="AB128" s="196">
        <v>69.449466576466676</v>
      </c>
      <c r="AC128" s="197">
        <v>5466791119.9556837</v>
      </c>
      <c r="AD128" s="171">
        <v>31373040411.329235</v>
      </c>
      <c r="AE128" s="196">
        <v>3505601.0251320973</v>
      </c>
      <c r="AF128" s="196">
        <v>12692228.208357543</v>
      </c>
      <c r="AG128" s="196">
        <v>-11885552730.793947</v>
      </c>
      <c r="AH128" s="196">
        <v>-1462470850.7139421</v>
      </c>
      <c r="AI128" s="197">
        <v>-195288275.6811966</v>
      </c>
      <c r="AJ128" s="244">
        <v>38</v>
      </c>
      <c r="AK128" s="245">
        <v>17</v>
      </c>
      <c r="AL128" s="245">
        <v>17075000</v>
      </c>
      <c r="AM128" s="192">
        <v>0.99996094601434726</v>
      </c>
      <c r="AN128" s="244">
        <v>49</v>
      </c>
      <c r="AO128" s="245">
        <v>19</v>
      </c>
      <c r="AP128" s="245">
        <v>26</v>
      </c>
      <c r="AQ128" s="246">
        <v>13</v>
      </c>
      <c r="AR128" s="244">
        <v>7772683811.2029047</v>
      </c>
      <c r="AS128" s="246">
        <v>9403388054.9205074</v>
      </c>
      <c r="AT128" s="244">
        <v>119327013</v>
      </c>
      <c r="AU128" s="191">
        <v>0.64721072246410005</v>
      </c>
      <c r="AV128" s="192">
        <v>0.1548341317945002</v>
      </c>
      <c r="AW128" s="244">
        <v>4964625.7302960325</v>
      </c>
      <c r="AX128" s="246">
        <v>121289261.87147729</v>
      </c>
      <c r="AY128" s="244">
        <v>0</v>
      </c>
      <c r="AZ128" s="246">
        <v>17074333.153194901</v>
      </c>
      <c r="BA128" s="186">
        <v>0</v>
      </c>
      <c r="BB128" s="187">
        <v>0.14077365868783598</v>
      </c>
      <c r="BC128" s="244">
        <v>17074333.153194901</v>
      </c>
      <c r="BD128" s="245">
        <v>62242599.614714332</v>
      </c>
      <c r="BE128" s="245">
        <v>2552100.5764080533</v>
      </c>
      <c r="BF128" s="247">
        <v>1101.7885107142451</v>
      </c>
    </row>
    <row r="129" spans="2:58" s="19" customFormat="1" ht="15" customHeight="1" x14ac:dyDescent="0.25">
      <c r="B129" s="256" t="s">
        <v>673</v>
      </c>
      <c r="C129" s="576">
        <v>5</v>
      </c>
      <c r="D129" s="288">
        <v>2018</v>
      </c>
      <c r="E129" s="345">
        <v>0.2</v>
      </c>
      <c r="F129" s="346" t="s">
        <v>699</v>
      </c>
      <c r="G129" s="316">
        <v>5222837071.6386395</v>
      </c>
      <c r="H129" s="318">
        <v>6420174463.1820107</v>
      </c>
      <c r="I129" s="323">
        <v>-0.18649608330891665</v>
      </c>
      <c r="J129" s="347">
        <v>35</v>
      </c>
      <c r="K129" s="348">
        <v>44</v>
      </c>
      <c r="L129" s="329">
        <v>-9</v>
      </c>
      <c r="M129" s="349">
        <v>15150000</v>
      </c>
      <c r="N129" s="350">
        <v>21150000</v>
      </c>
      <c r="O129" s="323">
        <v>-0.28368794326241131</v>
      </c>
      <c r="P129" s="349">
        <v>0</v>
      </c>
      <c r="Q129" s="350">
        <v>0</v>
      </c>
      <c r="R129" s="323"/>
      <c r="S129" s="349">
        <v>15149333.153194999</v>
      </c>
      <c r="T129" s="249">
        <v>21143346.0616997</v>
      </c>
      <c r="U129" s="332">
        <v>-0.2834940548678152</v>
      </c>
      <c r="V129" s="172">
        <v>-5905239266.6274033</v>
      </c>
      <c r="W129" s="198">
        <v>-4682828298.6166</v>
      </c>
      <c r="X129" s="198">
        <v>-2952981589.1266708</v>
      </c>
      <c r="Y129" s="198">
        <v>-3710303472.8967438</v>
      </c>
      <c r="Z129" s="199">
        <v>5222837071.6386395</v>
      </c>
      <c r="AA129" s="172">
        <v>23526.107734048273</v>
      </c>
      <c r="AB129" s="198">
        <v>59.357536761156787</v>
      </c>
      <c r="AC129" s="199">
        <v>4820866279.3789282</v>
      </c>
      <c r="AD129" s="172">
        <v>27455121036.32835</v>
      </c>
      <c r="AE129" s="198">
        <v>2423570.3501184899</v>
      </c>
      <c r="AF129" s="198">
        <v>9474494.4069969133</v>
      </c>
      <c r="AG129" s="198">
        <v>-10950321013.983774</v>
      </c>
      <c r="AH129" s="198">
        <v>-1347327061.2945998</v>
      </c>
      <c r="AI129" s="199">
        <v>-180220957.76178345</v>
      </c>
      <c r="AJ129" s="248">
        <v>35</v>
      </c>
      <c r="AK129" s="249">
        <v>17</v>
      </c>
      <c r="AL129" s="249">
        <v>15150000</v>
      </c>
      <c r="AM129" s="194">
        <v>0.9999559837092421</v>
      </c>
      <c r="AN129" s="248">
        <v>43</v>
      </c>
      <c r="AO129" s="249">
        <v>18</v>
      </c>
      <c r="AP129" s="249">
        <v>23</v>
      </c>
      <c r="AQ129" s="250">
        <v>11</v>
      </c>
      <c r="AR129" s="248">
        <v>6974008660.556735</v>
      </c>
      <c r="AS129" s="250">
        <v>9458219888.603405</v>
      </c>
      <c r="AT129" s="248">
        <v>119327013</v>
      </c>
      <c r="AU129" s="193">
        <v>0.57424268151251268</v>
      </c>
      <c r="AV129" s="194">
        <v>0.15988375776620681</v>
      </c>
      <c r="AW129" s="248">
        <v>4964625.7302960325</v>
      </c>
      <c r="AX129" s="250">
        <v>121289261.87147729</v>
      </c>
      <c r="AY129" s="248">
        <v>0</v>
      </c>
      <c r="AZ129" s="250">
        <v>15149333.153194999</v>
      </c>
      <c r="BA129" s="204">
        <v>0</v>
      </c>
      <c r="BB129" s="206">
        <v>0.12490250925302694</v>
      </c>
      <c r="BC129" s="248">
        <v>15149333.153194999</v>
      </c>
      <c r="BD129" s="249">
        <v>55225224.283959344</v>
      </c>
      <c r="BE129" s="249">
        <v>2264370.8264080593</v>
      </c>
      <c r="BF129" s="251">
        <v>1125.1888049907213</v>
      </c>
    </row>
    <row r="130" spans="2:58" s="19" customFormat="1" ht="15" customHeight="1" x14ac:dyDescent="0.25">
      <c r="B130" s="254" t="s">
        <v>673</v>
      </c>
      <c r="C130" s="577">
        <v>5</v>
      </c>
      <c r="D130" s="286">
        <v>2018</v>
      </c>
      <c r="E130" s="333">
        <v>-0.2</v>
      </c>
      <c r="F130" s="334" t="s">
        <v>701</v>
      </c>
      <c r="G130" s="319">
        <v>7191205528.9908371</v>
      </c>
      <c r="H130" s="320">
        <v>6420174463.1820107</v>
      </c>
      <c r="I130" s="324">
        <v>0.12009503327837656</v>
      </c>
      <c r="J130" s="335">
        <v>55</v>
      </c>
      <c r="K130" s="336">
        <v>44</v>
      </c>
      <c r="L130" s="327">
        <v>11</v>
      </c>
      <c r="M130" s="337">
        <v>23200000</v>
      </c>
      <c r="N130" s="338">
        <v>21150000</v>
      </c>
      <c r="O130" s="324">
        <v>9.6926713947990573E-2</v>
      </c>
      <c r="P130" s="337">
        <v>0</v>
      </c>
      <c r="Q130" s="338">
        <v>0</v>
      </c>
      <c r="R130" s="324"/>
      <c r="S130" s="337">
        <v>23183307.869635001</v>
      </c>
      <c r="T130" s="241">
        <v>21143346.0616997</v>
      </c>
      <c r="U130" s="330">
        <v>9.6482448992811332E-2</v>
      </c>
      <c r="V130" s="170">
        <v>-9838297825.2484398</v>
      </c>
      <c r="W130" s="24">
        <v>-6441333737.7716293</v>
      </c>
      <c r="X130" s="24">
        <v>-2536933908.8157005</v>
      </c>
      <c r="Y130" s="24">
        <v>-6856505096.0546761</v>
      </c>
      <c r="Z130" s="195">
        <v>7191205528.9908371</v>
      </c>
      <c r="AA130" s="170">
        <v>39249.989190746688</v>
      </c>
      <c r="AB130" s="24">
        <v>98.640681770671563</v>
      </c>
      <c r="AC130" s="195">
        <v>7483730420.0150957</v>
      </c>
      <c r="AD130" s="170">
        <v>43342041492.430801</v>
      </c>
      <c r="AE130" s="24">
        <v>6043861.6465030462</v>
      </c>
      <c r="AF130" s="24">
        <v>20565443.668019995</v>
      </c>
      <c r="AG130" s="24">
        <v>-15296056607.045069</v>
      </c>
      <c r="AH130" s="24">
        <v>-1888119023.0319545</v>
      </c>
      <c r="AI130" s="195">
        <v>-252395821.55291265</v>
      </c>
      <c r="AJ130" s="240">
        <v>55</v>
      </c>
      <c r="AK130" s="241">
        <v>20</v>
      </c>
      <c r="AL130" s="241">
        <v>23200000</v>
      </c>
      <c r="AM130" s="190">
        <v>0.99928051162220011</v>
      </c>
      <c r="AN130" s="240">
        <v>68</v>
      </c>
      <c r="AO130" s="241">
        <v>23</v>
      </c>
      <c r="AP130" s="241">
        <v>39</v>
      </c>
      <c r="AQ130" s="242">
        <v>16</v>
      </c>
      <c r="AR130" s="240">
        <v>11265388014.053286</v>
      </c>
      <c r="AS130" s="242">
        <v>10241710754.933653</v>
      </c>
      <c r="AT130" s="240">
        <v>119327013</v>
      </c>
      <c r="AU130" s="189">
        <v>0.87877431585704291</v>
      </c>
      <c r="AV130" s="190">
        <v>0.20105543161724709</v>
      </c>
      <c r="AW130" s="240">
        <v>4964625.7302960325</v>
      </c>
      <c r="AX130" s="242">
        <v>121289261.87147729</v>
      </c>
      <c r="AY130" s="240">
        <v>0</v>
      </c>
      <c r="AZ130" s="242">
        <v>23183307.869635001</v>
      </c>
      <c r="BA130" s="200">
        <v>0</v>
      </c>
      <c r="BB130" s="202">
        <v>0.19114064602191178</v>
      </c>
      <c r="BC130" s="240">
        <v>23183307.869635001</v>
      </c>
      <c r="BD130" s="241">
        <v>84512193.625807032</v>
      </c>
      <c r="BE130" s="241">
        <v>3465209.0272743497</v>
      </c>
      <c r="BF130" s="243">
        <v>1070.1251496962752</v>
      </c>
    </row>
    <row r="131" spans="2:58" s="19" customFormat="1" ht="15" customHeight="1" x14ac:dyDescent="0.25">
      <c r="B131" s="255" t="s">
        <v>673</v>
      </c>
      <c r="C131" s="575">
        <v>5</v>
      </c>
      <c r="D131" s="287">
        <v>2018</v>
      </c>
      <c r="E131" s="339">
        <v>-0.1</v>
      </c>
      <c r="F131" s="340" t="s">
        <v>701</v>
      </c>
      <c r="G131" s="313">
        <v>6792367848.8716698</v>
      </c>
      <c r="H131" s="315">
        <v>6420174463.1820107</v>
      </c>
      <c r="I131" s="322">
        <v>5.7972472216150761E-2</v>
      </c>
      <c r="J131" s="341">
        <v>51</v>
      </c>
      <c r="K131" s="342">
        <v>44</v>
      </c>
      <c r="L131" s="328">
        <v>7</v>
      </c>
      <c r="M131" s="343">
        <v>22300000</v>
      </c>
      <c r="N131" s="344">
        <v>21150000</v>
      </c>
      <c r="O131" s="322">
        <v>5.4373522458628809E-2</v>
      </c>
      <c r="P131" s="343">
        <v>0</v>
      </c>
      <c r="Q131" s="344">
        <v>0</v>
      </c>
      <c r="R131" s="322"/>
      <c r="S131" s="343">
        <v>22293346.061700001</v>
      </c>
      <c r="T131" s="245">
        <v>21143346.0616997</v>
      </c>
      <c r="U131" s="331">
        <v>5.4390634133519633E-2</v>
      </c>
      <c r="V131" s="171">
        <v>-9583406206.7447453</v>
      </c>
      <c r="W131" s="196">
        <v>-6415375044.2378502</v>
      </c>
      <c r="X131" s="196">
        <v>-2739908140.2518463</v>
      </c>
      <c r="Y131" s="196">
        <v>-6688777384.0340271</v>
      </c>
      <c r="Z131" s="197">
        <v>6792367848.8716698</v>
      </c>
      <c r="AA131" s="171">
        <v>37649.82695409884</v>
      </c>
      <c r="AB131" s="196">
        <v>94.660191441192765</v>
      </c>
      <c r="AC131" s="197">
        <v>7192876723.2664394</v>
      </c>
      <c r="AD131" s="171">
        <v>41646870456.691193</v>
      </c>
      <c r="AE131" s="196">
        <v>5747061.4480053373</v>
      </c>
      <c r="AF131" s="196">
        <v>19656972.150775865</v>
      </c>
      <c r="AG131" s="196">
        <v>-14769069060.892483</v>
      </c>
      <c r="AH131" s="196">
        <v>-1820850490.768538</v>
      </c>
      <c r="AI131" s="197">
        <v>-242924074.73309141</v>
      </c>
      <c r="AJ131" s="244">
        <v>51</v>
      </c>
      <c r="AK131" s="245">
        <v>18</v>
      </c>
      <c r="AL131" s="245">
        <v>22300000</v>
      </c>
      <c r="AM131" s="192">
        <v>0.999701617116593</v>
      </c>
      <c r="AN131" s="244">
        <v>64</v>
      </c>
      <c r="AO131" s="245">
        <v>20</v>
      </c>
      <c r="AP131" s="245">
        <v>35</v>
      </c>
      <c r="AQ131" s="246">
        <v>14</v>
      </c>
      <c r="AR131" s="244">
        <v>10771862889.109129</v>
      </c>
      <c r="AS131" s="246">
        <v>10082984529.026609</v>
      </c>
      <c r="AT131" s="244">
        <v>119327013</v>
      </c>
      <c r="AU131" s="191">
        <v>0.84503989006652269</v>
      </c>
      <c r="AV131" s="192">
        <v>0.19897681282917867</v>
      </c>
      <c r="AW131" s="244">
        <v>4964625.7302960325</v>
      </c>
      <c r="AX131" s="246">
        <v>121289261.87147729</v>
      </c>
      <c r="AY131" s="244">
        <v>0</v>
      </c>
      <c r="AZ131" s="246">
        <v>22293346.061700001</v>
      </c>
      <c r="BA131" s="186">
        <v>0</v>
      </c>
      <c r="BB131" s="187">
        <v>0.18380313077775079</v>
      </c>
      <c r="BC131" s="244">
        <v>22293346.061700001</v>
      </c>
      <c r="BD131" s="245">
        <v>81267935.94460319</v>
      </c>
      <c r="BE131" s="245">
        <v>3332186.4358423031</v>
      </c>
      <c r="BF131" s="247">
        <v>1081.7889609902763</v>
      </c>
    </row>
    <row r="132" spans="2:58" s="19" customFormat="1" ht="15" customHeight="1" x14ac:dyDescent="0.25">
      <c r="B132" s="255" t="s">
        <v>673</v>
      </c>
      <c r="C132" s="575">
        <v>5</v>
      </c>
      <c r="D132" s="287">
        <v>2018</v>
      </c>
      <c r="E132" s="339">
        <v>0.1</v>
      </c>
      <c r="F132" s="340" t="s">
        <v>701</v>
      </c>
      <c r="G132" s="313">
        <v>6081990002.7276993</v>
      </c>
      <c r="H132" s="315">
        <v>6420174463.1820107</v>
      </c>
      <c r="I132" s="322">
        <v>-5.2675275787863574E-2</v>
      </c>
      <c r="J132" s="341">
        <v>39</v>
      </c>
      <c r="K132" s="342">
        <v>44</v>
      </c>
      <c r="L132" s="328">
        <v>-5</v>
      </c>
      <c r="M132" s="343">
        <v>18300000</v>
      </c>
      <c r="N132" s="344">
        <v>21150000</v>
      </c>
      <c r="O132" s="322">
        <v>-0.13475177304964536</v>
      </c>
      <c r="P132" s="343">
        <v>0</v>
      </c>
      <c r="Q132" s="344">
        <v>0</v>
      </c>
      <c r="R132" s="322"/>
      <c r="S132" s="343">
        <v>18299333.153195001</v>
      </c>
      <c r="T132" s="245">
        <v>21143346.0616997</v>
      </c>
      <c r="U132" s="331">
        <v>-0.1345110135456048</v>
      </c>
      <c r="V132" s="171">
        <v>-7359946629.6559887</v>
      </c>
      <c r="W132" s="196">
        <v>-5272447829.736166</v>
      </c>
      <c r="X132" s="196">
        <v>-2677513288.3372154</v>
      </c>
      <c r="Y132" s="196">
        <v>-4856496130.0429745</v>
      </c>
      <c r="Z132" s="197">
        <v>6081990002.7276993</v>
      </c>
      <c r="AA132" s="171">
        <v>30444.993712333373</v>
      </c>
      <c r="AB132" s="196">
        <v>76.618653241324722</v>
      </c>
      <c r="AC132" s="197">
        <v>5886974018.7642832</v>
      </c>
      <c r="AD132" s="171">
        <v>33996772832.502167</v>
      </c>
      <c r="AE132" s="196">
        <v>4399389.9324829057</v>
      </c>
      <c r="AF132" s="196">
        <v>15397841.678278804</v>
      </c>
      <c r="AG132" s="196">
        <v>-12339387947.231464</v>
      </c>
      <c r="AH132" s="196">
        <v>-1519516320.3760209</v>
      </c>
      <c r="AI132" s="197">
        <v>-201665504.5357635</v>
      </c>
      <c r="AJ132" s="244">
        <v>39</v>
      </c>
      <c r="AK132" s="245">
        <v>17</v>
      </c>
      <c r="AL132" s="245">
        <v>18300000</v>
      </c>
      <c r="AM132" s="192">
        <v>0.99996356028388023</v>
      </c>
      <c r="AN132" s="244">
        <v>52</v>
      </c>
      <c r="AO132" s="245">
        <v>19</v>
      </c>
      <c r="AP132" s="245">
        <v>28</v>
      </c>
      <c r="AQ132" s="246">
        <v>13</v>
      </c>
      <c r="AR132" s="244">
        <v>8455961524.4566135</v>
      </c>
      <c r="AS132" s="246">
        <v>9267760300.1407108</v>
      </c>
      <c r="AT132" s="244">
        <v>119327013</v>
      </c>
      <c r="AU132" s="191">
        <v>0.6936449303423845</v>
      </c>
      <c r="AV132" s="192">
        <v>0.15896873476409107</v>
      </c>
      <c r="AW132" s="244">
        <v>4964625.7302960325</v>
      </c>
      <c r="AX132" s="246">
        <v>121289261.87147729</v>
      </c>
      <c r="AY132" s="244">
        <v>0</v>
      </c>
      <c r="AZ132" s="246">
        <v>18299333.153195001</v>
      </c>
      <c r="BA132" s="186">
        <v>0</v>
      </c>
      <c r="BB132" s="187">
        <v>0.15087348105544307</v>
      </c>
      <c r="BC132" s="244">
        <v>18299333.153195001</v>
      </c>
      <c r="BD132" s="245">
        <v>66708202.097922273</v>
      </c>
      <c r="BE132" s="245">
        <v>2735201.3264080579</v>
      </c>
      <c r="BF132" s="247">
        <v>1091.008116270885</v>
      </c>
    </row>
    <row r="133" spans="2:58" s="19" customFormat="1" ht="15" customHeight="1" x14ac:dyDescent="0.25">
      <c r="B133" s="256" t="s">
        <v>673</v>
      </c>
      <c r="C133" s="576">
        <v>5</v>
      </c>
      <c r="D133" s="288">
        <v>2018</v>
      </c>
      <c r="E133" s="345">
        <v>0.2</v>
      </c>
      <c r="F133" s="346" t="s">
        <v>701</v>
      </c>
      <c r="G133" s="316">
        <v>5796229731.0738602</v>
      </c>
      <c r="H133" s="318">
        <v>6420174463.1820107</v>
      </c>
      <c r="I133" s="323">
        <v>-9.7185011978460634E-2</v>
      </c>
      <c r="J133" s="347">
        <v>34</v>
      </c>
      <c r="K133" s="348">
        <v>44</v>
      </c>
      <c r="L133" s="329">
        <v>-10</v>
      </c>
      <c r="M133" s="349">
        <v>16800000</v>
      </c>
      <c r="N133" s="350">
        <v>21150000</v>
      </c>
      <c r="O133" s="323">
        <v>-0.20567375886524819</v>
      </c>
      <c r="P133" s="349">
        <v>0</v>
      </c>
      <c r="Q133" s="350">
        <v>0</v>
      </c>
      <c r="R133" s="323"/>
      <c r="S133" s="349">
        <v>16799333.153195001</v>
      </c>
      <c r="T133" s="249">
        <v>21143346.0616997</v>
      </c>
      <c r="U133" s="332">
        <v>-0.20545531893713354</v>
      </c>
      <c r="V133" s="172">
        <v>-6543868666.0156975</v>
      </c>
      <c r="W133" s="198">
        <v>-4847664563.2214222</v>
      </c>
      <c r="X133" s="198">
        <v>-2644024718.9480209</v>
      </c>
      <c r="Y133" s="198">
        <v>-4187329931.1085606</v>
      </c>
      <c r="Z133" s="199">
        <v>5796229731.0738602</v>
      </c>
      <c r="AA133" s="172">
        <v>27575.158698081585</v>
      </c>
      <c r="AB133" s="198">
        <v>69.481977515344198</v>
      </c>
      <c r="AC133" s="199">
        <v>5391174268.4674797</v>
      </c>
      <c r="AD133" s="172">
        <v>31069761704.454983</v>
      </c>
      <c r="AE133" s="198">
        <v>3747447.0693101026</v>
      </c>
      <c r="AF133" s="198">
        <v>13562862.531494267</v>
      </c>
      <c r="AG133" s="198">
        <v>-11451223173.060616</v>
      </c>
      <c r="AH133" s="198">
        <v>-1413261969.1893148</v>
      </c>
      <c r="AI133" s="199">
        <v>-186472078.36681092</v>
      </c>
      <c r="AJ133" s="248">
        <v>34</v>
      </c>
      <c r="AK133" s="249">
        <v>16</v>
      </c>
      <c r="AL133" s="249">
        <v>16800000</v>
      </c>
      <c r="AM133" s="194">
        <v>0.99996030673779768</v>
      </c>
      <c r="AN133" s="248">
        <v>49</v>
      </c>
      <c r="AO133" s="249">
        <v>19</v>
      </c>
      <c r="AP133" s="249">
        <v>25</v>
      </c>
      <c r="AQ133" s="250">
        <v>12</v>
      </c>
      <c r="AR133" s="248">
        <v>7970652830.7640972</v>
      </c>
      <c r="AS133" s="250">
        <v>9495977760.7084179</v>
      </c>
      <c r="AT133" s="248">
        <v>119327013</v>
      </c>
      <c r="AU133" s="193">
        <v>0.63678671661387376</v>
      </c>
      <c r="AV133" s="194">
        <v>0.17904429285741913</v>
      </c>
      <c r="AW133" s="248">
        <v>4964625.7302960325</v>
      </c>
      <c r="AX133" s="250">
        <v>121289261.87147729</v>
      </c>
      <c r="AY133" s="248">
        <v>0</v>
      </c>
      <c r="AZ133" s="250">
        <v>16799333.153195001</v>
      </c>
      <c r="BA133" s="204">
        <v>0</v>
      </c>
      <c r="BB133" s="206">
        <v>0.13850635162572111</v>
      </c>
      <c r="BC133" s="248">
        <v>16799333.153195001</v>
      </c>
      <c r="BD133" s="249">
        <v>61240117.424606539</v>
      </c>
      <c r="BE133" s="249">
        <v>2510996.3264080565</v>
      </c>
      <c r="BF133" s="251">
        <v>1098.5416639570401</v>
      </c>
    </row>
    <row r="134" spans="2:58" s="19" customFormat="1" ht="15" customHeight="1" x14ac:dyDescent="0.25">
      <c r="B134" s="254" t="s">
        <v>673</v>
      </c>
      <c r="C134" s="577">
        <v>5</v>
      </c>
      <c r="D134" s="286">
        <v>2018</v>
      </c>
      <c r="E134" s="333">
        <v>-0.2</v>
      </c>
      <c r="F134" s="334" t="s">
        <v>696</v>
      </c>
      <c r="G134" s="319">
        <v>6848044575.4250221</v>
      </c>
      <c r="H134" s="320">
        <v>6420174463.1820107</v>
      </c>
      <c r="I134" s="324">
        <v>6.6644623864465347E-2</v>
      </c>
      <c r="J134" s="335">
        <v>47</v>
      </c>
      <c r="K134" s="336">
        <v>44</v>
      </c>
      <c r="L134" s="327">
        <v>3</v>
      </c>
      <c r="M134" s="337">
        <v>22175000</v>
      </c>
      <c r="N134" s="338">
        <v>21150000</v>
      </c>
      <c r="O134" s="324">
        <v>4.8463356973995175E-2</v>
      </c>
      <c r="P134" s="337">
        <v>0</v>
      </c>
      <c r="Q134" s="338">
        <v>0</v>
      </c>
      <c r="R134" s="324"/>
      <c r="S134" s="337">
        <v>22170125.693100099</v>
      </c>
      <c r="T134" s="241">
        <v>21143346.0616997</v>
      </c>
      <c r="U134" s="330">
        <v>4.8562778493247416E-2</v>
      </c>
      <c r="V134" s="170">
        <v>-9437216871.1977634</v>
      </c>
      <c r="W134" s="24">
        <v>-6287513355.1429176</v>
      </c>
      <c r="X134" s="24">
        <v>-2630374097.6089478</v>
      </c>
      <c r="Y134" s="24">
        <v>-6554656396.3528709</v>
      </c>
      <c r="Z134" s="195">
        <v>6848044575.4250221</v>
      </c>
      <c r="AA134" s="170">
        <v>39869.075478127168</v>
      </c>
      <c r="AB134" s="24">
        <v>100.85503482098657</v>
      </c>
      <c r="AC134" s="195">
        <v>7183710713.6643381</v>
      </c>
      <c r="AD134" s="170">
        <v>42344605466.262497</v>
      </c>
      <c r="AE134" s="24">
        <v>7273675.8472600281</v>
      </c>
      <c r="AF134" s="24">
        <v>25011727.538490996</v>
      </c>
      <c r="AG134" s="24">
        <v>-12729673686.413433</v>
      </c>
      <c r="AH134" s="24">
        <v>-1614677273.0859485</v>
      </c>
      <c r="AI134" s="195">
        <v>-197821509.56658691</v>
      </c>
      <c r="AJ134" s="240">
        <v>47</v>
      </c>
      <c r="AK134" s="241">
        <v>18</v>
      </c>
      <c r="AL134" s="241">
        <v>22175000</v>
      </c>
      <c r="AM134" s="190">
        <v>0.99978018909132371</v>
      </c>
      <c r="AN134" s="240">
        <v>63</v>
      </c>
      <c r="AO134" s="241">
        <v>21</v>
      </c>
      <c r="AP134" s="241">
        <v>34</v>
      </c>
      <c r="AQ134" s="242">
        <v>14</v>
      </c>
      <c r="AR134" s="240">
        <v>11044628662.598207</v>
      </c>
      <c r="AS134" s="242">
        <v>9924711357.0998306</v>
      </c>
      <c r="AT134" s="240">
        <v>119327013</v>
      </c>
      <c r="AU134" s="189">
        <v>0.84036916336414813</v>
      </c>
      <c r="AV134" s="190">
        <v>0.2252495746469402</v>
      </c>
      <c r="AW134" s="240">
        <v>4964625.7302960325</v>
      </c>
      <c r="AX134" s="242">
        <v>121289261.87147729</v>
      </c>
      <c r="AY134" s="240">
        <v>0</v>
      </c>
      <c r="AZ134" s="242">
        <v>22170125.693100099</v>
      </c>
      <c r="BA134" s="200">
        <v>0</v>
      </c>
      <c r="BB134" s="202">
        <v>0.18278720927984873</v>
      </c>
      <c r="BC134" s="240">
        <v>22170125.693100099</v>
      </c>
      <c r="BD134" s="241">
        <v>80818749.671948776</v>
      </c>
      <c r="BE134" s="241">
        <v>3313768.6873476719</v>
      </c>
      <c r="BF134" s="243">
        <v>1078.152306148548</v>
      </c>
    </row>
    <row r="135" spans="2:58" s="19" customFormat="1" ht="15" customHeight="1" x14ac:dyDescent="0.25">
      <c r="B135" s="255" t="s">
        <v>673</v>
      </c>
      <c r="C135" s="575">
        <v>5</v>
      </c>
      <c r="D135" s="287">
        <v>2018</v>
      </c>
      <c r="E135" s="339">
        <v>-0.1</v>
      </c>
      <c r="F135" s="340" t="s">
        <v>696</v>
      </c>
      <c r="G135" s="313">
        <v>6631985573.4169197</v>
      </c>
      <c r="H135" s="315">
        <v>6420174463.1820107</v>
      </c>
      <c r="I135" s="322">
        <v>3.2991488229734189E-2</v>
      </c>
      <c r="J135" s="341">
        <v>45</v>
      </c>
      <c r="K135" s="342">
        <v>44</v>
      </c>
      <c r="L135" s="328">
        <v>1</v>
      </c>
      <c r="M135" s="343">
        <v>21675000</v>
      </c>
      <c r="N135" s="344">
        <v>21150000</v>
      </c>
      <c r="O135" s="322">
        <v>2.4822695035461084E-2</v>
      </c>
      <c r="P135" s="343">
        <v>0</v>
      </c>
      <c r="Q135" s="344">
        <v>0</v>
      </c>
      <c r="R135" s="322"/>
      <c r="S135" s="343">
        <v>21668346.061699901</v>
      </c>
      <c r="T135" s="245">
        <v>21143346.0616997</v>
      </c>
      <c r="U135" s="331">
        <v>2.4830506887044468E-2</v>
      </c>
      <c r="V135" s="171">
        <v>-9284689217.4935875</v>
      </c>
      <c r="W135" s="196">
        <v>-6271234203.8154259</v>
      </c>
      <c r="X135" s="196">
        <v>-2750343448.6581306</v>
      </c>
      <c r="Y135" s="196">
        <v>-6451273630.0769978</v>
      </c>
      <c r="Z135" s="197">
        <v>6631985573.4169197</v>
      </c>
      <c r="AA135" s="171">
        <v>37743.28444465396</v>
      </c>
      <c r="AB135" s="196">
        <v>95.213950286211855</v>
      </c>
      <c r="AC135" s="197">
        <v>7004866397.1314869</v>
      </c>
      <c r="AD135" s="171">
        <v>40921475556.025505</v>
      </c>
      <c r="AE135" s="196">
        <v>6320686.4558547847</v>
      </c>
      <c r="AF135" s="196">
        <v>21727247.252690226</v>
      </c>
      <c r="AG135" s="196">
        <v>-13422370490.507473</v>
      </c>
      <c r="AH135" s="196">
        <v>-1676090717.6221263</v>
      </c>
      <c r="AI135" s="197">
        <v>-214822698.05619004</v>
      </c>
      <c r="AJ135" s="244">
        <v>45</v>
      </c>
      <c r="AK135" s="245">
        <v>18</v>
      </c>
      <c r="AL135" s="245">
        <v>21675000</v>
      </c>
      <c r="AM135" s="192">
        <v>0.99969301322722015</v>
      </c>
      <c r="AN135" s="244">
        <v>60</v>
      </c>
      <c r="AO135" s="245">
        <v>20</v>
      </c>
      <c r="AP135" s="245">
        <v>32</v>
      </c>
      <c r="AQ135" s="246">
        <v>14</v>
      </c>
      <c r="AR135" s="244">
        <v>10667364488.346786</v>
      </c>
      <c r="AS135" s="246">
        <v>9770993262.2400169</v>
      </c>
      <c r="AT135" s="244">
        <v>119327013</v>
      </c>
      <c r="AU135" s="191">
        <v>0.82134896767964183</v>
      </c>
      <c r="AV135" s="192">
        <v>0.21355584281899509</v>
      </c>
      <c r="AW135" s="244">
        <v>4964625.7302960325</v>
      </c>
      <c r="AX135" s="246">
        <v>121289261.87147729</v>
      </c>
      <c r="AY135" s="244">
        <v>0</v>
      </c>
      <c r="AZ135" s="246">
        <v>21668346.061699901</v>
      </c>
      <c r="BA135" s="186">
        <v>0</v>
      </c>
      <c r="BB135" s="187">
        <v>0.17865016018203247</v>
      </c>
      <c r="BC135" s="244">
        <v>21668346.061699901</v>
      </c>
      <c r="BD135" s="245">
        <v>78989567.330721512</v>
      </c>
      <c r="BE135" s="245">
        <v>3238767.6858422989</v>
      </c>
      <c r="BF135" s="247">
        <v>1084.7422496798738</v>
      </c>
    </row>
    <row r="136" spans="2:58" s="19" customFormat="1" ht="15" customHeight="1" x14ac:dyDescent="0.25">
      <c r="B136" s="255" t="s">
        <v>673</v>
      </c>
      <c r="C136" s="575">
        <v>5</v>
      </c>
      <c r="D136" s="287">
        <v>2018</v>
      </c>
      <c r="E136" s="339">
        <v>0.1</v>
      </c>
      <c r="F136" s="340" t="s">
        <v>696</v>
      </c>
      <c r="G136" s="313">
        <v>6210868229.8033829</v>
      </c>
      <c r="H136" s="315">
        <v>6420174463.1820107</v>
      </c>
      <c r="I136" s="322">
        <v>-3.2601331097611652E-2</v>
      </c>
      <c r="J136" s="341">
        <v>43</v>
      </c>
      <c r="K136" s="342">
        <v>44</v>
      </c>
      <c r="L136" s="328">
        <v>-1</v>
      </c>
      <c r="M136" s="343">
        <v>20300000</v>
      </c>
      <c r="N136" s="344">
        <v>21150000</v>
      </c>
      <c r="O136" s="322">
        <v>-4.0189125295508221E-2</v>
      </c>
      <c r="P136" s="343">
        <v>0</v>
      </c>
      <c r="Q136" s="344">
        <v>0</v>
      </c>
      <c r="R136" s="322"/>
      <c r="S136" s="343">
        <v>20299333.153195001</v>
      </c>
      <c r="T136" s="245">
        <v>21143346.0616997</v>
      </c>
      <c r="U136" s="331">
        <v>-3.9918606356899811E-2</v>
      </c>
      <c r="V136" s="171">
        <v>-8700186049.6391239</v>
      </c>
      <c r="W136" s="196">
        <v>-6052093003.4693127</v>
      </c>
      <c r="X136" s="196">
        <v>-2896564215.8203659</v>
      </c>
      <c r="Y136" s="196">
        <v>-6000853197.0849361</v>
      </c>
      <c r="Z136" s="197">
        <v>6210868229.8033829</v>
      </c>
      <c r="AA136" s="171">
        <v>32988.854286228765</v>
      </c>
      <c r="AB136" s="196">
        <v>82.708971923731909</v>
      </c>
      <c r="AC136" s="197">
        <v>6529124025.1589565</v>
      </c>
      <c r="AD136" s="171">
        <v>37429106022.472725</v>
      </c>
      <c r="AE136" s="196">
        <v>4393322.5062218569</v>
      </c>
      <c r="AF136" s="196">
        <v>15126772.07614924</v>
      </c>
      <c r="AG136" s="196">
        <v>-14442242457.416414</v>
      </c>
      <c r="AH136" s="196">
        <v>-1757894343.7624068</v>
      </c>
      <c r="AI136" s="197">
        <v>-241937339.94034123</v>
      </c>
      <c r="AJ136" s="244">
        <v>43</v>
      </c>
      <c r="AK136" s="245">
        <v>17</v>
      </c>
      <c r="AL136" s="245">
        <v>20300000</v>
      </c>
      <c r="AM136" s="192">
        <v>0.99996715040369522</v>
      </c>
      <c r="AN136" s="244">
        <v>55</v>
      </c>
      <c r="AO136" s="245">
        <v>19</v>
      </c>
      <c r="AP136" s="245">
        <v>30</v>
      </c>
      <c r="AQ136" s="246">
        <v>13</v>
      </c>
      <c r="AR136" s="244">
        <v>9894829195.9431992</v>
      </c>
      <c r="AS136" s="246">
        <v>9361413404.9152699</v>
      </c>
      <c r="AT136" s="244">
        <v>119327013</v>
      </c>
      <c r="AU136" s="191">
        <v>0.7694558819803976</v>
      </c>
      <c r="AV136" s="192">
        <v>0.20636297644071452</v>
      </c>
      <c r="AW136" s="244">
        <v>4964625.7302960325</v>
      </c>
      <c r="AX136" s="246">
        <v>121289261.87147729</v>
      </c>
      <c r="AY136" s="244">
        <v>0</v>
      </c>
      <c r="AZ136" s="246">
        <v>20299333.153195001</v>
      </c>
      <c r="BA136" s="186">
        <v>0</v>
      </c>
      <c r="BB136" s="187">
        <v>0.16736298696173901</v>
      </c>
      <c r="BC136" s="244">
        <v>20299333.153195001</v>
      </c>
      <c r="BD136" s="245">
        <v>73998981.662343204</v>
      </c>
      <c r="BE136" s="245">
        <v>3034141.3264080584</v>
      </c>
      <c r="BF136" s="247">
        <v>1095.4466496870041</v>
      </c>
    </row>
    <row r="137" spans="2:58" s="19" customFormat="1" ht="15" customHeight="1" x14ac:dyDescent="0.25">
      <c r="B137" s="256" t="s">
        <v>673</v>
      </c>
      <c r="C137" s="576">
        <v>5</v>
      </c>
      <c r="D137" s="288">
        <v>2018</v>
      </c>
      <c r="E137" s="345">
        <v>0.2</v>
      </c>
      <c r="F137" s="346" t="s">
        <v>696</v>
      </c>
      <c r="G137" s="316">
        <v>6028010728.9433517</v>
      </c>
      <c r="H137" s="318">
        <v>6420174463.1820107</v>
      </c>
      <c r="I137" s="323">
        <v>-6.1083033878224557E-2</v>
      </c>
      <c r="J137" s="347">
        <v>40</v>
      </c>
      <c r="K137" s="348">
        <v>44</v>
      </c>
      <c r="L137" s="329">
        <v>-4</v>
      </c>
      <c r="M137" s="349">
        <v>18300000</v>
      </c>
      <c r="N137" s="350">
        <v>21150000</v>
      </c>
      <c r="O137" s="323">
        <v>-0.13475177304964536</v>
      </c>
      <c r="P137" s="349">
        <v>0</v>
      </c>
      <c r="Q137" s="350">
        <v>0</v>
      </c>
      <c r="R137" s="323"/>
      <c r="S137" s="349">
        <v>18299333.153195102</v>
      </c>
      <c r="T137" s="249">
        <v>21143346.0616997</v>
      </c>
      <c r="U137" s="332">
        <v>-0.13451101354560002</v>
      </c>
      <c r="V137" s="172">
        <v>-7413925903.4404469</v>
      </c>
      <c r="W137" s="198">
        <v>-5325286497.3492451</v>
      </c>
      <c r="X137" s="198">
        <v>-2729211349.778923</v>
      </c>
      <c r="Y137" s="198">
        <v>-4910475403.8274174</v>
      </c>
      <c r="Z137" s="199">
        <v>6028010728.9433517</v>
      </c>
      <c r="AA137" s="172">
        <v>28428.545752534072</v>
      </c>
      <c r="AB137" s="198">
        <v>71.038731042778892</v>
      </c>
      <c r="AC137" s="199">
        <v>5861517147.5146132</v>
      </c>
      <c r="AD137" s="172">
        <v>33226251323.018211</v>
      </c>
      <c r="AE137" s="198">
        <v>3100924.2229508571</v>
      </c>
      <c r="AF137" s="198">
        <v>10861398.651335061</v>
      </c>
      <c r="AG137" s="198">
        <v>-13951914910.505461</v>
      </c>
      <c r="AH137" s="198">
        <v>-1682075427.3604386</v>
      </c>
      <c r="AI137" s="199">
        <v>-237874796.47315648</v>
      </c>
      <c r="AJ137" s="248">
        <v>40</v>
      </c>
      <c r="AK137" s="249">
        <v>17</v>
      </c>
      <c r="AL137" s="249">
        <v>18300000</v>
      </c>
      <c r="AM137" s="194">
        <v>0.99996356028388844</v>
      </c>
      <c r="AN137" s="248">
        <v>54</v>
      </c>
      <c r="AO137" s="249">
        <v>19</v>
      </c>
      <c r="AP137" s="249">
        <v>29</v>
      </c>
      <c r="AQ137" s="250">
        <v>13</v>
      </c>
      <c r="AR137" s="248">
        <v>8363142515.943099</v>
      </c>
      <c r="AS137" s="250">
        <v>9272833194.7807198</v>
      </c>
      <c r="AT137" s="248">
        <v>119327013</v>
      </c>
      <c r="AU137" s="193">
        <v>0.69364493034238983</v>
      </c>
      <c r="AV137" s="194">
        <v>0.15406185829087138</v>
      </c>
      <c r="AW137" s="248">
        <v>4964625.7302960325</v>
      </c>
      <c r="AX137" s="250">
        <v>121289261.87147729</v>
      </c>
      <c r="AY137" s="248">
        <v>0</v>
      </c>
      <c r="AZ137" s="250">
        <v>18299333.153195102</v>
      </c>
      <c r="BA137" s="204">
        <v>0</v>
      </c>
      <c r="BB137" s="206">
        <v>0.15087348105544388</v>
      </c>
      <c r="BC137" s="248">
        <v>18299333.153195102</v>
      </c>
      <c r="BD137" s="249">
        <v>66708202.097922809</v>
      </c>
      <c r="BE137" s="249">
        <v>2735201.3264080803</v>
      </c>
      <c r="BF137" s="251">
        <v>1094.0675007643947</v>
      </c>
    </row>
    <row r="138" spans="2:58" s="19" customFormat="1" ht="15" customHeight="1" x14ac:dyDescent="0.25">
      <c r="B138" s="254" t="s">
        <v>673</v>
      </c>
      <c r="C138" s="577">
        <v>5</v>
      </c>
      <c r="D138" s="286">
        <v>2018</v>
      </c>
      <c r="E138" s="333">
        <v>-0.2</v>
      </c>
      <c r="F138" s="334" t="s">
        <v>700</v>
      </c>
      <c r="G138" s="319">
        <v>7953924998.6035042</v>
      </c>
      <c r="H138" s="320">
        <v>6420174463.1820107</v>
      </c>
      <c r="I138" s="324">
        <v>0.23889546058555644</v>
      </c>
      <c r="J138" s="335">
        <v>49</v>
      </c>
      <c r="K138" s="336">
        <v>44</v>
      </c>
      <c r="L138" s="327">
        <v>5</v>
      </c>
      <c r="M138" s="337">
        <v>24850000</v>
      </c>
      <c r="N138" s="338">
        <v>21150000</v>
      </c>
      <c r="O138" s="324">
        <v>0.17494089834515369</v>
      </c>
      <c r="P138" s="337">
        <v>0</v>
      </c>
      <c r="Q138" s="338">
        <v>0</v>
      </c>
      <c r="R138" s="324"/>
      <c r="S138" s="337">
        <v>24847269.536864601</v>
      </c>
      <c r="T138" s="241">
        <v>21143346.0616997</v>
      </c>
      <c r="U138" s="330">
        <v>0.17518151877930088</v>
      </c>
      <c r="V138" s="170">
        <v>-10297856080.314011</v>
      </c>
      <c r="W138" s="24">
        <v>-6451220544.6772652</v>
      </c>
      <c r="X138" s="24">
        <v>-2097149267.5613861</v>
      </c>
      <c r="Y138" s="24">
        <v>-7153092987.8298225</v>
      </c>
      <c r="Z138" s="195">
        <v>7953924998.6035042</v>
      </c>
      <c r="AA138" s="170">
        <v>43248.237553360268</v>
      </c>
      <c r="AB138" s="24">
        <v>108.49919519882927</v>
      </c>
      <c r="AC138" s="195">
        <v>8092701349.7452288</v>
      </c>
      <c r="AD138" s="170">
        <v>46993855923.397453</v>
      </c>
      <c r="AE138" s="24">
        <v>7319475.773855675</v>
      </c>
      <c r="AF138" s="24">
        <v>23562596.698904552</v>
      </c>
      <c r="AG138" s="24">
        <v>-16074234495.242584</v>
      </c>
      <c r="AH138" s="24">
        <v>-1977499958.392122</v>
      </c>
      <c r="AI138" s="195">
        <v>-267183527.76798308</v>
      </c>
      <c r="AJ138" s="240">
        <v>49</v>
      </c>
      <c r="AK138" s="241">
        <v>19</v>
      </c>
      <c r="AL138" s="241">
        <v>24850000</v>
      </c>
      <c r="AM138" s="190">
        <v>0.9998901222078348</v>
      </c>
      <c r="AN138" s="240">
        <v>72</v>
      </c>
      <c r="AO138" s="241">
        <v>24</v>
      </c>
      <c r="AP138" s="241">
        <v>39</v>
      </c>
      <c r="AQ138" s="242">
        <v>16</v>
      </c>
      <c r="AR138" s="240">
        <v>13274740566.848814</v>
      </c>
      <c r="AS138" s="242">
        <v>10335467566.124203</v>
      </c>
      <c r="AT138" s="240">
        <v>119327013</v>
      </c>
      <c r="AU138" s="189">
        <v>0.94184757459797064</v>
      </c>
      <c r="AV138" s="190">
        <v>0.24862348613474672</v>
      </c>
      <c r="AW138" s="240">
        <v>4964625.7302960325</v>
      </c>
      <c r="AX138" s="242">
        <v>121289261.87147729</v>
      </c>
      <c r="AY138" s="240">
        <v>0</v>
      </c>
      <c r="AZ138" s="242">
        <v>24847269.536864601</v>
      </c>
      <c r="BA138" s="200">
        <v>0</v>
      </c>
      <c r="BB138" s="202">
        <v>0.20485959889172803</v>
      </c>
      <c r="BC138" s="240">
        <v>24847269.536864601</v>
      </c>
      <c r="BD138" s="241">
        <v>90577982.485515878</v>
      </c>
      <c r="BE138" s="241">
        <v>3713921.3776751654</v>
      </c>
      <c r="BF138" s="243">
        <v>1048.5903297953789</v>
      </c>
    </row>
    <row r="139" spans="2:58" s="19" customFormat="1" ht="15" customHeight="1" x14ac:dyDescent="0.25">
      <c r="B139" s="255" t="s">
        <v>673</v>
      </c>
      <c r="C139" s="575">
        <v>5</v>
      </c>
      <c r="D139" s="287">
        <v>2018</v>
      </c>
      <c r="E139" s="339">
        <v>-0.1</v>
      </c>
      <c r="F139" s="340" t="s">
        <v>700</v>
      </c>
      <c r="G139" s="313">
        <v>7135369913.6578941</v>
      </c>
      <c r="H139" s="315">
        <v>6420174463.1820107</v>
      </c>
      <c r="I139" s="322">
        <v>0.11139813327150816</v>
      </c>
      <c r="J139" s="341">
        <v>49</v>
      </c>
      <c r="K139" s="342">
        <v>44</v>
      </c>
      <c r="L139" s="328">
        <v>5</v>
      </c>
      <c r="M139" s="343">
        <v>23275000</v>
      </c>
      <c r="N139" s="344">
        <v>21150000</v>
      </c>
      <c r="O139" s="322">
        <v>0.10047281323877066</v>
      </c>
      <c r="P139" s="343">
        <v>0</v>
      </c>
      <c r="Q139" s="344">
        <v>0</v>
      </c>
      <c r="R139" s="322"/>
      <c r="S139" s="343">
        <v>23259807.3855079</v>
      </c>
      <c r="T139" s="245">
        <v>21143346.0616997</v>
      </c>
      <c r="U139" s="331">
        <v>0.10010058567040536</v>
      </c>
      <c r="V139" s="171">
        <v>-9950326834.9615459</v>
      </c>
      <c r="W139" s="196">
        <v>-6518541517.280777</v>
      </c>
      <c r="X139" s="196">
        <v>-2579320458.1208954</v>
      </c>
      <c r="Y139" s="196">
        <v>-6961041653.1837654</v>
      </c>
      <c r="Z139" s="197">
        <v>7135369913.6578941</v>
      </c>
      <c r="AA139" s="171">
        <v>39808.383982222331</v>
      </c>
      <c r="AB139" s="196">
        <v>99.988444186962553</v>
      </c>
      <c r="AC139" s="197">
        <v>7538183526.5098457</v>
      </c>
      <c r="AD139" s="171">
        <v>43693142627.721329</v>
      </c>
      <c r="AE139" s="196">
        <v>6374542.6093264148</v>
      </c>
      <c r="AF139" s="196">
        <v>21146303.991927676</v>
      </c>
      <c r="AG139" s="196">
        <v>-15274767502.866915</v>
      </c>
      <c r="AH139" s="196">
        <v>-1880216888.7934875</v>
      </c>
      <c r="AI139" s="197">
        <v>-252310813.18447304</v>
      </c>
      <c r="AJ139" s="244">
        <v>49</v>
      </c>
      <c r="AK139" s="245">
        <v>18</v>
      </c>
      <c r="AL139" s="245">
        <v>23275000</v>
      </c>
      <c r="AM139" s="192">
        <v>0.9993472560905664</v>
      </c>
      <c r="AN139" s="244">
        <v>64</v>
      </c>
      <c r="AO139" s="245">
        <v>20</v>
      </c>
      <c r="AP139" s="245">
        <v>36</v>
      </c>
      <c r="AQ139" s="246">
        <v>15</v>
      </c>
      <c r="AR139" s="244">
        <v>11702475369.16901</v>
      </c>
      <c r="AS139" s="246">
        <v>10220561665.006546</v>
      </c>
      <c r="AT139" s="244">
        <v>119327013</v>
      </c>
      <c r="AU139" s="191">
        <v>0.88167406640612844</v>
      </c>
      <c r="AV139" s="192">
        <v>0.22451297331093339</v>
      </c>
      <c r="AW139" s="244">
        <v>4964625.7302960325</v>
      </c>
      <c r="AX139" s="246">
        <v>121289261.87147729</v>
      </c>
      <c r="AY139" s="244">
        <v>0</v>
      </c>
      <c r="AZ139" s="246">
        <v>23259807.3855079</v>
      </c>
      <c r="BA139" s="186">
        <v>0</v>
      </c>
      <c r="BB139" s="187">
        <v>0.19177136563131925</v>
      </c>
      <c r="BC139" s="244">
        <v>23259807.3855079</v>
      </c>
      <c r="BD139" s="245">
        <v>84791064.179314122</v>
      </c>
      <c r="BE139" s="245">
        <v>3476643.409911871</v>
      </c>
      <c r="BF139" s="247">
        <v>1072.1068338807702</v>
      </c>
    </row>
    <row r="140" spans="2:58" s="19" customFormat="1" ht="15" customHeight="1" x14ac:dyDescent="0.25">
      <c r="B140" s="255" t="s">
        <v>673</v>
      </c>
      <c r="C140" s="575">
        <v>5</v>
      </c>
      <c r="D140" s="287">
        <v>2018</v>
      </c>
      <c r="E140" s="339">
        <v>0.1</v>
      </c>
      <c r="F140" s="340" t="s">
        <v>700</v>
      </c>
      <c r="G140" s="313">
        <v>5837220229.6817093</v>
      </c>
      <c r="H140" s="315">
        <v>6420174463.1820107</v>
      </c>
      <c r="I140" s="322">
        <v>-9.0800372613452862E-2</v>
      </c>
      <c r="J140" s="341">
        <v>41</v>
      </c>
      <c r="K140" s="342">
        <v>44</v>
      </c>
      <c r="L140" s="328">
        <v>-3</v>
      </c>
      <c r="M140" s="343">
        <v>17325000</v>
      </c>
      <c r="N140" s="344">
        <v>21150000</v>
      </c>
      <c r="O140" s="322">
        <v>-0.18085106382978722</v>
      </c>
      <c r="P140" s="343">
        <v>0</v>
      </c>
      <c r="Q140" s="344">
        <v>0</v>
      </c>
      <c r="R140" s="322"/>
      <c r="S140" s="343">
        <v>17324333.153194901</v>
      </c>
      <c r="T140" s="245">
        <v>21143346.0616997</v>
      </c>
      <c r="U140" s="331">
        <v>-0.18062481205010328</v>
      </c>
      <c r="V140" s="171">
        <v>-6888521549.7607899</v>
      </c>
      <c r="W140" s="196">
        <v>-5070681271.2234688</v>
      </c>
      <c r="X140" s="196">
        <v>-2745405251.2070274</v>
      </c>
      <c r="Y140" s="196">
        <v>-4480563697.2065926</v>
      </c>
      <c r="Z140" s="197">
        <v>5837220229.6817093</v>
      </c>
      <c r="AA140" s="171">
        <v>28262.69591525197</v>
      </c>
      <c r="AB140" s="196">
        <v>71.221651147190585</v>
      </c>
      <c r="AC140" s="197">
        <v>5542148353.4445152</v>
      </c>
      <c r="AD140" s="171">
        <v>31935846222.44136</v>
      </c>
      <c r="AE140" s="196">
        <v>3758872.0222412609</v>
      </c>
      <c r="AF140" s="196">
        <v>13814298.574951798</v>
      </c>
      <c r="AG140" s="196">
        <v>-11843626187.461021</v>
      </c>
      <c r="AH140" s="196">
        <v>-1461498389.4933984</v>
      </c>
      <c r="AI140" s="197">
        <v>-192707372.55632508</v>
      </c>
      <c r="AJ140" s="244">
        <v>41</v>
      </c>
      <c r="AK140" s="245">
        <v>17</v>
      </c>
      <c r="AL140" s="245">
        <v>17325000</v>
      </c>
      <c r="AM140" s="192">
        <v>0.99996150956392482</v>
      </c>
      <c r="AN140" s="244">
        <v>50</v>
      </c>
      <c r="AO140" s="245">
        <v>19</v>
      </c>
      <c r="AP140" s="245">
        <v>27</v>
      </c>
      <c r="AQ140" s="246">
        <v>13</v>
      </c>
      <c r="AR140" s="244">
        <v>7724675776.4613695</v>
      </c>
      <c r="AS140" s="246">
        <v>9380549417.724493</v>
      </c>
      <c r="AT140" s="244">
        <v>119327013</v>
      </c>
      <c r="AU140" s="191">
        <v>0.65668709141885262</v>
      </c>
      <c r="AV140" s="192">
        <v>0.14164197155216041</v>
      </c>
      <c r="AW140" s="244">
        <v>4964625.7302960325</v>
      </c>
      <c r="AX140" s="246">
        <v>121289261.87147729</v>
      </c>
      <c r="AY140" s="244">
        <v>0</v>
      </c>
      <c r="AZ140" s="246">
        <v>17324333.153194901</v>
      </c>
      <c r="BA140" s="186">
        <v>0</v>
      </c>
      <c r="BB140" s="187">
        <v>0.14283484692612297</v>
      </c>
      <c r="BC140" s="244">
        <v>17324333.153194901</v>
      </c>
      <c r="BD140" s="245">
        <v>63153947.060267031</v>
      </c>
      <c r="BE140" s="245">
        <v>2589468.0764080561</v>
      </c>
      <c r="BF140" s="247">
        <v>1099.6319212950798</v>
      </c>
    </row>
    <row r="141" spans="2:58" s="19" customFormat="1" ht="15" customHeight="1" x14ac:dyDescent="0.25">
      <c r="B141" s="256" t="s">
        <v>673</v>
      </c>
      <c r="C141" s="576">
        <v>5</v>
      </c>
      <c r="D141" s="288">
        <v>2018</v>
      </c>
      <c r="E141" s="345">
        <v>0.2</v>
      </c>
      <c r="F141" s="346" t="s">
        <v>700</v>
      </c>
      <c r="G141" s="316">
        <v>5345245009.618782</v>
      </c>
      <c r="H141" s="318">
        <v>6420174463.1820107</v>
      </c>
      <c r="I141" s="323">
        <v>-0.16742994442404369</v>
      </c>
      <c r="J141" s="347">
        <v>39</v>
      </c>
      <c r="K141" s="348">
        <v>44</v>
      </c>
      <c r="L141" s="329">
        <v>-5</v>
      </c>
      <c r="M141" s="349">
        <v>15875000</v>
      </c>
      <c r="N141" s="350">
        <v>21150000</v>
      </c>
      <c r="O141" s="323">
        <v>-0.24940898345153661</v>
      </c>
      <c r="P141" s="349">
        <v>0</v>
      </c>
      <c r="Q141" s="350">
        <v>0</v>
      </c>
      <c r="R141" s="323"/>
      <c r="S141" s="349">
        <v>15874333.153194901</v>
      </c>
      <c r="T141" s="249">
        <v>21143346.0616997</v>
      </c>
      <c r="U141" s="332">
        <v>-0.24920430726191434</v>
      </c>
      <c r="V141" s="172">
        <v>-6315386475.7060585</v>
      </c>
      <c r="W141" s="198">
        <v>-4882368802.9562893</v>
      </c>
      <c r="X141" s="198">
        <v>-2941915388.7273979</v>
      </c>
      <c r="Y141" s="198">
        <v>-4049443329.0342255</v>
      </c>
      <c r="Z141" s="199">
        <v>5345245009.618782</v>
      </c>
      <c r="AA141" s="172">
        <v>25207.144424491031</v>
      </c>
      <c r="AB141" s="198">
        <v>63.658075874094493</v>
      </c>
      <c r="AC141" s="199">
        <v>5043302628.3570633</v>
      </c>
      <c r="AD141" s="172">
        <v>28969362943.112801</v>
      </c>
      <c r="AE141" s="198">
        <v>2937592.2034629527</v>
      </c>
      <c r="AF141" s="198">
        <v>11693612.02581235</v>
      </c>
      <c r="AG141" s="198">
        <v>-11070275187.116333</v>
      </c>
      <c r="AH141" s="198">
        <v>-1369162051.5950696</v>
      </c>
      <c r="AI141" s="199">
        <v>-178848321.30122864</v>
      </c>
      <c r="AJ141" s="248">
        <v>39</v>
      </c>
      <c r="AK141" s="249">
        <v>17</v>
      </c>
      <c r="AL141" s="249">
        <v>15875000</v>
      </c>
      <c r="AM141" s="194">
        <v>0.99995799390204643</v>
      </c>
      <c r="AN141" s="248">
        <v>46</v>
      </c>
      <c r="AO141" s="249">
        <v>18</v>
      </c>
      <c r="AP141" s="249">
        <v>25</v>
      </c>
      <c r="AQ141" s="250">
        <v>11</v>
      </c>
      <c r="AR141" s="248">
        <v>6989306734.9131069</v>
      </c>
      <c r="AS141" s="250">
        <v>9485797376.693491</v>
      </c>
      <c r="AT141" s="248">
        <v>119327013</v>
      </c>
      <c r="AU141" s="193">
        <v>0.60172415148129221</v>
      </c>
      <c r="AV141" s="194">
        <v>0.13747963110411035</v>
      </c>
      <c r="AW141" s="248">
        <v>4964625.7302960325</v>
      </c>
      <c r="AX141" s="250">
        <v>121289261.87147729</v>
      </c>
      <c r="AY141" s="248">
        <v>0</v>
      </c>
      <c r="AZ141" s="250">
        <v>15874333.153194901</v>
      </c>
      <c r="BA141" s="204">
        <v>0</v>
      </c>
      <c r="BB141" s="206">
        <v>0.1308799551440584</v>
      </c>
      <c r="BC141" s="248">
        <v>15874333.153194901</v>
      </c>
      <c r="BD141" s="249">
        <v>57868131.876061819</v>
      </c>
      <c r="BE141" s="249">
        <v>2372736.5764080547</v>
      </c>
      <c r="BF141" s="251">
        <v>1120.7267620146358</v>
      </c>
    </row>
    <row r="142" spans="2:58" s="19" customFormat="1" ht="15" customHeight="1" x14ac:dyDescent="0.25">
      <c r="B142" s="254" t="s">
        <v>673</v>
      </c>
      <c r="C142" s="577">
        <v>5</v>
      </c>
      <c r="D142" s="286">
        <v>2018</v>
      </c>
      <c r="E142" s="333">
        <v>-0.2</v>
      </c>
      <c r="F142" s="334" t="s">
        <v>802</v>
      </c>
      <c r="G142" s="319">
        <v>6651964618.9612541</v>
      </c>
      <c r="H142" s="320">
        <v>6420174463.1820107</v>
      </c>
      <c r="I142" s="324">
        <v>3.6103404527166427E-2</v>
      </c>
      <c r="J142" s="335">
        <v>45</v>
      </c>
      <c r="K142" s="336">
        <v>44</v>
      </c>
      <c r="L142" s="327">
        <v>1</v>
      </c>
      <c r="M142" s="337">
        <v>21450000</v>
      </c>
      <c r="N142" s="338">
        <v>21150000</v>
      </c>
      <c r="O142" s="324">
        <v>1.4184397163120588E-2</v>
      </c>
      <c r="P142" s="337">
        <v>0</v>
      </c>
      <c r="Q142" s="338">
        <v>0</v>
      </c>
      <c r="R142" s="324"/>
      <c r="S142" s="337">
        <v>21443346.061699402</v>
      </c>
      <c r="T142" s="241">
        <v>21143346.0616997</v>
      </c>
      <c r="U142" s="330">
        <v>1.4188861078291648E-2</v>
      </c>
      <c r="V142" s="170">
        <v>-9099434436.6547604</v>
      </c>
      <c r="W142" s="24">
        <v>-6174257482.2572861</v>
      </c>
      <c r="X142" s="24">
        <v>-2741644786.3806686</v>
      </c>
      <c r="Y142" s="24">
        <v>-6288055613.9440994</v>
      </c>
      <c r="Z142" s="195">
        <v>6651964618.9612541</v>
      </c>
      <c r="AA142" s="170">
        <v>36273.221665004196</v>
      </c>
      <c r="AB142" s="24">
        <v>91.76507267238155</v>
      </c>
      <c r="AC142" s="195">
        <v>6920360135.6183567</v>
      </c>
      <c r="AD142" s="170">
        <v>40085240113.26088</v>
      </c>
      <c r="AE142" s="24">
        <v>5575897.4840002134</v>
      </c>
      <c r="AF142" s="24">
        <v>19020901.232533343</v>
      </c>
      <c r="AG142" s="24">
        <v>-14214214260.829071</v>
      </c>
      <c r="AH142" s="24">
        <v>-1746896255.6368005</v>
      </c>
      <c r="AI142" s="195">
        <v>-233715933.29391819</v>
      </c>
      <c r="AJ142" s="240">
        <v>45</v>
      </c>
      <c r="AK142" s="241">
        <v>17</v>
      </c>
      <c r="AL142" s="241">
        <v>21450000</v>
      </c>
      <c r="AM142" s="190">
        <v>0.99968979308622352</v>
      </c>
      <c r="AN142" s="240">
        <v>59</v>
      </c>
      <c r="AO142" s="241">
        <v>19</v>
      </c>
      <c r="AP142" s="241">
        <v>29</v>
      </c>
      <c r="AQ142" s="242">
        <v>15</v>
      </c>
      <c r="AR142" s="240">
        <v>10567388535.827082</v>
      </c>
      <c r="AS142" s="242">
        <v>11675999038.317961</v>
      </c>
      <c r="AT142" s="240">
        <v>119327013</v>
      </c>
      <c r="AU142" s="189">
        <v>0.812820235620346</v>
      </c>
      <c r="AV142" s="190">
        <v>0.2157966341813192</v>
      </c>
      <c r="AW142" s="240">
        <v>4964625.7302960325</v>
      </c>
      <c r="AX142" s="242">
        <v>121289261.87147729</v>
      </c>
      <c r="AY142" s="240">
        <v>0</v>
      </c>
      <c r="AZ142" s="242">
        <v>21443346.061699402</v>
      </c>
      <c r="BA142" s="200">
        <v>0</v>
      </c>
      <c r="BB142" s="202">
        <v>0.17679509076757005</v>
      </c>
      <c r="BC142" s="240">
        <v>21443346.061699402</v>
      </c>
      <c r="BD142" s="241">
        <v>78169354.629722342</v>
      </c>
      <c r="BE142" s="241">
        <v>3205136.9358422235</v>
      </c>
      <c r="BF142" s="243">
        <v>1089.581973088983</v>
      </c>
    </row>
    <row r="143" spans="2:58" s="19" customFormat="1" ht="15" customHeight="1" x14ac:dyDescent="0.25">
      <c r="B143" s="255" t="s">
        <v>673</v>
      </c>
      <c r="C143" s="575">
        <v>5</v>
      </c>
      <c r="D143" s="287">
        <v>2018</v>
      </c>
      <c r="E143" s="339">
        <v>-0.1</v>
      </c>
      <c r="F143" s="340" t="s">
        <v>802</v>
      </c>
      <c r="G143" s="313">
        <v>6529680314.1224213</v>
      </c>
      <c r="H143" s="315">
        <v>6420174463.1820107</v>
      </c>
      <c r="I143" s="322">
        <v>1.7056522617632464E-2</v>
      </c>
      <c r="J143" s="341">
        <v>46</v>
      </c>
      <c r="K143" s="342">
        <v>44</v>
      </c>
      <c r="L143" s="328">
        <v>2</v>
      </c>
      <c r="M143" s="343">
        <v>21375000</v>
      </c>
      <c r="N143" s="344">
        <v>21150000</v>
      </c>
      <c r="O143" s="322">
        <v>1.0638297872340496E-2</v>
      </c>
      <c r="P143" s="343">
        <v>0</v>
      </c>
      <c r="Q143" s="344">
        <v>0</v>
      </c>
      <c r="R143" s="322"/>
      <c r="S143" s="343">
        <v>21366233.758750401</v>
      </c>
      <c r="T143" s="245">
        <v>21143346.0616997</v>
      </c>
      <c r="U143" s="331">
        <v>1.0541741898386414E-2</v>
      </c>
      <c r="V143" s="171">
        <v>-9165075218.9597435</v>
      </c>
      <c r="W143" s="196">
        <v>-6216180883.6647892</v>
      </c>
      <c r="X143" s="196">
        <v>-2759850806.8907013</v>
      </c>
      <c r="Y143" s="196">
        <v>-6361248865.9202633</v>
      </c>
      <c r="Z143" s="197">
        <v>6529680314.1224213</v>
      </c>
      <c r="AA143" s="171">
        <v>36052.451295060921</v>
      </c>
      <c r="AB143" s="196">
        <v>90.94740285397765</v>
      </c>
      <c r="AC143" s="197">
        <v>6892312835.9174519</v>
      </c>
      <c r="AD143" s="171">
        <v>39906075695.2164</v>
      </c>
      <c r="AE143" s="196">
        <v>5489147.0806294121</v>
      </c>
      <c r="AF143" s="196">
        <v>18810921.459713146</v>
      </c>
      <c r="AG143" s="196">
        <v>-14193950430.664318</v>
      </c>
      <c r="AH143" s="196">
        <v>-1746161288.8376355</v>
      </c>
      <c r="AI143" s="197">
        <v>-233043483.5854246</v>
      </c>
      <c r="AJ143" s="244">
        <v>46</v>
      </c>
      <c r="AK143" s="245">
        <v>17</v>
      </c>
      <c r="AL143" s="245">
        <v>21375000</v>
      </c>
      <c r="AM143" s="192">
        <v>0.99958988345031574</v>
      </c>
      <c r="AN143" s="244">
        <v>59</v>
      </c>
      <c r="AO143" s="245">
        <v>19</v>
      </c>
      <c r="AP143" s="245">
        <v>31</v>
      </c>
      <c r="AQ143" s="246">
        <v>14</v>
      </c>
      <c r="AR143" s="244">
        <v>10408317059.159836</v>
      </c>
      <c r="AS143" s="246">
        <v>10680266554.044687</v>
      </c>
      <c r="AT143" s="244">
        <v>119327013</v>
      </c>
      <c r="AU143" s="191">
        <v>0.80989725708556504</v>
      </c>
      <c r="AV143" s="192">
        <v>0.20634703293107787</v>
      </c>
      <c r="AW143" s="244">
        <v>4964625.7302960325</v>
      </c>
      <c r="AX143" s="246">
        <v>121289261.87147729</v>
      </c>
      <c r="AY143" s="244">
        <v>0</v>
      </c>
      <c r="AZ143" s="246">
        <v>21366233.758750401</v>
      </c>
      <c r="BA143" s="186">
        <v>0</v>
      </c>
      <c r="BB143" s="187">
        <v>0.17615931888010725</v>
      </c>
      <c r="BC143" s="244">
        <v>21366233.758750401</v>
      </c>
      <c r="BD143" s="245">
        <v>77888250.228469327</v>
      </c>
      <c r="BE143" s="245">
        <v>3193610.9599204371</v>
      </c>
      <c r="BF143" s="247">
        <v>1091.1035325588398</v>
      </c>
    </row>
    <row r="144" spans="2:58" s="19" customFormat="1" ht="15" customHeight="1" x14ac:dyDescent="0.25">
      <c r="B144" s="255" t="s">
        <v>673</v>
      </c>
      <c r="C144" s="575">
        <v>5</v>
      </c>
      <c r="D144" s="287">
        <v>2018</v>
      </c>
      <c r="E144" s="339">
        <v>0.1</v>
      </c>
      <c r="F144" s="340" t="s">
        <v>802</v>
      </c>
      <c r="G144" s="313">
        <v>6313773605.3675842</v>
      </c>
      <c r="H144" s="315">
        <v>6420174463.1820107</v>
      </c>
      <c r="I144" s="322">
        <v>-1.6572891971177284E-2</v>
      </c>
      <c r="J144" s="341">
        <v>44</v>
      </c>
      <c r="K144" s="342">
        <v>44</v>
      </c>
      <c r="L144" s="328">
        <v>0</v>
      </c>
      <c r="M144" s="343">
        <v>21075000</v>
      </c>
      <c r="N144" s="344">
        <v>21150000</v>
      </c>
      <c r="O144" s="322">
        <v>-3.5460992907800915E-3</v>
      </c>
      <c r="P144" s="343">
        <v>0</v>
      </c>
      <c r="Q144" s="344">
        <v>0</v>
      </c>
      <c r="R144" s="322"/>
      <c r="S144" s="343">
        <v>21066233.758749999</v>
      </c>
      <c r="T144" s="245">
        <v>21143346.0616997</v>
      </c>
      <c r="U144" s="331">
        <v>-3.6471191799384295E-3</v>
      </c>
      <c r="V144" s="171">
        <v>-9160614280.6553917</v>
      </c>
      <c r="W144" s="196">
        <v>-6329868573.9834156</v>
      </c>
      <c r="X144" s="196">
        <v>-2991687125.8323135</v>
      </c>
      <c r="Y144" s="196">
        <v>-6386170280.5571404</v>
      </c>
      <c r="Z144" s="197">
        <v>6313773605.3675842</v>
      </c>
      <c r="AA144" s="171">
        <v>35270.110650090071</v>
      </c>
      <c r="AB144" s="196">
        <v>88.479473162844158</v>
      </c>
      <c r="AC144" s="197">
        <v>6786663694.5957317</v>
      </c>
      <c r="AD144" s="171">
        <v>39242837850.987915</v>
      </c>
      <c r="AE144" s="196">
        <v>5195654.3414168507</v>
      </c>
      <c r="AF144" s="196">
        <v>18102909.65850164</v>
      </c>
      <c r="AG144" s="196">
        <v>-14069641708.650684</v>
      </c>
      <c r="AH144" s="196">
        <v>-1737287083.8587389</v>
      </c>
      <c r="AI144" s="197">
        <v>-230499599.48610395</v>
      </c>
      <c r="AJ144" s="244">
        <v>44</v>
      </c>
      <c r="AK144" s="245">
        <v>18</v>
      </c>
      <c r="AL144" s="245">
        <v>21075000</v>
      </c>
      <c r="AM144" s="192">
        <v>0.99958404549228963</v>
      </c>
      <c r="AN144" s="244">
        <v>58</v>
      </c>
      <c r="AO144" s="245">
        <v>20</v>
      </c>
      <c r="AP144" s="245">
        <v>31</v>
      </c>
      <c r="AQ144" s="246">
        <v>13</v>
      </c>
      <c r="AR144" s="244">
        <v>10410147158.439936</v>
      </c>
      <c r="AS144" s="246">
        <v>9269785670.6850777</v>
      </c>
      <c r="AT144" s="244">
        <v>119327013</v>
      </c>
      <c r="AU144" s="191">
        <v>0.79852561433984459</v>
      </c>
      <c r="AV144" s="192">
        <v>0.21640596768615281</v>
      </c>
      <c r="AW144" s="244">
        <v>4964625.7302960325</v>
      </c>
      <c r="AX144" s="246">
        <v>121289261.87147729</v>
      </c>
      <c r="AY144" s="244">
        <v>0</v>
      </c>
      <c r="AZ144" s="246">
        <v>21066233.758749999</v>
      </c>
      <c r="BA144" s="186">
        <v>0</v>
      </c>
      <c r="BB144" s="187">
        <v>0.17368589299415954</v>
      </c>
      <c r="BC144" s="244">
        <v>21066233.758749999</v>
      </c>
      <c r="BD144" s="245">
        <v>76794633.293804392</v>
      </c>
      <c r="BE144" s="245">
        <v>3148769.959920363</v>
      </c>
      <c r="BF144" s="247">
        <v>1094.4331658697909</v>
      </c>
    </row>
    <row r="145" spans="2:58" s="19" customFormat="1" ht="15" customHeight="1" x14ac:dyDescent="0.25">
      <c r="B145" s="256" t="s">
        <v>673</v>
      </c>
      <c r="C145" s="576">
        <v>5</v>
      </c>
      <c r="D145" s="288">
        <v>2018</v>
      </c>
      <c r="E145" s="345">
        <v>0.2</v>
      </c>
      <c r="F145" s="346" t="s">
        <v>802</v>
      </c>
      <c r="G145" s="316">
        <v>6211262230.0986404</v>
      </c>
      <c r="H145" s="318">
        <v>6420174463.1820107</v>
      </c>
      <c r="I145" s="323">
        <v>-3.2539962002812617E-2</v>
      </c>
      <c r="J145" s="347">
        <v>44</v>
      </c>
      <c r="K145" s="348">
        <v>44</v>
      </c>
      <c r="L145" s="329">
        <v>0</v>
      </c>
      <c r="M145" s="349">
        <v>20825000</v>
      </c>
      <c r="N145" s="350">
        <v>21150000</v>
      </c>
      <c r="O145" s="323">
        <v>-1.5366430260047248E-2</v>
      </c>
      <c r="P145" s="349">
        <v>0</v>
      </c>
      <c r="Q145" s="350">
        <v>0</v>
      </c>
      <c r="R145" s="323"/>
      <c r="S145" s="349">
        <v>20824333.153195001</v>
      </c>
      <c r="T145" s="249">
        <v>21143346.0616997</v>
      </c>
      <c r="U145" s="332">
        <v>-1.508809946986478E-2</v>
      </c>
      <c r="V145" s="172">
        <v>-9085435431.6968002</v>
      </c>
      <c r="W145" s="198">
        <v>-6337150275.2923412</v>
      </c>
      <c r="X145" s="198">
        <v>-3081429377.4087563</v>
      </c>
      <c r="Y145" s="198">
        <v>-6334683461.4955502</v>
      </c>
      <c r="Z145" s="199">
        <v>6211262230.0986404</v>
      </c>
      <c r="AA145" s="172">
        <v>34600.294212917521</v>
      </c>
      <c r="AB145" s="198">
        <v>86.585737092756375</v>
      </c>
      <c r="AC145" s="199">
        <v>6699622093.3327723</v>
      </c>
      <c r="AD145" s="172">
        <v>38693296905.733772</v>
      </c>
      <c r="AE145" s="198">
        <v>4925637.0316691659</v>
      </c>
      <c r="AF145" s="198">
        <v>17481010.376168981</v>
      </c>
      <c r="AG145" s="198">
        <v>-13984295327.8745</v>
      </c>
      <c r="AH145" s="198">
        <v>-1730840163.9397867</v>
      </c>
      <c r="AI145" s="199">
        <v>-228627037.89847714</v>
      </c>
      <c r="AJ145" s="248">
        <v>44</v>
      </c>
      <c r="AK145" s="249">
        <v>18</v>
      </c>
      <c r="AL145" s="249">
        <v>20825000</v>
      </c>
      <c r="AM145" s="194">
        <v>0.99996797854477837</v>
      </c>
      <c r="AN145" s="248">
        <v>58</v>
      </c>
      <c r="AO145" s="249">
        <v>20</v>
      </c>
      <c r="AP145" s="249">
        <v>31</v>
      </c>
      <c r="AQ145" s="250">
        <v>14</v>
      </c>
      <c r="AR145" s="248">
        <v>10258514376.004066</v>
      </c>
      <c r="AS145" s="250">
        <v>9188190705.3542252</v>
      </c>
      <c r="AT145" s="248">
        <v>119327013</v>
      </c>
      <c r="AU145" s="193">
        <v>0.78935625678537513</v>
      </c>
      <c r="AV145" s="194">
        <v>0.21556661438117963</v>
      </c>
      <c r="AW145" s="248">
        <v>4964625.7302960325</v>
      </c>
      <c r="AX145" s="250">
        <v>121289261.87147729</v>
      </c>
      <c r="AY145" s="248">
        <v>0</v>
      </c>
      <c r="AZ145" s="250">
        <v>20824333.153195001</v>
      </c>
      <c r="BA145" s="204">
        <v>0</v>
      </c>
      <c r="BB145" s="206">
        <v>0.17169148226214168</v>
      </c>
      <c r="BC145" s="248">
        <v>20824333.153195001</v>
      </c>
      <c r="BD145" s="249">
        <v>75912811.298003674</v>
      </c>
      <c r="BE145" s="249">
        <v>3112613.0764080579</v>
      </c>
      <c r="BF145" s="251">
        <v>1097.8727951146618</v>
      </c>
    </row>
    <row r="146" spans="2:58" s="19" customFormat="1" ht="15" customHeight="1" x14ac:dyDescent="0.25">
      <c r="B146" s="254" t="s">
        <v>264</v>
      </c>
      <c r="C146" s="577">
        <v>1</v>
      </c>
      <c r="D146" s="286">
        <v>2018</v>
      </c>
      <c r="E146" s="333">
        <v>-0.2</v>
      </c>
      <c r="F146" s="334" t="s">
        <v>697</v>
      </c>
      <c r="G146" s="319">
        <v>47748.328262367104</v>
      </c>
      <c r="H146" s="320">
        <v>49501.606203172094</v>
      </c>
      <c r="I146" s="324">
        <v>-3.5418607097493338E-2</v>
      </c>
      <c r="J146" s="335">
        <v>80</v>
      </c>
      <c r="K146" s="336">
        <v>80</v>
      </c>
      <c r="L146" s="327">
        <v>0</v>
      </c>
      <c r="M146" s="337">
        <v>27075000</v>
      </c>
      <c r="N146" s="338">
        <v>27075000</v>
      </c>
      <c r="O146" s="324">
        <v>0</v>
      </c>
      <c r="P146" s="337">
        <v>4964625.7258174298</v>
      </c>
      <c r="Q146" s="338">
        <v>4964625.7302960297</v>
      </c>
      <c r="R146" s="324">
        <v>-9.0210217074115917E-10</v>
      </c>
      <c r="S146" s="337">
        <v>21416786.943287499</v>
      </c>
      <c r="T146" s="241">
        <v>21416786.938808899</v>
      </c>
      <c r="U146" s="330">
        <v>2.0911627984787629E-10</v>
      </c>
      <c r="V146" s="170">
        <v>-17122240406.075739</v>
      </c>
      <c r="W146" s="24">
        <v>-12307357134.50675</v>
      </c>
      <c r="X146" s="24">
        <v>-7486247566.1916962</v>
      </c>
      <c r="Y146" s="24">
        <v>-14991022241.219301</v>
      </c>
      <c r="Z146" s="195">
        <v>-1390350585.2343636</v>
      </c>
      <c r="AA146" s="170">
        <v>47748.328262367104</v>
      </c>
      <c r="AB146" s="24">
        <v>201.76634049512109</v>
      </c>
      <c r="AC146" s="195">
        <v>7373426403.8296051</v>
      </c>
      <c r="AD146" s="170">
        <v>46503145151.127213</v>
      </c>
      <c r="AE146" s="24">
        <v>12499580.133913543</v>
      </c>
      <c r="AF146" s="24">
        <v>59917845.511663631</v>
      </c>
      <c r="AG146" s="24">
        <v>-10239280305.736242</v>
      </c>
      <c r="AH146" s="24">
        <v>7537414126.1059065</v>
      </c>
      <c r="AI146" s="195">
        <v>8515889.3030839562</v>
      </c>
      <c r="AJ146" s="240">
        <v>80</v>
      </c>
      <c r="AK146" s="241">
        <v>24</v>
      </c>
      <c r="AL146" s="241">
        <v>27075000</v>
      </c>
      <c r="AM146" s="190">
        <v>0.97438273939445974</v>
      </c>
      <c r="AN146" s="240">
        <v>77</v>
      </c>
      <c r="AO146" s="241">
        <v>24</v>
      </c>
      <c r="AP146" s="241">
        <v>91</v>
      </c>
      <c r="AQ146" s="242">
        <v>26</v>
      </c>
      <c r="AR146" s="240">
        <v>12123428080.808794</v>
      </c>
      <c r="AS146" s="242">
        <v>3288240996.02144</v>
      </c>
      <c r="AT146" s="240">
        <v>119327013</v>
      </c>
      <c r="AU146" s="189">
        <v>1.0000000000000004</v>
      </c>
      <c r="AV146" s="190">
        <v>0.15911709781925065</v>
      </c>
      <c r="AW146" s="240">
        <v>4964625.7302960325</v>
      </c>
      <c r="AX146" s="242">
        <v>121289261.87147729</v>
      </c>
      <c r="AY146" s="240">
        <v>4964625.7258174298</v>
      </c>
      <c r="AZ146" s="242">
        <v>21416786.943287499</v>
      </c>
      <c r="BA146" s="200">
        <v>0.99999999909789727</v>
      </c>
      <c r="BB146" s="202">
        <v>0.1765761173976105</v>
      </c>
      <c r="BC146" s="240">
        <v>26381412.669105001</v>
      </c>
      <c r="BD146" s="241">
        <v>96170532.184233069</v>
      </c>
      <c r="BE146" s="241">
        <v>3943229.751651125</v>
      </c>
      <c r="BF146" s="243">
        <v>1108.8785837623386</v>
      </c>
    </row>
    <row r="147" spans="2:58" s="19" customFormat="1" ht="15" customHeight="1" x14ac:dyDescent="0.25">
      <c r="B147" s="255" t="s">
        <v>264</v>
      </c>
      <c r="C147" s="575">
        <v>1</v>
      </c>
      <c r="D147" s="287">
        <v>2018</v>
      </c>
      <c r="E147" s="339">
        <v>-0.1</v>
      </c>
      <c r="F147" s="340" t="s">
        <v>697</v>
      </c>
      <c r="G147" s="313">
        <v>48624.967197677186</v>
      </c>
      <c r="H147" s="315">
        <v>49501.606203172094</v>
      </c>
      <c r="I147" s="322">
        <v>-1.7709304257661262E-2</v>
      </c>
      <c r="J147" s="341">
        <v>80</v>
      </c>
      <c r="K147" s="342">
        <v>80</v>
      </c>
      <c r="L147" s="328">
        <v>0</v>
      </c>
      <c r="M147" s="343">
        <v>27075000</v>
      </c>
      <c r="N147" s="344">
        <v>27075000</v>
      </c>
      <c r="O147" s="322">
        <v>0</v>
      </c>
      <c r="P147" s="343">
        <v>4964625.7302960297</v>
      </c>
      <c r="Q147" s="344">
        <v>4964625.7302960297</v>
      </c>
      <c r="R147" s="322">
        <v>0</v>
      </c>
      <c r="S147" s="343">
        <v>21416786.938808899</v>
      </c>
      <c r="T147" s="245">
        <v>21416786.938808899</v>
      </c>
      <c r="U147" s="331">
        <v>0</v>
      </c>
      <c r="V147" s="171">
        <v>-16894439148.263109</v>
      </c>
      <c r="W147" s="196">
        <v>-12079555878.042244</v>
      </c>
      <c r="X147" s="196">
        <v>-7258446311.0753098</v>
      </c>
      <c r="Y147" s="196">
        <v>-14763220983.845312</v>
      </c>
      <c r="Z147" s="197">
        <v>-1162549330.7115211</v>
      </c>
      <c r="AA147" s="171">
        <v>48624.967197677186</v>
      </c>
      <c r="AB147" s="196">
        <v>213.78494783360296</v>
      </c>
      <c r="AC147" s="197">
        <v>7438179986.2967358</v>
      </c>
      <c r="AD147" s="171">
        <v>46318695370.720581</v>
      </c>
      <c r="AE147" s="196">
        <v>13723999.476099495</v>
      </c>
      <c r="AF147" s="196">
        <v>66291459.359555602</v>
      </c>
      <c r="AG147" s="196">
        <v>-9344719680.5875587</v>
      </c>
      <c r="AH147" s="196">
        <v>8739642639.0989647</v>
      </c>
      <c r="AI147" s="197">
        <v>47223133.228041053</v>
      </c>
      <c r="AJ147" s="244">
        <v>80</v>
      </c>
      <c r="AK147" s="245">
        <v>24</v>
      </c>
      <c r="AL147" s="245">
        <v>27075000</v>
      </c>
      <c r="AM147" s="192">
        <v>0.9743827393944603</v>
      </c>
      <c r="AN147" s="244">
        <v>77</v>
      </c>
      <c r="AO147" s="245">
        <v>24</v>
      </c>
      <c r="AP147" s="245">
        <v>91</v>
      </c>
      <c r="AQ147" s="246">
        <v>26</v>
      </c>
      <c r="AR147" s="244">
        <v>12123428156.263367</v>
      </c>
      <c r="AS147" s="246">
        <v>3288241702.9739618</v>
      </c>
      <c r="AT147" s="244">
        <v>119327013</v>
      </c>
      <c r="AU147" s="191">
        <v>1.0000000000000002</v>
      </c>
      <c r="AV147" s="192">
        <v>0.15911711457991493</v>
      </c>
      <c r="AW147" s="244">
        <v>4964625.7302960325</v>
      </c>
      <c r="AX147" s="246">
        <v>121289261.87147729</v>
      </c>
      <c r="AY147" s="244">
        <v>4964625.7302960297</v>
      </c>
      <c r="AZ147" s="246">
        <v>21416786.938808899</v>
      </c>
      <c r="BA147" s="186">
        <v>0.99999999999999944</v>
      </c>
      <c r="BB147" s="187">
        <v>0.17657611736068557</v>
      </c>
      <c r="BC147" s="244">
        <v>26381412.669105001</v>
      </c>
      <c r="BD147" s="245">
        <v>96170532.184233099</v>
      </c>
      <c r="BE147" s="245">
        <v>3943229.751651126</v>
      </c>
      <c r="BF147" s="247">
        <v>1108.8785837623386</v>
      </c>
    </row>
    <row r="148" spans="2:58" s="19" customFormat="1" ht="15" customHeight="1" x14ac:dyDescent="0.25">
      <c r="B148" s="255" t="s">
        <v>264</v>
      </c>
      <c r="C148" s="575">
        <v>1</v>
      </c>
      <c r="D148" s="287">
        <v>2018</v>
      </c>
      <c r="E148" s="339">
        <v>0.1</v>
      </c>
      <c r="F148" s="340" t="s">
        <v>697</v>
      </c>
      <c r="G148" s="313">
        <v>50378.245067107418</v>
      </c>
      <c r="H148" s="315">
        <v>49501.606203172094</v>
      </c>
      <c r="I148" s="322">
        <v>1.7709301397964561E-2</v>
      </c>
      <c r="J148" s="341">
        <v>80</v>
      </c>
      <c r="K148" s="342">
        <v>80</v>
      </c>
      <c r="L148" s="328">
        <v>0</v>
      </c>
      <c r="M148" s="343">
        <v>27075000</v>
      </c>
      <c r="N148" s="344">
        <v>27075000</v>
      </c>
      <c r="O148" s="322">
        <v>0</v>
      </c>
      <c r="P148" s="343">
        <v>4964625.7302960297</v>
      </c>
      <c r="Q148" s="344">
        <v>4964625.7302960297</v>
      </c>
      <c r="R148" s="322">
        <v>0</v>
      </c>
      <c r="S148" s="343">
        <v>21416786.938808899</v>
      </c>
      <c r="T148" s="245">
        <v>21416786.938808899</v>
      </c>
      <c r="U148" s="331">
        <v>0</v>
      </c>
      <c r="V148" s="171">
        <v>-16438836631.785179</v>
      </c>
      <c r="W148" s="196">
        <v>-11623953361.564312</v>
      </c>
      <c r="X148" s="196">
        <v>-6802843794.5973816</v>
      </c>
      <c r="Y148" s="196">
        <v>-14307618467.367384</v>
      </c>
      <c r="Z148" s="197">
        <v>-706946814.23360062</v>
      </c>
      <c r="AA148" s="171">
        <v>50378.245067107418</v>
      </c>
      <c r="AB148" s="196">
        <v>237.82216235919719</v>
      </c>
      <c r="AC148" s="197">
        <v>7567687153.5217257</v>
      </c>
      <c r="AD148" s="171">
        <v>45949795816.888916</v>
      </c>
      <c r="AE148" s="196">
        <v>16172838.153675936</v>
      </c>
      <c r="AF148" s="196">
        <v>79038686.995546654</v>
      </c>
      <c r="AG148" s="196">
        <v>-7555598441.9979782</v>
      </c>
      <c r="AH148" s="196">
        <v>11144099647.789396</v>
      </c>
      <c r="AI148" s="197">
        <v>124637620.55725598</v>
      </c>
      <c r="AJ148" s="244">
        <v>80</v>
      </c>
      <c r="AK148" s="245">
        <v>24</v>
      </c>
      <c r="AL148" s="245">
        <v>27075000</v>
      </c>
      <c r="AM148" s="192">
        <v>0.97438273939445985</v>
      </c>
      <c r="AN148" s="244">
        <v>77</v>
      </c>
      <c r="AO148" s="245">
        <v>24</v>
      </c>
      <c r="AP148" s="245">
        <v>91</v>
      </c>
      <c r="AQ148" s="246">
        <v>26</v>
      </c>
      <c r="AR148" s="244">
        <v>12123427637.940928</v>
      </c>
      <c r="AS148" s="246">
        <v>3288241433.3589621</v>
      </c>
      <c r="AT148" s="244">
        <v>119327013</v>
      </c>
      <c r="AU148" s="191">
        <v>1.0000000000000007</v>
      </c>
      <c r="AV148" s="192">
        <v>0.15911708943891847</v>
      </c>
      <c r="AW148" s="244">
        <v>4964625.7302960325</v>
      </c>
      <c r="AX148" s="246">
        <v>121289261.87147729</v>
      </c>
      <c r="AY148" s="244">
        <v>4964625.7302960297</v>
      </c>
      <c r="AZ148" s="246">
        <v>21416786.938808899</v>
      </c>
      <c r="BA148" s="186">
        <v>0.99999999999999944</v>
      </c>
      <c r="BB148" s="187">
        <v>0.17657611736068557</v>
      </c>
      <c r="BC148" s="244">
        <v>26381412.6691049</v>
      </c>
      <c r="BD148" s="245">
        <v>96170532.184233055</v>
      </c>
      <c r="BE148" s="245">
        <v>3943229.7516511246</v>
      </c>
      <c r="BF148" s="247">
        <v>1108.8785837623432</v>
      </c>
    </row>
    <row r="149" spans="2:58" s="19" customFormat="1" ht="15" customHeight="1" x14ac:dyDescent="0.25">
      <c r="B149" s="256" t="s">
        <v>264</v>
      </c>
      <c r="C149" s="576">
        <v>1</v>
      </c>
      <c r="D149" s="288">
        <v>2018</v>
      </c>
      <c r="E149" s="345">
        <v>0.2</v>
      </c>
      <c r="F149" s="346" t="s">
        <v>697</v>
      </c>
      <c r="G149" s="316">
        <v>51254.884001822553</v>
      </c>
      <c r="H149" s="318">
        <v>49501.606203172094</v>
      </c>
      <c r="I149" s="323">
        <v>3.5418604225777806E-2</v>
      </c>
      <c r="J149" s="347">
        <v>80</v>
      </c>
      <c r="K149" s="348">
        <v>80</v>
      </c>
      <c r="L149" s="329">
        <v>0</v>
      </c>
      <c r="M149" s="349">
        <v>27075000</v>
      </c>
      <c r="N149" s="350">
        <v>27075000</v>
      </c>
      <c r="O149" s="323">
        <v>0</v>
      </c>
      <c r="P149" s="349">
        <v>4964625.7302960297</v>
      </c>
      <c r="Q149" s="350">
        <v>4964625.7302960297</v>
      </c>
      <c r="R149" s="323">
        <v>0</v>
      </c>
      <c r="S149" s="349">
        <v>21416786.938808899</v>
      </c>
      <c r="T149" s="249">
        <v>21416786.938808899</v>
      </c>
      <c r="U149" s="332">
        <v>0</v>
      </c>
      <c r="V149" s="172">
        <v>-16211035373.546192</v>
      </c>
      <c r="W149" s="198">
        <v>-11396152103.325321</v>
      </c>
      <c r="X149" s="198">
        <v>-6575042536.3583908</v>
      </c>
      <c r="Y149" s="198">
        <v>-14079817209.128393</v>
      </c>
      <c r="Z149" s="199">
        <v>-479145555.9946022</v>
      </c>
      <c r="AA149" s="172">
        <v>51254.884001822553</v>
      </c>
      <c r="AB149" s="198">
        <v>249.84076962199461</v>
      </c>
      <c r="AC149" s="199">
        <v>7632440737.1342239</v>
      </c>
      <c r="AD149" s="172">
        <v>45765346039.973145</v>
      </c>
      <c r="AE149" s="198">
        <v>17397257.4924642</v>
      </c>
      <c r="AF149" s="198">
        <v>85412300.813542277</v>
      </c>
      <c r="AG149" s="198">
        <v>-6661037822.7031803</v>
      </c>
      <c r="AH149" s="198">
        <v>12346328152.134624</v>
      </c>
      <c r="AI149" s="199">
        <v>163344864.22186339</v>
      </c>
      <c r="AJ149" s="248">
        <v>80</v>
      </c>
      <c r="AK149" s="249">
        <v>24</v>
      </c>
      <c r="AL149" s="249">
        <v>27075000</v>
      </c>
      <c r="AM149" s="194">
        <v>0.97438273939445996</v>
      </c>
      <c r="AN149" s="248">
        <v>77</v>
      </c>
      <c r="AO149" s="249">
        <v>24</v>
      </c>
      <c r="AP149" s="249">
        <v>91</v>
      </c>
      <c r="AQ149" s="250">
        <v>26</v>
      </c>
      <c r="AR149" s="248">
        <v>12123427723.659662</v>
      </c>
      <c r="AS149" s="250">
        <v>3288241250.3799348</v>
      </c>
      <c r="AT149" s="248">
        <v>119327013</v>
      </c>
      <c r="AU149" s="193">
        <v>1.0000000000000002</v>
      </c>
      <c r="AV149" s="194">
        <v>0.15911709781925065</v>
      </c>
      <c r="AW149" s="248">
        <v>4964625.7302960325</v>
      </c>
      <c r="AX149" s="250">
        <v>121289261.87147729</v>
      </c>
      <c r="AY149" s="248">
        <v>4964625.7302960297</v>
      </c>
      <c r="AZ149" s="250">
        <v>21416786.938808899</v>
      </c>
      <c r="BA149" s="204">
        <v>0.99999999999999944</v>
      </c>
      <c r="BB149" s="206">
        <v>0.17657611736068557</v>
      </c>
      <c r="BC149" s="248">
        <v>26381412.669105001</v>
      </c>
      <c r="BD149" s="249">
        <v>96170532.184233084</v>
      </c>
      <c r="BE149" s="249">
        <v>3943229.751651126</v>
      </c>
      <c r="BF149" s="251">
        <v>1108.8785837623386</v>
      </c>
    </row>
    <row r="150" spans="2:58" s="19" customFormat="1" ht="15" customHeight="1" x14ac:dyDescent="0.25">
      <c r="B150" s="255" t="s">
        <v>264</v>
      </c>
      <c r="C150" s="575">
        <v>1</v>
      </c>
      <c r="D150" s="287">
        <v>2018</v>
      </c>
      <c r="E150" s="339">
        <v>-0.2</v>
      </c>
      <c r="F150" s="340" t="s">
        <v>698</v>
      </c>
      <c r="G150" s="313">
        <v>44019.85607545494</v>
      </c>
      <c r="H150" s="315">
        <v>49501.606203172094</v>
      </c>
      <c r="I150" s="322">
        <v>-0.11073883350811109</v>
      </c>
      <c r="J150" s="341">
        <v>80</v>
      </c>
      <c r="K150" s="342">
        <v>80</v>
      </c>
      <c r="L150" s="328">
        <v>0</v>
      </c>
      <c r="M150" s="343">
        <v>27075000</v>
      </c>
      <c r="N150" s="344">
        <v>27075000</v>
      </c>
      <c r="O150" s="322">
        <v>0</v>
      </c>
      <c r="P150" s="343">
        <v>4964625.7302960297</v>
      </c>
      <c r="Q150" s="344">
        <v>4964625.7302960297</v>
      </c>
      <c r="R150" s="322">
        <v>0</v>
      </c>
      <c r="S150" s="343">
        <v>21416786.938808899</v>
      </c>
      <c r="T150" s="245">
        <v>21416786.938808899</v>
      </c>
      <c r="U150" s="331">
        <v>0</v>
      </c>
      <c r="V150" s="171">
        <v>-18727945921.154655</v>
      </c>
      <c r="W150" s="196">
        <v>-14876039304.977957</v>
      </c>
      <c r="X150" s="196">
        <v>-11019151651.404408</v>
      </c>
      <c r="Y150" s="196">
        <v>-17022971389.620413</v>
      </c>
      <c r="Z150" s="197">
        <v>-6142434067.1133881</v>
      </c>
      <c r="AA150" s="171">
        <v>44019.85607545494</v>
      </c>
      <c r="AB150" s="196">
        <v>215.23378395881383</v>
      </c>
      <c r="AC150" s="197">
        <v>5960554425.6553059</v>
      </c>
      <c r="AD150" s="171">
        <v>44068688660.053375</v>
      </c>
      <c r="AE150" s="196">
        <v>9746828.3587152362</v>
      </c>
      <c r="AF150" s="196">
        <v>57266162.548499465</v>
      </c>
      <c r="AG150" s="196">
        <v>-9025902312.0822239</v>
      </c>
      <c r="AH150" s="196">
        <v>9914697597.5243378</v>
      </c>
      <c r="AI150" s="197">
        <v>67765385.561434746</v>
      </c>
      <c r="AJ150" s="244">
        <v>80</v>
      </c>
      <c r="AK150" s="245">
        <v>24</v>
      </c>
      <c r="AL150" s="245">
        <v>27075000</v>
      </c>
      <c r="AM150" s="192">
        <v>0.97438273939445996</v>
      </c>
      <c r="AN150" s="244">
        <v>77</v>
      </c>
      <c r="AO150" s="245">
        <v>24</v>
      </c>
      <c r="AP150" s="245">
        <v>91</v>
      </c>
      <c r="AQ150" s="246">
        <v>26</v>
      </c>
      <c r="AR150" s="244">
        <v>12123427814.295361</v>
      </c>
      <c r="AS150" s="246">
        <v>3288240996.02144</v>
      </c>
      <c r="AT150" s="244">
        <v>119327013</v>
      </c>
      <c r="AU150" s="191">
        <v>1.0000000000000007</v>
      </c>
      <c r="AV150" s="192">
        <v>0.1591170978192506</v>
      </c>
      <c r="AW150" s="244">
        <v>4964625.7302960325</v>
      </c>
      <c r="AX150" s="246">
        <v>121289261.87147729</v>
      </c>
      <c r="AY150" s="244">
        <v>4964625.7302960297</v>
      </c>
      <c r="AZ150" s="246">
        <v>21416786.938808899</v>
      </c>
      <c r="BA150" s="252">
        <v>0.99999999999999944</v>
      </c>
      <c r="BB150" s="192">
        <v>0.17657611736068557</v>
      </c>
      <c r="BC150" s="244">
        <v>26381412.669105001</v>
      </c>
      <c r="BD150" s="245">
        <v>96170532.184233069</v>
      </c>
      <c r="BE150" s="245">
        <v>3943229.751651125</v>
      </c>
      <c r="BF150" s="247">
        <v>1108.8785837623386</v>
      </c>
    </row>
    <row r="151" spans="2:58" s="19" customFormat="1" ht="15" customHeight="1" x14ac:dyDescent="0.25">
      <c r="B151" s="255" t="s">
        <v>264</v>
      </c>
      <c r="C151" s="575">
        <v>1</v>
      </c>
      <c r="D151" s="287">
        <v>2018</v>
      </c>
      <c r="E151" s="339">
        <v>-0.1</v>
      </c>
      <c r="F151" s="340" t="s">
        <v>698</v>
      </c>
      <c r="G151" s="313">
        <v>46760.731103923616</v>
      </c>
      <c r="H151" s="315">
        <v>49501.606203172094</v>
      </c>
      <c r="I151" s="322">
        <v>-5.5369417468979831E-2</v>
      </c>
      <c r="J151" s="341">
        <v>80</v>
      </c>
      <c r="K151" s="342">
        <v>80</v>
      </c>
      <c r="L151" s="328">
        <v>0</v>
      </c>
      <c r="M151" s="343">
        <v>27075000</v>
      </c>
      <c r="N151" s="344">
        <v>27075000</v>
      </c>
      <c r="O151" s="322">
        <v>0</v>
      </c>
      <c r="P151" s="343">
        <v>4964625.7302960297</v>
      </c>
      <c r="Q151" s="344">
        <v>4964625.7302960297</v>
      </c>
      <c r="R151" s="322">
        <v>0</v>
      </c>
      <c r="S151" s="343">
        <v>21416786.938808899</v>
      </c>
      <c r="T151" s="245">
        <v>21416786.938808899</v>
      </c>
      <c r="U151" s="331">
        <v>0</v>
      </c>
      <c r="V151" s="171">
        <v>-17697291905.589394</v>
      </c>
      <c r="W151" s="196">
        <v>-13363896962.390608</v>
      </c>
      <c r="X151" s="196">
        <v>-9024898352.1203766</v>
      </c>
      <c r="Y151" s="196">
        <v>-15779195557.613365</v>
      </c>
      <c r="Z151" s="197">
        <v>-3538591069.7929688</v>
      </c>
      <c r="AA151" s="171">
        <v>46760.731103923616</v>
      </c>
      <c r="AB151" s="196">
        <v>220.51866952760696</v>
      </c>
      <c r="AC151" s="197">
        <v>6731743997.7822647</v>
      </c>
      <c r="AD151" s="171">
        <v>45101467126.929062</v>
      </c>
      <c r="AE151" s="196">
        <v>12347623.586801492</v>
      </c>
      <c r="AF151" s="196">
        <v>64965617.863025293</v>
      </c>
      <c r="AG151" s="196">
        <v>-8738030686.6874962</v>
      </c>
      <c r="AH151" s="196">
        <v>9928284370.4842644</v>
      </c>
      <c r="AI151" s="197">
        <v>76847881.2270419</v>
      </c>
      <c r="AJ151" s="244">
        <v>80</v>
      </c>
      <c r="AK151" s="245">
        <v>24</v>
      </c>
      <c r="AL151" s="245">
        <v>27075000</v>
      </c>
      <c r="AM151" s="192">
        <v>0.97438273939445996</v>
      </c>
      <c r="AN151" s="244">
        <v>77</v>
      </c>
      <c r="AO151" s="245">
        <v>24</v>
      </c>
      <c r="AP151" s="245">
        <v>91</v>
      </c>
      <c r="AQ151" s="246">
        <v>26</v>
      </c>
      <c r="AR151" s="244">
        <v>12123427656.306355</v>
      </c>
      <c r="AS151" s="246">
        <v>3288240996.02144</v>
      </c>
      <c r="AT151" s="244">
        <v>119327013</v>
      </c>
      <c r="AU151" s="191">
        <v>1.0000000000000004</v>
      </c>
      <c r="AV151" s="192">
        <v>0.1591170894389185</v>
      </c>
      <c r="AW151" s="244">
        <v>4964625.7302960325</v>
      </c>
      <c r="AX151" s="246">
        <v>121289261.87147729</v>
      </c>
      <c r="AY151" s="244">
        <v>4964625.7302960297</v>
      </c>
      <c r="AZ151" s="246">
        <v>21416786.938808899</v>
      </c>
      <c r="BA151" s="186">
        <v>0.99999999999999944</v>
      </c>
      <c r="BB151" s="187">
        <v>0.17657611736068557</v>
      </c>
      <c r="BC151" s="244">
        <v>26381412.669105001</v>
      </c>
      <c r="BD151" s="245">
        <v>96170532.184233069</v>
      </c>
      <c r="BE151" s="245">
        <v>3943229.7516511246</v>
      </c>
      <c r="BF151" s="247">
        <v>1108.8785837623382</v>
      </c>
    </row>
    <row r="152" spans="2:58" s="19" customFormat="1" ht="15" customHeight="1" x14ac:dyDescent="0.25">
      <c r="B152" s="255" t="s">
        <v>264</v>
      </c>
      <c r="C152" s="575">
        <v>1</v>
      </c>
      <c r="D152" s="287">
        <v>2018</v>
      </c>
      <c r="E152" s="339">
        <v>0.1</v>
      </c>
      <c r="F152" s="340" t="s">
        <v>698</v>
      </c>
      <c r="G152" s="313">
        <v>52242.481160860996</v>
      </c>
      <c r="H152" s="315">
        <v>49501.606203172094</v>
      </c>
      <c r="I152" s="322">
        <v>5.536941460928313E-2</v>
      </c>
      <c r="J152" s="341">
        <v>80</v>
      </c>
      <c r="K152" s="342">
        <v>80</v>
      </c>
      <c r="L152" s="328">
        <v>0</v>
      </c>
      <c r="M152" s="343">
        <v>27075000</v>
      </c>
      <c r="N152" s="344">
        <v>27075000</v>
      </c>
      <c r="O152" s="322">
        <v>0</v>
      </c>
      <c r="P152" s="343">
        <v>4964625.7302960297</v>
      </c>
      <c r="Q152" s="344">
        <v>4964625.7302960297</v>
      </c>
      <c r="R152" s="322">
        <v>0</v>
      </c>
      <c r="S152" s="343">
        <v>21416786.938808899</v>
      </c>
      <c r="T152" s="245">
        <v>21416786.938808899</v>
      </c>
      <c r="U152" s="331">
        <v>0</v>
      </c>
      <c r="V152" s="171">
        <v>-15635983874.458893</v>
      </c>
      <c r="W152" s="196">
        <v>-10339612277.215935</v>
      </c>
      <c r="X152" s="196">
        <v>-5036391753.5523071</v>
      </c>
      <c r="Y152" s="196">
        <v>-13291643893.599308</v>
      </c>
      <c r="Z152" s="197">
        <v>1669094924.8478584</v>
      </c>
      <c r="AA152" s="171">
        <v>52242.481160860996</v>
      </c>
      <c r="AB152" s="196">
        <v>231.08844066519319</v>
      </c>
      <c r="AC152" s="197">
        <v>8274123142.036191</v>
      </c>
      <c r="AD152" s="171">
        <v>47167024060.680443</v>
      </c>
      <c r="AE152" s="196">
        <v>17549214.042973962</v>
      </c>
      <c r="AF152" s="196">
        <v>80364528.492077053</v>
      </c>
      <c r="AG152" s="196">
        <v>-8162287435.8980312</v>
      </c>
      <c r="AH152" s="196">
        <v>9955457916.4041157</v>
      </c>
      <c r="AI152" s="197">
        <v>95012872.558255494</v>
      </c>
      <c r="AJ152" s="244">
        <v>80</v>
      </c>
      <c r="AK152" s="245">
        <v>24</v>
      </c>
      <c r="AL152" s="245">
        <v>27075000</v>
      </c>
      <c r="AM152" s="192">
        <v>0.97438273939445985</v>
      </c>
      <c r="AN152" s="244">
        <v>77</v>
      </c>
      <c r="AO152" s="245">
        <v>24</v>
      </c>
      <c r="AP152" s="245">
        <v>91</v>
      </c>
      <c r="AQ152" s="246">
        <v>26</v>
      </c>
      <c r="AR152" s="244">
        <v>12123427924.265686</v>
      </c>
      <c r="AS152" s="246">
        <v>3288241250.3799343</v>
      </c>
      <c r="AT152" s="244">
        <v>119327013</v>
      </c>
      <c r="AU152" s="191">
        <v>1.0000000000000004</v>
      </c>
      <c r="AV152" s="192">
        <v>0.15911710619958278</v>
      </c>
      <c r="AW152" s="244">
        <v>4964625.7302960325</v>
      </c>
      <c r="AX152" s="246">
        <v>121289261.87147729</v>
      </c>
      <c r="AY152" s="244">
        <v>4964625.7302960297</v>
      </c>
      <c r="AZ152" s="246">
        <v>21416786.938808899</v>
      </c>
      <c r="BA152" s="186">
        <v>0.99999999999999944</v>
      </c>
      <c r="BB152" s="187">
        <v>0.17657611736068557</v>
      </c>
      <c r="BC152" s="244">
        <v>26381412.669105001</v>
      </c>
      <c r="BD152" s="245">
        <v>96170532.184233069</v>
      </c>
      <c r="BE152" s="245">
        <v>3943229.7516511241</v>
      </c>
      <c r="BF152" s="247">
        <v>1108.8785837623384</v>
      </c>
    </row>
    <row r="153" spans="2:58" s="19" customFormat="1" ht="15" customHeight="1" x14ac:dyDescent="0.25">
      <c r="B153" s="256" t="s">
        <v>264</v>
      </c>
      <c r="C153" s="576">
        <v>1</v>
      </c>
      <c r="D153" s="288">
        <v>2018</v>
      </c>
      <c r="E153" s="345">
        <v>0.2</v>
      </c>
      <c r="F153" s="346" t="s">
        <v>698</v>
      </c>
      <c r="G153" s="316">
        <v>54983.356189329686</v>
      </c>
      <c r="H153" s="318">
        <v>49501.606203172094</v>
      </c>
      <c r="I153" s="323">
        <v>0.11073883064841472</v>
      </c>
      <c r="J153" s="347">
        <v>80</v>
      </c>
      <c r="K153" s="348">
        <v>80</v>
      </c>
      <c r="L153" s="329">
        <v>0</v>
      </c>
      <c r="M153" s="349">
        <v>27075000</v>
      </c>
      <c r="N153" s="350">
        <v>27075000</v>
      </c>
      <c r="O153" s="323">
        <v>0</v>
      </c>
      <c r="P153" s="349">
        <v>4964625.7302960297</v>
      </c>
      <c r="Q153" s="350">
        <v>4964625.7302960297</v>
      </c>
      <c r="R153" s="323">
        <v>0</v>
      </c>
      <c r="S153" s="349">
        <v>21416786.938808899</v>
      </c>
      <c r="T153" s="249">
        <v>21416786.938808899</v>
      </c>
      <c r="U153" s="332">
        <v>0</v>
      </c>
      <c r="V153" s="172">
        <v>-14605329858.893639</v>
      </c>
      <c r="W153" s="198">
        <v>-8827469934.6285973</v>
      </c>
      <c r="X153" s="198">
        <v>-3042138454.2682877</v>
      </c>
      <c r="Y153" s="198">
        <v>-12047868061.592274</v>
      </c>
      <c r="Z153" s="199">
        <v>4272937922.1682587</v>
      </c>
      <c r="AA153" s="172">
        <v>54983.356189329686</v>
      </c>
      <c r="AB153" s="198">
        <v>236.37332623398646</v>
      </c>
      <c r="AC153" s="199">
        <v>9045312714.1631508</v>
      </c>
      <c r="AD153" s="172">
        <v>48199802527.556129</v>
      </c>
      <c r="AE153" s="198">
        <v>20150009.271060221</v>
      </c>
      <c r="AF153" s="198">
        <v>88063983.80660288</v>
      </c>
      <c r="AG153" s="198">
        <v>-7874415810.5032997</v>
      </c>
      <c r="AH153" s="198">
        <v>9969044689.3640423</v>
      </c>
      <c r="AI153" s="199">
        <v>104095368.22386229</v>
      </c>
      <c r="AJ153" s="248">
        <v>80</v>
      </c>
      <c r="AK153" s="249">
        <v>24</v>
      </c>
      <c r="AL153" s="249">
        <v>27075000</v>
      </c>
      <c r="AM153" s="194">
        <v>0.97438273939445996</v>
      </c>
      <c r="AN153" s="248">
        <v>77</v>
      </c>
      <c r="AO153" s="249">
        <v>24</v>
      </c>
      <c r="AP153" s="249">
        <v>91</v>
      </c>
      <c r="AQ153" s="250">
        <v>26</v>
      </c>
      <c r="AR153" s="248">
        <v>12123427948.804131</v>
      </c>
      <c r="AS153" s="250">
        <v>3288241702.9739618</v>
      </c>
      <c r="AT153" s="248">
        <v>119327013</v>
      </c>
      <c r="AU153" s="193">
        <v>1.0000000000000004</v>
      </c>
      <c r="AV153" s="194">
        <v>0.15911708105858638</v>
      </c>
      <c r="AW153" s="248">
        <v>4964625.7302960325</v>
      </c>
      <c r="AX153" s="250">
        <v>121289261.87147729</v>
      </c>
      <c r="AY153" s="248">
        <v>4964625.7302960297</v>
      </c>
      <c r="AZ153" s="250">
        <v>21416786.938808899</v>
      </c>
      <c r="BA153" s="204">
        <v>0.99999999999999944</v>
      </c>
      <c r="BB153" s="206">
        <v>0.17657611736068557</v>
      </c>
      <c r="BC153" s="248">
        <v>26381412.6691049</v>
      </c>
      <c r="BD153" s="249">
        <v>96170532.18423304</v>
      </c>
      <c r="BE153" s="249">
        <v>3943229.751651125</v>
      </c>
      <c r="BF153" s="251">
        <v>1108.8785837623425</v>
      </c>
    </row>
    <row r="154" spans="2:58" s="19" customFormat="1" ht="15" customHeight="1" x14ac:dyDescent="0.25">
      <c r="B154" s="254" t="s">
        <v>264</v>
      </c>
      <c r="C154" s="577">
        <v>1</v>
      </c>
      <c r="D154" s="286">
        <v>2018</v>
      </c>
      <c r="E154" s="333">
        <v>-0.2</v>
      </c>
      <c r="F154" s="334" t="s">
        <v>699</v>
      </c>
      <c r="G154" s="319">
        <v>51591.687702595736</v>
      </c>
      <c r="H154" s="320">
        <v>49501.606203172094</v>
      </c>
      <c r="I154" s="324">
        <v>4.2222498616412807E-2</v>
      </c>
      <c r="J154" s="335">
        <v>80</v>
      </c>
      <c r="K154" s="336">
        <v>80</v>
      </c>
      <c r="L154" s="327">
        <v>0</v>
      </c>
      <c r="M154" s="337">
        <v>27075000</v>
      </c>
      <c r="N154" s="338">
        <v>27075000</v>
      </c>
      <c r="O154" s="324">
        <v>0</v>
      </c>
      <c r="P154" s="337">
        <v>4964625.7302960297</v>
      </c>
      <c r="Q154" s="338">
        <v>4964625.7302960297</v>
      </c>
      <c r="R154" s="324">
        <v>0</v>
      </c>
      <c r="S154" s="337">
        <v>21416786.938808899</v>
      </c>
      <c r="T154" s="241">
        <v>21416786.938808899</v>
      </c>
      <c r="U154" s="330">
        <v>0</v>
      </c>
      <c r="V154" s="170">
        <v>-14809184002.898121</v>
      </c>
      <c r="W154" s="24">
        <v>-9994300732.6772575</v>
      </c>
      <c r="X154" s="24">
        <v>-5173191165.7103157</v>
      </c>
      <c r="Y154" s="24">
        <v>-12677965838.480326</v>
      </c>
      <c r="Z154" s="195">
        <v>922705814.65346527</v>
      </c>
      <c r="AA154" s="170">
        <v>51591.687702595736</v>
      </c>
      <c r="AB154" s="24">
        <v>230.95047900312096</v>
      </c>
      <c r="AC154" s="195">
        <v>7559046721.4765635</v>
      </c>
      <c r="AD154" s="170">
        <v>46995192404.013733</v>
      </c>
      <c r="AE154" s="24">
        <v>16410374.299349092</v>
      </c>
      <c r="AF154" s="24">
        <v>77131967.147398561</v>
      </c>
      <c r="AG154" s="24">
        <v>-7364671014.240942</v>
      </c>
      <c r="AH154" s="24">
        <v>10061229268.07575</v>
      </c>
      <c r="AI154" s="195">
        <v>106431492.09783351</v>
      </c>
      <c r="AJ154" s="240">
        <v>80</v>
      </c>
      <c r="AK154" s="241">
        <v>24</v>
      </c>
      <c r="AL154" s="241">
        <v>27075000</v>
      </c>
      <c r="AM154" s="190">
        <v>0.97438273939445996</v>
      </c>
      <c r="AN154" s="240">
        <v>77</v>
      </c>
      <c r="AO154" s="241">
        <v>24</v>
      </c>
      <c r="AP154" s="241">
        <v>91</v>
      </c>
      <c r="AQ154" s="242">
        <v>26</v>
      </c>
      <c r="AR154" s="240">
        <v>12123427139.040968</v>
      </c>
      <c r="AS154" s="242">
        <v>3288241250.3799343</v>
      </c>
      <c r="AT154" s="240">
        <v>119327013</v>
      </c>
      <c r="AU154" s="189">
        <v>1.0000000000000007</v>
      </c>
      <c r="AV154" s="190">
        <v>0.15911708105858635</v>
      </c>
      <c r="AW154" s="240">
        <v>4964625.7302960325</v>
      </c>
      <c r="AX154" s="242">
        <v>121289261.87147729</v>
      </c>
      <c r="AY154" s="240">
        <v>4964625.7302960297</v>
      </c>
      <c r="AZ154" s="242">
        <v>21416786.938808899</v>
      </c>
      <c r="BA154" s="200">
        <v>0.99999999999999944</v>
      </c>
      <c r="BB154" s="202">
        <v>0.17657611736068557</v>
      </c>
      <c r="BC154" s="240">
        <v>26381412.669105001</v>
      </c>
      <c r="BD154" s="241">
        <v>96170532.184233084</v>
      </c>
      <c r="BE154" s="241">
        <v>3943229.751651125</v>
      </c>
      <c r="BF154" s="243">
        <v>1038.470910358963</v>
      </c>
    </row>
    <row r="155" spans="2:58" s="19" customFormat="1" ht="15" customHeight="1" x14ac:dyDescent="0.25">
      <c r="B155" s="255" t="s">
        <v>264</v>
      </c>
      <c r="C155" s="575">
        <v>1</v>
      </c>
      <c r="D155" s="287">
        <v>2018</v>
      </c>
      <c r="E155" s="339">
        <v>-0.1</v>
      </c>
      <c r="F155" s="340" t="s">
        <v>699</v>
      </c>
      <c r="G155" s="313">
        <v>50546.646917493999</v>
      </c>
      <c r="H155" s="315">
        <v>49501.606203172094</v>
      </c>
      <c r="I155" s="322">
        <v>2.1111248593281839E-2</v>
      </c>
      <c r="J155" s="341">
        <v>80</v>
      </c>
      <c r="K155" s="342">
        <v>80</v>
      </c>
      <c r="L155" s="328">
        <v>0</v>
      </c>
      <c r="M155" s="343">
        <v>27075000</v>
      </c>
      <c r="N155" s="344">
        <v>27075000</v>
      </c>
      <c r="O155" s="322">
        <v>0</v>
      </c>
      <c r="P155" s="343">
        <v>4964625.7302960297</v>
      </c>
      <c r="Q155" s="344">
        <v>4964625.7302960297</v>
      </c>
      <c r="R155" s="322">
        <v>0</v>
      </c>
      <c r="S155" s="343">
        <v>21416786.938808899</v>
      </c>
      <c r="T155" s="245">
        <v>21416786.938808899</v>
      </c>
      <c r="U155" s="331">
        <v>0</v>
      </c>
      <c r="V155" s="171">
        <v>-15737910946.46113</v>
      </c>
      <c r="W155" s="196">
        <v>-10923027676.240265</v>
      </c>
      <c r="X155" s="196">
        <v>-6101918109.2733269</v>
      </c>
      <c r="Y155" s="196">
        <v>-13606692782.043335</v>
      </c>
      <c r="Z155" s="197">
        <v>-6021128.9095497131</v>
      </c>
      <c r="AA155" s="171">
        <v>50546.646917493999</v>
      </c>
      <c r="AB155" s="196">
        <v>228.3770170497605</v>
      </c>
      <c r="AC155" s="197">
        <v>7530990145.692893</v>
      </c>
      <c r="AD155" s="171">
        <v>46564718998.909241</v>
      </c>
      <c r="AE155" s="196">
        <v>15679396.557118401</v>
      </c>
      <c r="AF155" s="196">
        <v>74898520.162474871</v>
      </c>
      <c r="AG155" s="196">
        <v>-7907415037.7668724</v>
      </c>
      <c r="AH155" s="196">
        <v>10001550205.759972</v>
      </c>
      <c r="AI155" s="197">
        <v>96180934.495241344</v>
      </c>
      <c r="AJ155" s="244">
        <v>80</v>
      </c>
      <c r="AK155" s="245">
        <v>24</v>
      </c>
      <c r="AL155" s="245">
        <v>27075000</v>
      </c>
      <c r="AM155" s="192">
        <v>0.97438273939445974</v>
      </c>
      <c r="AN155" s="244">
        <v>77</v>
      </c>
      <c r="AO155" s="245">
        <v>24</v>
      </c>
      <c r="AP155" s="245">
        <v>91</v>
      </c>
      <c r="AQ155" s="246">
        <v>26</v>
      </c>
      <c r="AR155" s="244">
        <v>12123427306.186357</v>
      </c>
      <c r="AS155" s="246">
        <v>3288240996.02144</v>
      </c>
      <c r="AT155" s="244">
        <v>119327013</v>
      </c>
      <c r="AU155" s="191">
        <v>1.0000000000000004</v>
      </c>
      <c r="AV155" s="192">
        <v>0.15911707267825426</v>
      </c>
      <c r="AW155" s="244">
        <v>4964625.7302960325</v>
      </c>
      <c r="AX155" s="246">
        <v>121289261.87147729</v>
      </c>
      <c r="AY155" s="244">
        <v>4964625.7302960297</v>
      </c>
      <c r="AZ155" s="246">
        <v>21416786.938808899</v>
      </c>
      <c r="BA155" s="186">
        <v>0.99999999999999944</v>
      </c>
      <c r="BB155" s="187">
        <v>0.17657611736068557</v>
      </c>
      <c r="BC155" s="244">
        <v>26381412.669105001</v>
      </c>
      <c r="BD155" s="245">
        <v>96170532.184233055</v>
      </c>
      <c r="BE155" s="245">
        <v>3943229.751651125</v>
      </c>
      <c r="BF155" s="247">
        <v>1073.6747470606508</v>
      </c>
    </row>
    <row r="156" spans="2:58" s="19" customFormat="1" ht="15" customHeight="1" x14ac:dyDescent="0.25">
      <c r="B156" s="255" t="s">
        <v>264</v>
      </c>
      <c r="C156" s="575">
        <v>1</v>
      </c>
      <c r="D156" s="287">
        <v>2018</v>
      </c>
      <c r="E156" s="339">
        <v>0.1</v>
      </c>
      <c r="F156" s="340" t="s">
        <v>699</v>
      </c>
      <c r="G156" s="313">
        <v>48456.565347290561</v>
      </c>
      <c r="H156" s="315">
        <v>49501.606203172094</v>
      </c>
      <c r="I156" s="322">
        <v>-2.1111251452979429E-2</v>
      </c>
      <c r="J156" s="341">
        <v>80</v>
      </c>
      <c r="K156" s="342">
        <v>80</v>
      </c>
      <c r="L156" s="328">
        <v>0</v>
      </c>
      <c r="M156" s="343">
        <v>27075000</v>
      </c>
      <c r="N156" s="344">
        <v>27075000</v>
      </c>
      <c r="O156" s="322">
        <v>0</v>
      </c>
      <c r="P156" s="343">
        <v>4964625.7302960297</v>
      </c>
      <c r="Q156" s="344">
        <v>4964625.7302960297</v>
      </c>
      <c r="R156" s="322">
        <v>0</v>
      </c>
      <c r="S156" s="343">
        <v>21416786.938808899</v>
      </c>
      <c r="T156" s="245">
        <v>21416786.938808899</v>
      </c>
      <c r="U156" s="331">
        <v>0</v>
      </c>
      <c r="V156" s="171">
        <v>-17595364833.587151</v>
      </c>
      <c r="W156" s="196">
        <v>-12780481563.366287</v>
      </c>
      <c r="X156" s="196">
        <v>-7959371996.3993492</v>
      </c>
      <c r="Y156" s="196">
        <v>-15464146669.169357</v>
      </c>
      <c r="Z156" s="197">
        <v>-1863475016.0355682</v>
      </c>
      <c r="AA156" s="171">
        <v>48456.565347290561</v>
      </c>
      <c r="AB156" s="196">
        <v>223.2300931430396</v>
      </c>
      <c r="AC156" s="197">
        <v>7474876994.1255617</v>
      </c>
      <c r="AD156" s="171">
        <v>45703772188.700272</v>
      </c>
      <c r="AE156" s="196">
        <v>14217441.072657004</v>
      </c>
      <c r="AF156" s="196">
        <v>70431626.192627549</v>
      </c>
      <c r="AG156" s="196">
        <v>-8992903084.8186951</v>
      </c>
      <c r="AH156" s="196">
        <v>9882192081.1284065</v>
      </c>
      <c r="AI156" s="197">
        <v>75679819.290056109</v>
      </c>
      <c r="AJ156" s="244">
        <v>80</v>
      </c>
      <c r="AK156" s="245">
        <v>24</v>
      </c>
      <c r="AL156" s="245">
        <v>27075000</v>
      </c>
      <c r="AM156" s="192">
        <v>0.97438273939445974</v>
      </c>
      <c r="AN156" s="244">
        <v>77</v>
      </c>
      <c r="AO156" s="245">
        <v>24</v>
      </c>
      <c r="AP156" s="245">
        <v>91</v>
      </c>
      <c r="AQ156" s="246">
        <v>26</v>
      </c>
      <c r="AR156" s="244">
        <v>12123428427.581522</v>
      </c>
      <c r="AS156" s="246">
        <v>3288241265.6364398</v>
      </c>
      <c r="AT156" s="244">
        <v>119327013</v>
      </c>
      <c r="AU156" s="191">
        <v>1.0000000000000004</v>
      </c>
      <c r="AV156" s="192">
        <v>0.15911710619958275</v>
      </c>
      <c r="AW156" s="244">
        <v>4964625.7302960325</v>
      </c>
      <c r="AX156" s="246">
        <v>121289261.87147729</v>
      </c>
      <c r="AY156" s="244">
        <v>4964625.7302960297</v>
      </c>
      <c r="AZ156" s="246">
        <v>21416786.938808899</v>
      </c>
      <c r="BA156" s="186">
        <v>0.99999999999999944</v>
      </c>
      <c r="BB156" s="187">
        <v>0.17657611736068557</v>
      </c>
      <c r="BC156" s="244">
        <v>26381412.669105001</v>
      </c>
      <c r="BD156" s="245">
        <v>96170532.18423304</v>
      </c>
      <c r="BE156" s="245">
        <v>3943229.751651125</v>
      </c>
      <c r="BF156" s="247">
        <v>1144.0824204640264</v>
      </c>
    </row>
    <row r="157" spans="2:58" s="19" customFormat="1" ht="15" customHeight="1" x14ac:dyDescent="0.25">
      <c r="B157" s="256" t="s">
        <v>264</v>
      </c>
      <c r="C157" s="576">
        <v>1</v>
      </c>
      <c r="D157" s="288">
        <v>2018</v>
      </c>
      <c r="E157" s="345">
        <v>0.2</v>
      </c>
      <c r="F157" s="346" t="s">
        <v>699</v>
      </c>
      <c r="G157" s="316">
        <v>47411.524562188832</v>
      </c>
      <c r="H157" s="318">
        <v>49501.606203172094</v>
      </c>
      <c r="I157" s="323">
        <v>-4.2222501476110286E-2</v>
      </c>
      <c r="J157" s="347">
        <v>80</v>
      </c>
      <c r="K157" s="348">
        <v>80</v>
      </c>
      <c r="L157" s="329">
        <v>0</v>
      </c>
      <c r="M157" s="349">
        <v>27075000</v>
      </c>
      <c r="N157" s="350">
        <v>27075000</v>
      </c>
      <c r="O157" s="323">
        <v>0</v>
      </c>
      <c r="P157" s="349">
        <v>4964625.7302960297</v>
      </c>
      <c r="Q157" s="350">
        <v>4964625.7302960297</v>
      </c>
      <c r="R157" s="323">
        <v>0</v>
      </c>
      <c r="S157" s="349">
        <v>21416786.938808899</v>
      </c>
      <c r="T157" s="249">
        <v>21416786.938808899</v>
      </c>
      <c r="U157" s="332">
        <v>0</v>
      </c>
      <c r="V157" s="172">
        <v>-18524091777.150166</v>
      </c>
      <c r="W157" s="198">
        <v>-13709208506.929298</v>
      </c>
      <c r="X157" s="198">
        <v>-8888098939.9623642</v>
      </c>
      <c r="Y157" s="198">
        <v>-16392873612.732374</v>
      </c>
      <c r="Z157" s="199">
        <v>-2792201959.5985794</v>
      </c>
      <c r="AA157" s="172">
        <v>47411.524562188832</v>
      </c>
      <c r="AB157" s="198">
        <v>220.65663118967908</v>
      </c>
      <c r="AC157" s="199">
        <v>7446820418.3418961</v>
      </c>
      <c r="AD157" s="172">
        <v>45273298783.595764</v>
      </c>
      <c r="AE157" s="198">
        <v>13486463.330426339</v>
      </c>
      <c r="AF157" s="198">
        <v>68198179.207703635</v>
      </c>
      <c r="AG157" s="198">
        <v>-9535647108.3445911</v>
      </c>
      <c r="AH157" s="198">
        <v>9822513018.8126221</v>
      </c>
      <c r="AI157" s="199">
        <v>65429261.68746376</v>
      </c>
      <c r="AJ157" s="248">
        <v>80</v>
      </c>
      <c r="AK157" s="249">
        <v>24</v>
      </c>
      <c r="AL157" s="249">
        <v>27075000</v>
      </c>
      <c r="AM157" s="194">
        <v>0.97438273939445996</v>
      </c>
      <c r="AN157" s="248">
        <v>77</v>
      </c>
      <c r="AO157" s="249">
        <v>24</v>
      </c>
      <c r="AP157" s="249">
        <v>91</v>
      </c>
      <c r="AQ157" s="250">
        <v>26</v>
      </c>
      <c r="AR157" s="248">
        <v>12123426997.171608</v>
      </c>
      <c r="AS157" s="250">
        <v>3288240996.02144</v>
      </c>
      <c r="AT157" s="248">
        <v>119327013</v>
      </c>
      <c r="AU157" s="193">
        <v>1.0000000000000007</v>
      </c>
      <c r="AV157" s="194">
        <v>0.15911707267825423</v>
      </c>
      <c r="AW157" s="248">
        <v>4964625.7302960325</v>
      </c>
      <c r="AX157" s="250">
        <v>121289261.87147729</v>
      </c>
      <c r="AY157" s="248">
        <v>4964625.7302960297</v>
      </c>
      <c r="AZ157" s="250">
        <v>21416786.938808899</v>
      </c>
      <c r="BA157" s="204">
        <v>0.99999999999999944</v>
      </c>
      <c r="BB157" s="206">
        <v>0.17657611736068557</v>
      </c>
      <c r="BC157" s="248">
        <v>26381412.669105001</v>
      </c>
      <c r="BD157" s="249">
        <v>96170532.18423304</v>
      </c>
      <c r="BE157" s="249">
        <v>3943229.7516511241</v>
      </c>
      <c r="BF157" s="251">
        <v>1179.2862571657145</v>
      </c>
    </row>
    <row r="158" spans="2:58" s="19" customFormat="1" ht="15" customHeight="1" x14ac:dyDescent="0.25">
      <c r="B158" s="254" t="s">
        <v>264</v>
      </c>
      <c r="C158" s="577">
        <v>1</v>
      </c>
      <c r="D158" s="286">
        <v>2018</v>
      </c>
      <c r="E158" s="333">
        <v>-0.2</v>
      </c>
      <c r="F158" s="334" t="s">
        <v>701</v>
      </c>
      <c r="G158" s="319">
        <v>49618.809080658306</v>
      </c>
      <c r="H158" s="320">
        <v>49501.606203172094</v>
      </c>
      <c r="I158" s="324">
        <v>2.36765807164252E-3</v>
      </c>
      <c r="J158" s="335">
        <v>80</v>
      </c>
      <c r="K158" s="336">
        <v>80</v>
      </c>
      <c r="L158" s="327">
        <v>0</v>
      </c>
      <c r="M158" s="337">
        <v>27100000</v>
      </c>
      <c r="N158" s="338">
        <v>27075000</v>
      </c>
      <c r="O158" s="324">
        <v>9.2336103416434945E-4</v>
      </c>
      <c r="P158" s="337">
        <v>4964625.7302960297</v>
      </c>
      <c r="Q158" s="338">
        <v>4964625.7302960297</v>
      </c>
      <c r="R158" s="324">
        <v>0</v>
      </c>
      <c r="S158" s="337">
        <v>21416786.938808899</v>
      </c>
      <c r="T158" s="241">
        <v>21416786.938808899</v>
      </c>
      <c r="U158" s="330">
        <v>0</v>
      </c>
      <c r="V158" s="170">
        <v>-15648597708.309795</v>
      </c>
      <c r="W158" s="24">
        <v>-10831466647.823307</v>
      </c>
      <c r="X158" s="24">
        <v>-6008109290.5907478</v>
      </c>
      <c r="Y158" s="24">
        <v>-13517379543.891998</v>
      </c>
      <c r="Z158" s="195">
        <v>83292109.241786957</v>
      </c>
      <c r="AA158" s="170">
        <v>49618.809080658306</v>
      </c>
      <c r="AB158" s="24">
        <v>226.03807495409487</v>
      </c>
      <c r="AC158" s="195">
        <v>7504614886.8154011</v>
      </c>
      <c r="AD158" s="170">
        <v>46165623247.15062</v>
      </c>
      <c r="AE158" s="24">
        <v>15017117.844517916</v>
      </c>
      <c r="AF158" s="24">
        <v>72820257.977285311</v>
      </c>
      <c r="AG158" s="24">
        <v>-8338294264.5996647</v>
      </c>
      <c r="AH158" s="24">
        <v>9950520633.4321747</v>
      </c>
      <c r="AI158" s="195">
        <v>86236781.77973479</v>
      </c>
      <c r="AJ158" s="240">
        <v>80</v>
      </c>
      <c r="AK158" s="241">
        <v>24</v>
      </c>
      <c r="AL158" s="241">
        <v>27100000</v>
      </c>
      <c r="AM158" s="190">
        <v>0.97348386232859763</v>
      </c>
      <c r="AN158" s="240">
        <v>77</v>
      </c>
      <c r="AO158" s="241">
        <v>24</v>
      </c>
      <c r="AP158" s="241">
        <v>91</v>
      </c>
      <c r="AQ158" s="242">
        <v>26</v>
      </c>
      <c r="AR158" s="240">
        <v>12123337959.480536</v>
      </c>
      <c r="AS158" s="242">
        <v>3286439295.1028085</v>
      </c>
      <c r="AT158" s="240">
        <v>119327013</v>
      </c>
      <c r="AU158" s="189">
        <v>1.0000000000000007</v>
      </c>
      <c r="AV158" s="190">
        <v>0.15911710619958269</v>
      </c>
      <c r="AW158" s="240">
        <v>4964625.7302960325</v>
      </c>
      <c r="AX158" s="242">
        <v>121289261.87147729</v>
      </c>
      <c r="AY158" s="240">
        <v>4964625.7302960297</v>
      </c>
      <c r="AZ158" s="242">
        <v>21416786.938808899</v>
      </c>
      <c r="BA158" s="200">
        <v>0.99999999999999944</v>
      </c>
      <c r="BB158" s="202">
        <v>0.17657611736068557</v>
      </c>
      <c r="BC158" s="240">
        <v>26381412.669105001</v>
      </c>
      <c r="BD158" s="241">
        <v>96170532.184233055</v>
      </c>
      <c r="BE158" s="241">
        <v>3943229.7516511246</v>
      </c>
      <c r="BF158" s="243">
        <v>1070.2985203663825</v>
      </c>
    </row>
    <row r="159" spans="2:58" s="19" customFormat="1" ht="15" customHeight="1" x14ac:dyDescent="0.25">
      <c r="B159" s="255" t="s">
        <v>264</v>
      </c>
      <c r="C159" s="575">
        <v>1</v>
      </c>
      <c r="D159" s="287">
        <v>2018</v>
      </c>
      <c r="E159" s="339">
        <v>-0.1</v>
      </c>
      <c r="F159" s="340" t="s">
        <v>701</v>
      </c>
      <c r="G159" s="313">
        <v>49560.204960898955</v>
      </c>
      <c r="H159" s="315">
        <v>49501.606203172094</v>
      </c>
      <c r="I159" s="322">
        <v>1.1837748756342581E-3</v>
      </c>
      <c r="J159" s="341">
        <v>80</v>
      </c>
      <c r="K159" s="342">
        <v>80</v>
      </c>
      <c r="L159" s="328">
        <v>0</v>
      </c>
      <c r="M159" s="343">
        <v>27075000</v>
      </c>
      <c r="N159" s="344">
        <v>27075000</v>
      </c>
      <c r="O159" s="322">
        <v>0</v>
      </c>
      <c r="P159" s="343">
        <v>4964625.7302960297</v>
      </c>
      <c r="Q159" s="344">
        <v>4964625.7302960297</v>
      </c>
      <c r="R159" s="322">
        <v>0</v>
      </c>
      <c r="S159" s="343">
        <v>21416786.938808899</v>
      </c>
      <c r="T159" s="245">
        <v>21416786.938808899</v>
      </c>
      <c r="U159" s="331">
        <v>0</v>
      </c>
      <c r="V159" s="171">
        <v>-16155423504.085026</v>
      </c>
      <c r="W159" s="196">
        <v>-11340540057.074505</v>
      </c>
      <c r="X159" s="196">
        <v>-6519430313.3179283</v>
      </c>
      <c r="Y159" s="196">
        <v>-14024205339.667229</v>
      </c>
      <c r="Z159" s="197">
        <v>-423533686.53344345</v>
      </c>
      <c r="AA159" s="171">
        <v>49560.204960898955</v>
      </c>
      <c r="AB159" s="196">
        <v>225.92073659796176</v>
      </c>
      <c r="AC159" s="197">
        <v>7503768982.2261963</v>
      </c>
      <c r="AD159" s="171">
        <v>46149907718.505905</v>
      </c>
      <c r="AE159" s="196">
        <v>14982711.893158246</v>
      </c>
      <c r="AF159" s="196">
        <v>72742606.282689884</v>
      </c>
      <c r="AG159" s="196">
        <v>-8394058242.904007</v>
      </c>
      <c r="AH159" s="196">
        <v>9946202658.1634102</v>
      </c>
      <c r="AI159" s="197">
        <v>86083454.825654149</v>
      </c>
      <c r="AJ159" s="244">
        <v>80</v>
      </c>
      <c r="AK159" s="245">
        <v>24</v>
      </c>
      <c r="AL159" s="245">
        <v>27075000</v>
      </c>
      <c r="AM159" s="192">
        <v>0.97438273939445974</v>
      </c>
      <c r="AN159" s="244">
        <v>77</v>
      </c>
      <c r="AO159" s="245">
        <v>24</v>
      </c>
      <c r="AP159" s="245">
        <v>91</v>
      </c>
      <c r="AQ159" s="246">
        <v>26</v>
      </c>
      <c r="AR159" s="244">
        <v>12123428099.149611</v>
      </c>
      <c r="AS159" s="246">
        <v>3288241006.4852347</v>
      </c>
      <c r="AT159" s="244">
        <v>119327013</v>
      </c>
      <c r="AU159" s="191">
        <v>1.0000000000000009</v>
      </c>
      <c r="AV159" s="192">
        <v>0.15911713134057903</v>
      </c>
      <c r="AW159" s="244">
        <v>4964625.7302960325</v>
      </c>
      <c r="AX159" s="246">
        <v>121289261.87147729</v>
      </c>
      <c r="AY159" s="244">
        <v>4964625.7302960297</v>
      </c>
      <c r="AZ159" s="246">
        <v>21416786.938808899</v>
      </c>
      <c r="BA159" s="186">
        <v>0.99999999999999944</v>
      </c>
      <c r="BB159" s="187">
        <v>0.17657611736068557</v>
      </c>
      <c r="BC159" s="244">
        <v>26381412.669105001</v>
      </c>
      <c r="BD159" s="245">
        <v>96170532.18423304</v>
      </c>
      <c r="BE159" s="245">
        <v>3943229.7516511246</v>
      </c>
      <c r="BF159" s="247">
        <v>1089.5007575318009</v>
      </c>
    </row>
    <row r="160" spans="2:58" s="19" customFormat="1" ht="15" customHeight="1" x14ac:dyDescent="0.25">
      <c r="B160" s="255" t="s">
        <v>264</v>
      </c>
      <c r="C160" s="575">
        <v>1</v>
      </c>
      <c r="D160" s="287">
        <v>2018</v>
      </c>
      <c r="E160" s="339">
        <v>0.1</v>
      </c>
      <c r="F160" s="340" t="s">
        <v>701</v>
      </c>
      <c r="G160" s="313">
        <v>49443.069593998414</v>
      </c>
      <c r="H160" s="315">
        <v>49501.606203172094</v>
      </c>
      <c r="I160" s="322">
        <v>-1.1825193900460995E-3</v>
      </c>
      <c r="J160" s="341">
        <v>80</v>
      </c>
      <c r="K160" s="342">
        <v>80</v>
      </c>
      <c r="L160" s="328">
        <v>0</v>
      </c>
      <c r="M160" s="343">
        <v>27000000</v>
      </c>
      <c r="N160" s="344">
        <v>27075000</v>
      </c>
      <c r="O160" s="322">
        <v>-2.7700831024930483E-3</v>
      </c>
      <c r="P160" s="343">
        <v>4964625.7302960297</v>
      </c>
      <c r="Q160" s="344">
        <v>4964625.7302960297</v>
      </c>
      <c r="R160" s="322">
        <v>0</v>
      </c>
      <c r="S160" s="343">
        <v>21416786.938808899</v>
      </c>
      <c r="T160" s="245">
        <v>21416786.938808899</v>
      </c>
      <c r="U160" s="331">
        <v>0</v>
      </c>
      <c r="V160" s="171">
        <v>-17159497159.407396</v>
      </c>
      <c r="W160" s="196">
        <v>-12344619104.9067</v>
      </c>
      <c r="X160" s="196">
        <v>-7523514753.6599426</v>
      </c>
      <c r="Y160" s="196">
        <v>-15028278994.989595</v>
      </c>
      <c r="Z160" s="197">
        <v>-1427607341.8558121</v>
      </c>
      <c r="AA160" s="171">
        <v>49443.069593998414</v>
      </c>
      <c r="AB160" s="196">
        <v>225.68605591181998</v>
      </c>
      <c r="AC160" s="197">
        <v>7502065475.1965599</v>
      </c>
      <c r="AD160" s="171">
        <v>46118439681.110596</v>
      </c>
      <c r="AE160" s="196">
        <v>14913799.475826595</v>
      </c>
      <c r="AF160" s="196">
        <v>72587298.458280325</v>
      </c>
      <c r="AG160" s="196">
        <v>-8505104476.4753304</v>
      </c>
      <c r="AH160" s="196">
        <v>9937587642.3843403</v>
      </c>
      <c r="AI160" s="197">
        <v>85776390.968118608</v>
      </c>
      <c r="AJ160" s="244">
        <v>80</v>
      </c>
      <c r="AK160" s="245">
        <v>24</v>
      </c>
      <c r="AL160" s="245">
        <v>27000000</v>
      </c>
      <c r="AM160" s="192">
        <v>0.97708935811499986</v>
      </c>
      <c r="AN160" s="244">
        <v>77</v>
      </c>
      <c r="AO160" s="245">
        <v>24</v>
      </c>
      <c r="AP160" s="245">
        <v>91</v>
      </c>
      <c r="AQ160" s="246">
        <v>26</v>
      </c>
      <c r="AR160" s="244">
        <v>12132483457.192415</v>
      </c>
      <c r="AS160" s="246">
        <v>3288217451.3086514</v>
      </c>
      <c r="AT160" s="244">
        <v>119327013</v>
      </c>
      <c r="AU160" s="191">
        <v>1.0000000000000007</v>
      </c>
      <c r="AV160" s="192">
        <v>0.1594253515756737</v>
      </c>
      <c r="AW160" s="244">
        <v>4964625.7302960325</v>
      </c>
      <c r="AX160" s="246">
        <v>121289261.87147729</v>
      </c>
      <c r="AY160" s="244">
        <v>4964625.7302960297</v>
      </c>
      <c r="AZ160" s="246">
        <v>21416786.938808899</v>
      </c>
      <c r="BA160" s="186">
        <v>0.99999999999999944</v>
      </c>
      <c r="BB160" s="187">
        <v>0.17657611736068557</v>
      </c>
      <c r="BC160" s="244">
        <v>26381412.669105001</v>
      </c>
      <c r="BD160" s="245">
        <v>96170532.184233055</v>
      </c>
      <c r="BE160" s="245">
        <v>3943229.7516511246</v>
      </c>
      <c r="BF160" s="247">
        <v>1127.5606251244951</v>
      </c>
    </row>
    <row r="161" spans="2:58" s="19" customFormat="1" ht="15" customHeight="1" x14ac:dyDescent="0.25">
      <c r="B161" s="256" t="s">
        <v>264</v>
      </c>
      <c r="C161" s="576">
        <v>1</v>
      </c>
      <c r="D161" s="288">
        <v>2018</v>
      </c>
      <c r="E161" s="345">
        <v>0.2</v>
      </c>
      <c r="F161" s="346" t="s">
        <v>701</v>
      </c>
      <c r="G161" s="316">
        <v>49384.617550282019</v>
      </c>
      <c r="H161" s="318">
        <v>49501.606203172094</v>
      </c>
      <c r="I161" s="323">
        <v>-2.3633304424489632E-3</v>
      </c>
      <c r="J161" s="347">
        <v>80</v>
      </c>
      <c r="K161" s="348">
        <v>80</v>
      </c>
      <c r="L161" s="329">
        <v>0</v>
      </c>
      <c r="M161" s="349">
        <v>27000000</v>
      </c>
      <c r="N161" s="350">
        <v>27075000</v>
      </c>
      <c r="O161" s="323">
        <v>-2.7700831024930483E-3</v>
      </c>
      <c r="P161" s="349">
        <v>4964625.7302960297</v>
      </c>
      <c r="Q161" s="350">
        <v>4964625.7302960297</v>
      </c>
      <c r="R161" s="323">
        <v>0</v>
      </c>
      <c r="S161" s="349">
        <v>21416786.938808899</v>
      </c>
      <c r="T161" s="249">
        <v>21416786.938808899</v>
      </c>
      <c r="U161" s="332">
        <v>0</v>
      </c>
      <c r="V161" s="172">
        <v>-17669583847.169029</v>
      </c>
      <c r="W161" s="198">
        <v>-12854705963.463898</v>
      </c>
      <c r="X161" s="198">
        <v>-8033601783.0127182</v>
      </c>
      <c r="Y161" s="198">
        <v>-15538365682.751234</v>
      </c>
      <c r="Z161" s="199">
        <v>-1937694029.6174507</v>
      </c>
      <c r="AA161" s="172">
        <v>49384.617550282019</v>
      </c>
      <c r="AB161" s="198">
        <v>225.5691679274706</v>
      </c>
      <c r="AC161" s="199">
        <v>7501232154.607729</v>
      </c>
      <c r="AD161" s="172">
        <v>46102816784.304947</v>
      </c>
      <c r="AE161" s="198">
        <v>14879592.288861025</v>
      </c>
      <c r="AF161" s="198">
        <v>72509959.557870284</v>
      </c>
      <c r="AG161" s="198">
        <v>-8561064737.8641434</v>
      </c>
      <c r="AH161" s="198">
        <v>9933266978.8869972</v>
      </c>
      <c r="AI161" s="199">
        <v>85623696.452699065</v>
      </c>
      <c r="AJ161" s="248">
        <v>80</v>
      </c>
      <c r="AK161" s="249">
        <v>24</v>
      </c>
      <c r="AL161" s="249">
        <v>27000000</v>
      </c>
      <c r="AM161" s="194">
        <v>0.97708935811499986</v>
      </c>
      <c r="AN161" s="248">
        <v>77</v>
      </c>
      <c r="AO161" s="249">
        <v>24</v>
      </c>
      <c r="AP161" s="249">
        <v>91</v>
      </c>
      <c r="AQ161" s="250">
        <v>26</v>
      </c>
      <c r="AR161" s="248">
        <v>12132483639.163383</v>
      </c>
      <c r="AS161" s="250">
        <v>3288217155.973351</v>
      </c>
      <c r="AT161" s="248">
        <v>119327013</v>
      </c>
      <c r="AU161" s="193">
        <v>1.0000000000000007</v>
      </c>
      <c r="AV161" s="194">
        <v>0.15942534319534157</v>
      </c>
      <c r="AW161" s="248">
        <v>4964625.7302960325</v>
      </c>
      <c r="AX161" s="250">
        <v>121289261.87147729</v>
      </c>
      <c r="AY161" s="248">
        <v>4964625.7302960297</v>
      </c>
      <c r="AZ161" s="250">
        <v>21416786.938808899</v>
      </c>
      <c r="BA161" s="204">
        <v>0.99999999999999944</v>
      </c>
      <c r="BB161" s="206">
        <v>0.17657611736068557</v>
      </c>
      <c r="BC161" s="248">
        <v>26381412.6691049</v>
      </c>
      <c r="BD161" s="249">
        <v>96170532.184233069</v>
      </c>
      <c r="BE161" s="249">
        <v>3943229.7516511246</v>
      </c>
      <c r="BF161" s="251">
        <v>1146.8957053618756</v>
      </c>
    </row>
    <row r="162" spans="2:58" s="19" customFormat="1" ht="15" customHeight="1" x14ac:dyDescent="0.25">
      <c r="B162" s="254" t="s">
        <v>264</v>
      </c>
      <c r="C162" s="577">
        <v>1</v>
      </c>
      <c r="D162" s="286">
        <v>2018</v>
      </c>
      <c r="E162" s="333">
        <v>-0.2</v>
      </c>
      <c r="F162" s="334" t="s">
        <v>696</v>
      </c>
      <c r="G162" s="319">
        <v>52492.565152049829</v>
      </c>
      <c r="H162" s="320">
        <v>49501.606203172094</v>
      </c>
      <c r="I162" s="324">
        <v>6.0421452520182495E-2</v>
      </c>
      <c r="J162" s="335">
        <v>80</v>
      </c>
      <c r="K162" s="336">
        <v>80</v>
      </c>
      <c r="L162" s="327">
        <v>0</v>
      </c>
      <c r="M162" s="337">
        <v>27075000</v>
      </c>
      <c r="N162" s="338">
        <v>27075000</v>
      </c>
      <c r="O162" s="324">
        <v>0</v>
      </c>
      <c r="P162" s="337">
        <v>4964625.7302960297</v>
      </c>
      <c r="Q162" s="338">
        <v>4964625.7302960297</v>
      </c>
      <c r="R162" s="324">
        <v>0</v>
      </c>
      <c r="S162" s="337">
        <v>21416786.938808899</v>
      </c>
      <c r="T162" s="241">
        <v>21416786.938808899</v>
      </c>
      <c r="U162" s="330">
        <v>0</v>
      </c>
      <c r="V162" s="170">
        <v>-16144285919.175861</v>
      </c>
      <c r="W162" s="24">
        <v>-11329402648.954998</v>
      </c>
      <c r="X162" s="24">
        <v>-6508293081.9880676</v>
      </c>
      <c r="Y162" s="24">
        <v>-14013067754.75807</v>
      </c>
      <c r="Z162" s="195">
        <v>-412396101.62429047</v>
      </c>
      <c r="AA162" s="170">
        <v>52492.565152049829</v>
      </c>
      <c r="AB162" s="24">
        <v>234.02764299534871</v>
      </c>
      <c r="AC162" s="195">
        <v>7541289556.7205801</v>
      </c>
      <c r="AD162" s="170">
        <v>47271194157.417542</v>
      </c>
      <c r="AE162" s="24">
        <v>16874990.106030554</v>
      </c>
      <c r="AF162" s="24">
        <v>79328210.751006186</v>
      </c>
      <c r="AG162" s="24">
        <v>-6064574379.1246243</v>
      </c>
      <c r="AH162" s="24">
        <v>10181768380.813873</v>
      </c>
      <c r="AI162" s="195">
        <v>138423864.22462064</v>
      </c>
      <c r="AJ162" s="240">
        <v>80</v>
      </c>
      <c r="AK162" s="241">
        <v>24</v>
      </c>
      <c r="AL162" s="241">
        <v>27075000</v>
      </c>
      <c r="AM162" s="190">
        <v>0.97438273939445941</v>
      </c>
      <c r="AN162" s="240">
        <v>77</v>
      </c>
      <c r="AO162" s="241">
        <v>24</v>
      </c>
      <c r="AP162" s="241">
        <v>91</v>
      </c>
      <c r="AQ162" s="242">
        <v>26</v>
      </c>
      <c r="AR162" s="240">
        <v>12123427443.215834</v>
      </c>
      <c r="AS162" s="242">
        <v>3288241448.6154675</v>
      </c>
      <c r="AT162" s="240">
        <v>119327013</v>
      </c>
      <c r="AU162" s="189">
        <v>1.0000000000000004</v>
      </c>
      <c r="AV162" s="190">
        <v>0.15911708105858638</v>
      </c>
      <c r="AW162" s="240">
        <v>4964625.7302960325</v>
      </c>
      <c r="AX162" s="242">
        <v>121289261.87147729</v>
      </c>
      <c r="AY162" s="240">
        <v>4964625.7302960297</v>
      </c>
      <c r="AZ162" s="242">
        <v>21416786.938808899</v>
      </c>
      <c r="BA162" s="200">
        <v>0.99999999999999944</v>
      </c>
      <c r="BB162" s="202">
        <v>0.17657611736068557</v>
      </c>
      <c r="BC162" s="240">
        <v>26381412.6691049</v>
      </c>
      <c r="BD162" s="241">
        <v>96170532.184233025</v>
      </c>
      <c r="BE162" s="241">
        <v>3943229.7516511232</v>
      </c>
      <c r="BF162" s="243">
        <v>1089.0785837623425</v>
      </c>
    </row>
    <row r="163" spans="2:58" s="19" customFormat="1" ht="15" customHeight="1" x14ac:dyDescent="0.25">
      <c r="B163" s="255" t="s">
        <v>264</v>
      </c>
      <c r="C163" s="575">
        <v>1</v>
      </c>
      <c r="D163" s="287">
        <v>2018</v>
      </c>
      <c r="E163" s="339">
        <v>-0.1</v>
      </c>
      <c r="F163" s="340" t="s">
        <v>696</v>
      </c>
      <c r="G163" s="313">
        <v>50997.085642221071</v>
      </c>
      <c r="H163" s="315">
        <v>49501.606203172094</v>
      </c>
      <c r="I163" s="322">
        <v>3.0210725545167127E-2</v>
      </c>
      <c r="J163" s="341">
        <v>80</v>
      </c>
      <c r="K163" s="342">
        <v>80</v>
      </c>
      <c r="L163" s="328">
        <v>0</v>
      </c>
      <c r="M163" s="343">
        <v>27075000</v>
      </c>
      <c r="N163" s="344">
        <v>27075000</v>
      </c>
      <c r="O163" s="322">
        <v>0</v>
      </c>
      <c r="P163" s="343">
        <v>4964625.7302960297</v>
      </c>
      <c r="Q163" s="344">
        <v>4964625.7302960297</v>
      </c>
      <c r="R163" s="322">
        <v>0</v>
      </c>
      <c r="S163" s="343">
        <v>21416786.938808899</v>
      </c>
      <c r="T163" s="245">
        <v>21416786.938808899</v>
      </c>
      <c r="U163" s="331">
        <v>0</v>
      </c>
      <c r="V163" s="171">
        <v>-16405461904.599995</v>
      </c>
      <c r="W163" s="196">
        <v>-11590578634.379131</v>
      </c>
      <c r="X163" s="196">
        <v>-6769469067.4121971</v>
      </c>
      <c r="Y163" s="196">
        <v>-14274243740.182199</v>
      </c>
      <c r="Z163" s="197">
        <v>-673572087.04841232</v>
      </c>
      <c r="AA163" s="171">
        <v>50997.085642221071</v>
      </c>
      <c r="AB163" s="196">
        <v>229.91559904587447</v>
      </c>
      <c r="AC163" s="197">
        <v>7522111563.3149052</v>
      </c>
      <c r="AD163" s="171">
        <v>46702719875.61116</v>
      </c>
      <c r="AE163" s="196">
        <v>15911704.460459143</v>
      </c>
      <c r="AF163" s="196">
        <v>75996641.964278638</v>
      </c>
      <c r="AG163" s="196">
        <v>-7257366720.2086983</v>
      </c>
      <c r="AH163" s="196">
        <v>10061819762.129032</v>
      </c>
      <c r="AI163" s="197">
        <v>112177120.55863476</v>
      </c>
      <c r="AJ163" s="244">
        <v>80</v>
      </c>
      <c r="AK163" s="245">
        <v>24</v>
      </c>
      <c r="AL163" s="245">
        <v>27075000</v>
      </c>
      <c r="AM163" s="192">
        <v>0.97438273939445996</v>
      </c>
      <c r="AN163" s="244">
        <v>77</v>
      </c>
      <c r="AO163" s="245">
        <v>24</v>
      </c>
      <c r="AP163" s="245">
        <v>91</v>
      </c>
      <c r="AQ163" s="246">
        <v>26</v>
      </c>
      <c r="AR163" s="244">
        <v>12123428151.230022</v>
      </c>
      <c r="AS163" s="246">
        <v>3288240996.02144</v>
      </c>
      <c r="AT163" s="244">
        <v>119327013</v>
      </c>
      <c r="AU163" s="191">
        <v>1.0000000000000009</v>
      </c>
      <c r="AV163" s="192">
        <v>0.15911710619958269</v>
      </c>
      <c r="AW163" s="244">
        <v>4964625.7302960325</v>
      </c>
      <c r="AX163" s="246">
        <v>121289261.87147729</v>
      </c>
      <c r="AY163" s="244">
        <v>4964625.7302960297</v>
      </c>
      <c r="AZ163" s="246">
        <v>21416786.938808899</v>
      </c>
      <c r="BA163" s="186">
        <v>0.99999999999999944</v>
      </c>
      <c r="BB163" s="187">
        <v>0.17657611736068557</v>
      </c>
      <c r="BC163" s="244">
        <v>26381412.669105001</v>
      </c>
      <c r="BD163" s="245">
        <v>96170532.184233055</v>
      </c>
      <c r="BE163" s="245">
        <v>3943229.7516511241</v>
      </c>
      <c r="BF163" s="247">
        <v>1098.9785837623383</v>
      </c>
    </row>
    <row r="164" spans="2:58" s="19" customFormat="1" ht="15" customHeight="1" x14ac:dyDescent="0.25">
      <c r="B164" s="255" t="s">
        <v>264</v>
      </c>
      <c r="C164" s="575">
        <v>1</v>
      </c>
      <c r="D164" s="287">
        <v>2018</v>
      </c>
      <c r="E164" s="339">
        <v>0.1</v>
      </c>
      <c r="F164" s="340" t="s">
        <v>696</v>
      </c>
      <c r="G164" s="313">
        <v>48006.12662256349</v>
      </c>
      <c r="H164" s="315">
        <v>49501.606203172094</v>
      </c>
      <c r="I164" s="322">
        <v>-3.0210728404864828E-2</v>
      </c>
      <c r="J164" s="341">
        <v>80</v>
      </c>
      <c r="K164" s="342">
        <v>80</v>
      </c>
      <c r="L164" s="328">
        <v>0</v>
      </c>
      <c r="M164" s="343">
        <v>27075000</v>
      </c>
      <c r="N164" s="344">
        <v>27075000</v>
      </c>
      <c r="O164" s="322">
        <v>0</v>
      </c>
      <c r="P164" s="343">
        <v>4964625.7302960297</v>
      </c>
      <c r="Q164" s="344">
        <v>4964625.7302960297</v>
      </c>
      <c r="R164" s="322">
        <v>0</v>
      </c>
      <c r="S164" s="343">
        <v>21416786.938808899</v>
      </c>
      <c r="T164" s="245">
        <v>21416786.938808899</v>
      </c>
      <c r="U164" s="331">
        <v>0</v>
      </c>
      <c r="V164" s="171">
        <v>-16927813875.448296</v>
      </c>
      <c r="W164" s="196">
        <v>-12112930605.227432</v>
      </c>
      <c r="X164" s="196">
        <v>-7291821038.260498</v>
      </c>
      <c r="Y164" s="196">
        <v>-14796595711.0305</v>
      </c>
      <c r="Z164" s="197">
        <v>-1195924057.8967133</v>
      </c>
      <c r="AA164" s="171">
        <v>48006.12662256349</v>
      </c>
      <c r="AB164" s="196">
        <v>221.69151114692556</v>
      </c>
      <c r="AC164" s="197">
        <v>7483755576.5035477</v>
      </c>
      <c r="AD164" s="171">
        <v>45565771311.998329</v>
      </c>
      <c r="AE164" s="196">
        <v>13985133.169316277</v>
      </c>
      <c r="AF164" s="196">
        <v>69333504.390823543</v>
      </c>
      <c r="AG164" s="196">
        <v>-9642951402.3768673</v>
      </c>
      <c r="AH164" s="196">
        <v>9821922524.759346</v>
      </c>
      <c r="AI164" s="197">
        <v>59683633.226662457</v>
      </c>
      <c r="AJ164" s="244">
        <v>80</v>
      </c>
      <c r="AK164" s="245">
        <v>24</v>
      </c>
      <c r="AL164" s="245">
        <v>27075000</v>
      </c>
      <c r="AM164" s="192">
        <v>0.97438273939445974</v>
      </c>
      <c r="AN164" s="244">
        <v>77</v>
      </c>
      <c r="AO164" s="245">
        <v>24</v>
      </c>
      <c r="AP164" s="245">
        <v>91</v>
      </c>
      <c r="AQ164" s="246">
        <v>26</v>
      </c>
      <c r="AR164" s="244">
        <v>12123427202.165951</v>
      </c>
      <c r="AS164" s="246">
        <v>3288241265.6364398</v>
      </c>
      <c r="AT164" s="244">
        <v>119327013</v>
      </c>
      <c r="AU164" s="191">
        <v>1.0000000000000004</v>
      </c>
      <c r="AV164" s="192">
        <v>0.1591170894389185</v>
      </c>
      <c r="AW164" s="244">
        <v>4964625.7302960325</v>
      </c>
      <c r="AX164" s="246">
        <v>121289261.87147729</v>
      </c>
      <c r="AY164" s="244">
        <v>4964625.7302960297</v>
      </c>
      <c r="AZ164" s="246">
        <v>21416786.938808899</v>
      </c>
      <c r="BA164" s="186">
        <v>0.99999999999999944</v>
      </c>
      <c r="BB164" s="187">
        <v>0.17657611736068557</v>
      </c>
      <c r="BC164" s="244">
        <v>26381412.669105001</v>
      </c>
      <c r="BD164" s="245">
        <v>96170532.184233055</v>
      </c>
      <c r="BE164" s="245">
        <v>3943229.7516511246</v>
      </c>
      <c r="BF164" s="247">
        <v>1118.7785837623392</v>
      </c>
    </row>
    <row r="165" spans="2:58" s="19" customFormat="1" ht="15" customHeight="1" x14ac:dyDescent="0.25">
      <c r="B165" s="256" t="s">
        <v>264</v>
      </c>
      <c r="C165" s="576">
        <v>1</v>
      </c>
      <c r="D165" s="288">
        <v>2018</v>
      </c>
      <c r="E165" s="345">
        <v>0.2</v>
      </c>
      <c r="F165" s="346" t="s">
        <v>696</v>
      </c>
      <c r="G165" s="316">
        <v>46510.647182588851</v>
      </c>
      <c r="H165" s="318">
        <v>49501.606203172094</v>
      </c>
      <c r="I165" s="323">
        <v>-6.0421453968731664E-2</v>
      </c>
      <c r="J165" s="347">
        <v>80</v>
      </c>
      <c r="K165" s="348">
        <v>80</v>
      </c>
      <c r="L165" s="329">
        <v>0</v>
      </c>
      <c r="M165" s="349">
        <v>27075000</v>
      </c>
      <c r="N165" s="350">
        <v>27075000</v>
      </c>
      <c r="O165" s="323">
        <v>0</v>
      </c>
      <c r="P165" s="349">
        <v>4964625.7302960297</v>
      </c>
      <c r="Q165" s="350">
        <v>4964625.7302960297</v>
      </c>
      <c r="R165" s="323">
        <v>0</v>
      </c>
      <c r="S165" s="349">
        <v>21416786.938808899</v>
      </c>
      <c r="T165" s="249">
        <v>21416786.938808899</v>
      </c>
      <c r="U165" s="332">
        <v>0</v>
      </c>
      <c r="V165" s="172">
        <v>-17188989892.056549</v>
      </c>
      <c r="W165" s="198">
        <v>-12374106443.549084</v>
      </c>
      <c r="X165" s="198">
        <v>-7552996698.2955666</v>
      </c>
      <c r="Y165" s="198">
        <v>-15057771727.638754</v>
      </c>
      <c r="Z165" s="199">
        <v>-1457100074.5049706</v>
      </c>
      <c r="AA165" s="172">
        <v>46510.647182588851</v>
      </c>
      <c r="AB165" s="198">
        <v>217.57946735709004</v>
      </c>
      <c r="AC165" s="199">
        <v>7464577585.570673</v>
      </c>
      <c r="AD165" s="172">
        <v>44997297056.101822</v>
      </c>
      <c r="AE165" s="198">
        <v>13021847.580705695</v>
      </c>
      <c r="AF165" s="198">
        <v>66001935.711092547</v>
      </c>
      <c r="AG165" s="198">
        <v>-10835743725.540798</v>
      </c>
      <c r="AH165" s="198">
        <v>9701973909.2629833</v>
      </c>
      <c r="AI165" s="199">
        <v>33436889.790332556</v>
      </c>
      <c r="AJ165" s="248">
        <v>80</v>
      </c>
      <c r="AK165" s="249">
        <v>24</v>
      </c>
      <c r="AL165" s="249">
        <v>27075000</v>
      </c>
      <c r="AM165" s="194">
        <v>0.97438273939445974</v>
      </c>
      <c r="AN165" s="248">
        <v>77</v>
      </c>
      <c r="AO165" s="249">
        <v>24</v>
      </c>
      <c r="AP165" s="249">
        <v>91</v>
      </c>
      <c r="AQ165" s="250">
        <v>26</v>
      </c>
      <c r="AR165" s="248">
        <v>12123427416.051472</v>
      </c>
      <c r="AS165" s="250">
        <v>3288241021.7417407</v>
      </c>
      <c r="AT165" s="248">
        <v>119327013</v>
      </c>
      <c r="AU165" s="193">
        <v>1.0000000000000007</v>
      </c>
      <c r="AV165" s="194">
        <v>0.15911709781925057</v>
      </c>
      <c r="AW165" s="248">
        <v>4964625.7302960325</v>
      </c>
      <c r="AX165" s="250">
        <v>121289261.87147729</v>
      </c>
      <c r="AY165" s="248">
        <v>4964625.7302960297</v>
      </c>
      <c r="AZ165" s="250">
        <v>21416786.938808899</v>
      </c>
      <c r="BA165" s="204">
        <v>0.99999999999999944</v>
      </c>
      <c r="BB165" s="206">
        <v>0.17657611736068557</v>
      </c>
      <c r="BC165" s="248">
        <v>26381412.669105001</v>
      </c>
      <c r="BD165" s="249">
        <v>96170532.184233055</v>
      </c>
      <c r="BE165" s="249">
        <v>3943229.7516511241</v>
      </c>
      <c r="BF165" s="251">
        <v>1128.6785832441176</v>
      </c>
    </row>
    <row r="166" spans="2:58" s="19" customFormat="1" ht="15" customHeight="1" x14ac:dyDescent="0.25">
      <c r="B166" s="254" t="s">
        <v>264</v>
      </c>
      <c r="C166" s="577">
        <v>1</v>
      </c>
      <c r="D166" s="286">
        <v>2018</v>
      </c>
      <c r="E166" s="333">
        <v>-0.2</v>
      </c>
      <c r="F166" s="334" t="s">
        <v>700</v>
      </c>
      <c r="G166" s="319">
        <v>50887.603327529898</v>
      </c>
      <c r="H166" s="320">
        <v>49501.606203172094</v>
      </c>
      <c r="I166" s="324">
        <v>2.7999033378213634E-2</v>
      </c>
      <c r="J166" s="335">
        <v>80</v>
      </c>
      <c r="K166" s="336">
        <v>80</v>
      </c>
      <c r="L166" s="327">
        <v>0</v>
      </c>
      <c r="M166" s="337">
        <v>26975000</v>
      </c>
      <c r="N166" s="338">
        <v>27075000</v>
      </c>
      <c r="O166" s="324">
        <v>-3.6934441366573978E-3</v>
      </c>
      <c r="P166" s="337">
        <v>4964625.7302960297</v>
      </c>
      <c r="Q166" s="338">
        <v>4964625.7302960297</v>
      </c>
      <c r="R166" s="324">
        <v>0</v>
      </c>
      <c r="S166" s="337">
        <v>21416786.938808899</v>
      </c>
      <c r="T166" s="241">
        <v>21416786.938808899</v>
      </c>
      <c r="U166" s="330">
        <v>0</v>
      </c>
      <c r="V166" s="170">
        <v>-14941592421.307051</v>
      </c>
      <c r="W166" s="24">
        <v>-10126287411.392715</v>
      </c>
      <c r="X166" s="24">
        <v>-5304756104.7323227</v>
      </c>
      <c r="Y166" s="24">
        <v>-12810374256.889254</v>
      </c>
      <c r="Z166" s="195">
        <v>790297396.24453735</v>
      </c>
      <c r="AA166" s="170">
        <v>50887.603327529898</v>
      </c>
      <c r="AB166" s="24">
        <v>229.03145172757309</v>
      </c>
      <c r="AC166" s="195">
        <v>7570834881.3167772</v>
      </c>
      <c r="AD166" s="170">
        <v>46710718938.469086</v>
      </c>
      <c r="AE166" s="24">
        <v>15967649.12870422</v>
      </c>
      <c r="AF166" s="24">
        <v>74605414.558586299</v>
      </c>
      <c r="AG166" s="24">
        <v>-8048539735.154726</v>
      </c>
      <c r="AH166" s="24">
        <v>10002548199.217705</v>
      </c>
      <c r="AI166" s="195">
        <v>90513407.385449648</v>
      </c>
      <c r="AJ166" s="240">
        <v>80</v>
      </c>
      <c r="AK166" s="241">
        <v>24</v>
      </c>
      <c r="AL166" s="241">
        <v>26975000</v>
      </c>
      <c r="AM166" s="190">
        <v>0.97799490895662644</v>
      </c>
      <c r="AN166" s="240">
        <v>77</v>
      </c>
      <c r="AO166" s="241">
        <v>24</v>
      </c>
      <c r="AP166" s="241">
        <v>91</v>
      </c>
      <c r="AQ166" s="242">
        <v>26</v>
      </c>
      <c r="AR166" s="240">
        <v>12188046905.747185</v>
      </c>
      <c r="AS166" s="242">
        <v>3276520966.9880471</v>
      </c>
      <c r="AT166" s="240">
        <v>119327013</v>
      </c>
      <c r="AU166" s="189">
        <v>1.0000000000000009</v>
      </c>
      <c r="AV166" s="190">
        <v>0.16564650788669269</v>
      </c>
      <c r="AW166" s="240">
        <v>4964625.7302960325</v>
      </c>
      <c r="AX166" s="242">
        <v>121289261.87147729</v>
      </c>
      <c r="AY166" s="240">
        <v>4964625.7302960297</v>
      </c>
      <c r="AZ166" s="242">
        <v>21416786.938808899</v>
      </c>
      <c r="BA166" s="200">
        <v>0.99999999999999944</v>
      </c>
      <c r="BB166" s="202">
        <v>0.17657611736068557</v>
      </c>
      <c r="BC166" s="240">
        <v>26381412.6691049</v>
      </c>
      <c r="BD166" s="241">
        <v>96170532.184233055</v>
      </c>
      <c r="BE166" s="241">
        <v>3943229.751651125</v>
      </c>
      <c r="BF166" s="243">
        <v>1043.4890538406023</v>
      </c>
    </row>
    <row r="167" spans="2:58" s="19" customFormat="1" ht="15" customHeight="1" x14ac:dyDescent="0.25">
      <c r="B167" s="255" t="s">
        <v>264</v>
      </c>
      <c r="C167" s="575">
        <v>1</v>
      </c>
      <c r="D167" s="287">
        <v>2018</v>
      </c>
      <c r="E167" s="339">
        <v>-0.1</v>
      </c>
      <c r="F167" s="340" t="s">
        <v>700</v>
      </c>
      <c r="G167" s="313">
        <v>50194.478571836567</v>
      </c>
      <c r="H167" s="315">
        <v>49501.606203172094</v>
      </c>
      <c r="I167" s="322">
        <v>1.3996967407899463E-2</v>
      </c>
      <c r="J167" s="341">
        <v>80</v>
      </c>
      <c r="K167" s="342">
        <v>80</v>
      </c>
      <c r="L167" s="328">
        <v>0</v>
      </c>
      <c r="M167" s="343">
        <v>27000000</v>
      </c>
      <c r="N167" s="344">
        <v>27075000</v>
      </c>
      <c r="O167" s="322">
        <v>-2.7700831024930483E-3</v>
      </c>
      <c r="P167" s="343">
        <v>4964625.7302960297</v>
      </c>
      <c r="Q167" s="344">
        <v>4964625.7302960297</v>
      </c>
      <c r="R167" s="322">
        <v>0</v>
      </c>
      <c r="S167" s="343">
        <v>21416786.938808899</v>
      </c>
      <c r="T167" s="245">
        <v>21416786.938808899</v>
      </c>
      <c r="U167" s="331">
        <v>0</v>
      </c>
      <c r="V167" s="171">
        <v>-15799334015.603807</v>
      </c>
      <c r="W167" s="196">
        <v>-10984029005.689476</v>
      </c>
      <c r="X167" s="196">
        <v>-6162497699.0290833</v>
      </c>
      <c r="Y167" s="196">
        <v>-13668115851.186008</v>
      </c>
      <c r="Z167" s="197">
        <v>-67444198.052223206</v>
      </c>
      <c r="AA167" s="171">
        <v>50194.478571836567</v>
      </c>
      <c r="AB167" s="196">
        <v>227.41708491935069</v>
      </c>
      <c r="AC167" s="197">
        <v>7536869819.3182945</v>
      </c>
      <c r="AD167" s="171">
        <v>46422388075.916428</v>
      </c>
      <c r="AE167" s="196">
        <v>15457821.948505487</v>
      </c>
      <c r="AF167" s="196">
        <v>73634949.824139386</v>
      </c>
      <c r="AG167" s="196">
        <v>-8249054597.1729698</v>
      </c>
      <c r="AH167" s="196">
        <v>9972216906.5538368</v>
      </c>
      <c r="AI167" s="197">
        <v>88221104.244343638</v>
      </c>
      <c r="AJ167" s="244">
        <v>80</v>
      </c>
      <c r="AK167" s="245">
        <v>24</v>
      </c>
      <c r="AL167" s="245">
        <v>27000000</v>
      </c>
      <c r="AM167" s="192">
        <v>0.97708935811499986</v>
      </c>
      <c r="AN167" s="244">
        <v>77</v>
      </c>
      <c r="AO167" s="245">
        <v>24</v>
      </c>
      <c r="AP167" s="245">
        <v>91</v>
      </c>
      <c r="AQ167" s="246">
        <v>26</v>
      </c>
      <c r="AR167" s="244">
        <v>12150479900.355185</v>
      </c>
      <c r="AS167" s="246">
        <v>3284131084.9285564</v>
      </c>
      <c r="AT167" s="244">
        <v>119327013</v>
      </c>
      <c r="AU167" s="191">
        <v>1.0000000000000009</v>
      </c>
      <c r="AV167" s="192">
        <v>0.16149229345077112</v>
      </c>
      <c r="AW167" s="244">
        <v>4964625.7302960325</v>
      </c>
      <c r="AX167" s="246">
        <v>121289261.87147729</v>
      </c>
      <c r="AY167" s="244">
        <v>4964625.7302960297</v>
      </c>
      <c r="AZ167" s="246">
        <v>21416786.938808899</v>
      </c>
      <c r="BA167" s="186">
        <v>0.99999999999999944</v>
      </c>
      <c r="BB167" s="187">
        <v>0.17657611736068557</v>
      </c>
      <c r="BC167" s="244">
        <v>26381412.669105001</v>
      </c>
      <c r="BD167" s="245">
        <v>96170532.184233055</v>
      </c>
      <c r="BE167" s="245">
        <v>3943229.7516511246</v>
      </c>
      <c r="BF167" s="247">
        <v>1076.0021571021705</v>
      </c>
    </row>
    <row r="168" spans="2:58" s="19" customFormat="1" ht="15" customHeight="1" x14ac:dyDescent="0.25">
      <c r="B168" s="255" t="s">
        <v>264</v>
      </c>
      <c r="C168" s="575">
        <v>1</v>
      </c>
      <c r="D168" s="287">
        <v>2018</v>
      </c>
      <c r="E168" s="339">
        <v>0.1</v>
      </c>
      <c r="F168" s="340" t="s">
        <v>700</v>
      </c>
      <c r="G168" s="313">
        <v>48808.873436562993</v>
      </c>
      <c r="H168" s="315">
        <v>49501.606203172094</v>
      </c>
      <c r="I168" s="322">
        <v>-1.3994147255866451E-2</v>
      </c>
      <c r="J168" s="341">
        <v>80</v>
      </c>
      <c r="K168" s="342">
        <v>80</v>
      </c>
      <c r="L168" s="328">
        <v>0</v>
      </c>
      <c r="M168" s="343">
        <v>27075000</v>
      </c>
      <c r="N168" s="344">
        <v>27075000</v>
      </c>
      <c r="O168" s="322">
        <v>0</v>
      </c>
      <c r="P168" s="343">
        <v>4964625.7302960297</v>
      </c>
      <c r="Q168" s="344">
        <v>4964625.7302960297</v>
      </c>
      <c r="R168" s="322">
        <v>0</v>
      </c>
      <c r="S168" s="343">
        <v>21416786.938808899</v>
      </c>
      <c r="T168" s="245">
        <v>21416786.938808899</v>
      </c>
      <c r="U168" s="331">
        <v>0</v>
      </c>
      <c r="V168" s="171">
        <v>-17517940855.873085</v>
      </c>
      <c r="W168" s="196">
        <v>-12703057585.652222</v>
      </c>
      <c r="X168" s="196">
        <v>-7881948018.6852875</v>
      </c>
      <c r="Y168" s="196">
        <v>-15386722691.455294</v>
      </c>
      <c r="Z168" s="197">
        <v>-1786051038.3215027</v>
      </c>
      <c r="AA168" s="171">
        <v>48808.873436562993</v>
      </c>
      <c r="AB168" s="196">
        <v>224.18996898914415</v>
      </c>
      <c r="AC168" s="197">
        <v>7468973845.9873028</v>
      </c>
      <c r="AD168" s="171">
        <v>45846018318.866302</v>
      </c>
      <c r="AE168" s="196">
        <v>14438818.359780375</v>
      </c>
      <c r="AF168" s="196">
        <v>71695124.758612171</v>
      </c>
      <c r="AG168" s="196">
        <v>-8650290373.660984</v>
      </c>
      <c r="AH168" s="196">
        <v>9911569156.0344791</v>
      </c>
      <c r="AI168" s="197">
        <v>83639089.912990212</v>
      </c>
      <c r="AJ168" s="244">
        <v>80</v>
      </c>
      <c r="AK168" s="245">
        <v>24</v>
      </c>
      <c r="AL168" s="245">
        <v>27075000</v>
      </c>
      <c r="AM168" s="192">
        <v>0.97438273939445974</v>
      </c>
      <c r="AN168" s="244">
        <v>77</v>
      </c>
      <c r="AO168" s="245">
        <v>24</v>
      </c>
      <c r="AP168" s="245">
        <v>91</v>
      </c>
      <c r="AQ168" s="246">
        <v>26</v>
      </c>
      <c r="AR168" s="244">
        <v>12105584436.632658</v>
      </c>
      <c r="AS168" s="246">
        <v>3296654920.8931379</v>
      </c>
      <c r="AT168" s="244">
        <v>119327013</v>
      </c>
      <c r="AU168" s="191">
        <v>1.0000000000000002</v>
      </c>
      <c r="AV168" s="192">
        <v>0.15725715852788502</v>
      </c>
      <c r="AW168" s="244">
        <v>4964625.7302960325</v>
      </c>
      <c r="AX168" s="246">
        <v>121289261.87147729</v>
      </c>
      <c r="AY168" s="244">
        <v>4964625.7302960297</v>
      </c>
      <c r="AZ168" s="246">
        <v>21416786.938808899</v>
      </c>
      <c r="BA168" s="186">
        <v>0.99999999999999944</v>
      </c>
      <c r="BB168" s="187">
        <v>0.17657611736068557</v>
      </c>
      <c r="BC168" s="244">
        <v>26381412.6691049</v>
      </c>
      <c r="BD168" s="245">
        <v>96170532.184233069</v>
      </c>
      <c r="BE168" s="245">
        <v>3943229.7516511246</v>
      </c>
      <c r="BF168" s="247">
        <v>1141.1476277489789</v>
      </c>
    </row>
    <row r="169" spans="2:58" s="19" customFormat="1" ht="15" customHeight="1" x14ac:dyDescent="0.25">
      <c r="B169" s="256" t="s">
        <v>264</v>
      </c>
      <c r="C169" s="576">
        <v>1</v>
      </c>
      <c r="D169" s="288">
        <v>2018</v>
      </c>
      <c r="E169" s="345">
        <v>0.2</v>
      </c>
      <c r="F169" s="346" t="s">
        <v>700</v>
      </c>
      <c r="G169" s="316">
        <v>48116.345129968395</v>
      </c>
      <c r="H169" s="318">
        <v>49501.606203172094</v>
      </c>
      <c r="I169" s="323">
        <v>-2.7984164140413936E-2</v>
      </c>
      <c r="J169" s="347">
        <v>80</v>
      </c>
      <c r="K169" s="348">
        <v>80</v>
      </c>
      <c r="L169" s="329">
        <v>0</v>
      </c>
      <c r="M169" s="349">
        <v>27125000</v>
      </c>
      <c r="N169" s="350">
        <v>27075000</v>
      </c>
      <c r="O169" s="323">
        <v>1.8467220683286989E-3</v>
      </c>
      <c r="P169" s="349">
        <v>4964625.7302960297</v>
      </c>
      <c r="Q169" s="350">
        <v>4964625.7302960297</v>
      </c>
      <c r="R169" s="323">
        <v>0</v>
      </c>
      <c r="S169" s="349">
        <v>21416786.938808899</v>
      </c>
      <c r="T169" s="249">
        <v>21416786.938808899</v>
      </c>
      <c r="U169" s="332">
        <v>0</v>
      </c>
      <c r="V169" s="172">
        <v>-18374020642.120758</v>
      </c>
      <c r="W169" s="198">
        <v>-13556889581.634266</v>
      </c>
      <c r="X169" s="198">
        <v>-8733532224.4017143</v>
      </c>
      <c r="Y169" s="198">
        <v>-16242802477.702959</v>
      </c>
      <c r="Z169" s="199">
        <v>-2642130824.5691681</v>
      </c>
      <c r="AA169" s="172">
        <v>48116.345129968395</v>
      </c>
      <c r="AB169" s="198">
        <v>222.57702121791343</v>
      </c>
      <c r="AC169" s="199">
        <v>7435033779.0513439</v>
      </c>
      <c r="AD169" s="172">
        <v>45557927895.473236</v>
      </c>
      <c r="AE169" s="198">
        <v>13929515.646490924</v>
      </c>
      <c r="AF169" s="198">
        <v>70725619.418103635</v>
      </c>
      <c r="AG169" s="198">
        <v>-8850774408.5415096</v>
      </c>
      <c r="AH169" s="198">
        <v>9881260166.5571918</v>
      </c>
      <c r="AI169" s="199">
        <v>81348773.894899189</v>
      </c>
      <c r="AJ169" s="248">
        <v>80</v>
      </c>
      <c r="AK169" s="249">
        <v>24</v>
      </c>
      <c r="AL169" s="249">
        <v>27125000</v>
      </c>
      <c r="AM169" s="194">
        <v>0.97258664217898605</v>
      </c>
      <c r="AN169" s="248">
        <v>77</v>
      </c>
      <c r="AO169" s="249">
        <v>24</v>
      </c>
      <c r="AP169" s="249">
        <v>91</v>
      </c>
      <c r="AQ169" s="250">
        <v>26</v>
      </c>
      <c r="AR169" s="248">
        <v>12086489080.806099</v>
      </c>
      <c r="AS169" s="250">
        <v>3300376363.8812766</v>
      </c>
      <c r="AT169" s="248">
        <v>119327013</v>
      </c>
      <c r="AU169" s="193">
        <v>1.0000000000000004</v>
      </c>
      <c r="AV169" s="194">
        <v>0.15630695457029492</v>
      </c>
      <c r="AW169" s="248">
        <v>4964625.7302960325</v>
      </c>
      <c r="AX169" s="250">
        <v>121289261.87147729</v>
      </c>
      <c r="AY169" s="248">
        <v>4964625.7302960297</v>
      </c>
      <c r="AZ169" s="250">
        <v>21416786.938808899</v>
      </c>
      <c r="BA169" s="204">
        <v>0.99999999999999944</v>
      </c>
      <c r="BB169" s="206">
        <v>0.17657611736068557</v>
      </c>
      <c r="BC169" s="248">
        <v>26381412.6691049</v>
      </c>
      <c r="BD169" s="249">
        <v>96170532.184233055</v>
      </c>
      <c r="BE169" s="249">
        <v>3943229.7516511236</v>
      </c>
      <c r="BF169" s="251">
        <v>1173.6069734805251</v>
      </c>
    </row>
    <row r="170" spans="2:58" s="19" customFormat="1" ht="15" customHeight="1" x14ac:dyDescent="0.25">
      <c r="B170" s="254" t="s">
        <v>264</v>
      </c>
      <c r="C170" s="577">
        <v>1</v>
      </c>
      <c r="D170" s="286">
        <v>2018</v>
      </c>
      <c r="E170" s="333">
        <v>-0.2</v>
      </c>
      <c r="F170" s="334" t="s">
        <v>802</v>
      </c>
      <c r="G170" s="319">
        <v>49746.982768226095</v>
      </c>
      <c r="H170" s="320">
        <v>49501.606203172094</v>
      </c>
      <c r="I170" s="324">
        <v>4.9569414787651311E-3</v>
      </c>
      <c r="J170" s="335">
        <v>80</v>
      </c>
      <c r="K170" s="336">
        <v>80</v>
      </c>
      <c r="L170" s="327">
        <v>0</v>
      </c>
      <c r="M170" s="337">
        <v>27075000</v>
      </c>
      <c r="N170" s="338">
        <v>27075000</v>
      </c>
      <c r="O170" s="324">
        <v>0</v>
      </c>
      <c r="P170" s="337">
        <v>4964625.7302960297</v>
      </c>
      <c r="Q170" s="338">
        <v>4964625.7302960297</v>
      </c>
      <c r="R170" s="324">
        <v>0</v>
      </c>
      <c r="S170" s="337">
        <v>21416786.938808899</v>
      </c>
      <c r="T170" s="241">
        <v>21416786.938808899</v>
      </c>
      <c r="U170" s="330">
        <v>0</v>
      </c>
      <c r="V170" s="170">
        <v>-16578672991.170673</v>
      </c>
      <c r="W170" s="24">
        <v>-11763789720.949802</v>
      </c>
      <c r="X170" s="24">
        <v>-6942680153.9828758</v>
      </c>
      <c r="Y170" s="24">
        <v>-14447454826.752874</v>
      </c>
      <c r="Z170" s="195">
        <v>-846783173.61909485</v>
      </c>
      <c r="AA170" s="170">
        <v>49746.982768226095</v>
      </c>
      <c r="AB170" s="24">
        <v>227.05962975476174</v>
      </c>
      <c r="AC170" s="195">
        <v>7510450997.5594559</v>
      </c>
      <c r="AD170" s="170">
        <v>46225285078.985138</v>
      </c>
      <c r="AE170" s="24">
        <v>15136953.496376686</v>
      </c>
      <c r="AF170" s="24">
        <v>73063867.748975754</v>
      </c>
      <c r="AG170" s="24">
        <v>-8376180040.7911739</v>
      </c>
      <c r="AH170" s="24">
        <v>9956713833.0349064</v>
      </c>
      <c r="AI170" s="195">
        <v>86480219.83283478</v>
      </c>
      <c r="AJ170" s="240">
        <v>80</v>
      </c>
      <c r="AK170" s="241">
        <v>24</v>
      </c>
      <c r="AL170" s="241">
        <v>27075000</v>
      </c>
      <c r="AM170" s="190">
        <v>0.97438273939445974</v>
      </c>
      <c r="AN170" s="240">
        <v>77</v>
      </c>
      <c r="AO170" s="241">
        <v>24</v>
      </c>
      <c r="AP170" s="241">
        <v>91</v>
      </c>
      <c r="AQ170" s="242">
        <v>26</v>
      </c>
      <c r="AR170" s="240">
        <v>12105583699.581142</v>
      </c>
      <c r="AS170" s="242">
        <v>3296655190.5081382</v>
      </c>
      <c r="AT170" s="240">
        <v>119327013</v>
      </c>
      <c r="AU170" s="189">
        <v>1.0000000000000007</v>
      </c>
      <c r="AV170" s="190">
        <v>0.15725712500655648</v>
      </c>
      <c r="AW170" s="240">
        <v>4964625.7302960325</v>
      </c>
      <c r="AX170" s="242">
        <v>121289261.87147729</v>
      </c>
      <c r="AY170" s="240">
        <v>4964625.7302960297</v>
      </c>
      <c r="AZ170" s="242">
        <v>21416786.938808899</v>
      </c>
      <c r="BA170" s="200">
        <v>0.99999999999999944</v>
      </c>
      <c r="BB170" s="202">
        <v>0.17657611736068557</v>
      </c>
      <c r="BC170" s="240">
        <v>26381412.669105001</v>
      </c>
      <c r="BD170" s="241">
        <v>96170532.184233084</v>
      </c>
      <c r="BE170" s="241">
        <v>3943229.751651126</v>
      </c>
      <c r="BF170" s="243">
        <v>1105.5442324159269</v>
      </c>
    </row>
    <row r="171" spans="2:58" s="19" customFormat="1" ht="15" customHeight="1" x14ac:dyDescent="0.25">
      <c r="B171" s="255" t="s">
        <v>264</v>
      </c>
      <c r="C171" s="575">
        <v>1</v>
      </c>
      <c r="D171" s="287">
        <v>2018</v>
      </c>
      <c r="E171" s="339">
        <v>-0.1</v>
      </c>
      <c r="F171" s="340" t="s">
        <v>802</v>
      </c>
      <c r="G171" s="313">
        <v>49624.197195102846</v>
      </c>
      <c r="H171" s="315">
        <v>49501.606203172094</v>
      </c>
      <c r="I171" s="322">
        <v>2.4765053365660705E-3</v>
      </c>
      <c r="J171" s="341">
        <v>80</v>
      </c>
      <c r="K171" s="342">
        <v>80</v>
      </c>
      <c r="L171" s="328">
        <v>0</v>
      </c>
      <c r="M171" s="343">
        <v>27075000</v>
      </c>
      <c r="N171" s="344">
        <v>27075000</v>
      </c>
      <c r="O171" s="322">
        <v>0</v>
      </c>
      <c r="P171" s="343">
        <v>4964625.7302960297</v>
      </c>
      <c r="Q171" s="344">
        <v>4964625.7302960297</v>
      </c>
      <c r="R171" s="322">
        <v>0</v>
      </c>
      <c r="S171" s="343">
        <v>21416786.938808899</v>
      </c>
      <c r="T171" s="245">
        <v>21416786.938808899</v>
      </c>
      <c r="U171" s="331">
        <v>0</v>
      </c>
      <c r="V171" s="171">
        <v>-16623096167.918062</v>
      </c>
      <c r="W171" s="196">
        <v>-11808212897.697197</v>
      </c>
      <c r="X171" s="196">
        <v>-6987103330.7302628</v>
      </c>
      <c r="Y171" s="196">
        <v>-14491878003.500265</v>
      </c>
      <c r="Z171" s="197">
        <v>-891206350.36647034</v>
      </c>
      <c r="AA171" s="171">
        <v>49624.197195102846</v>
      </c>
      <c r="AB171" s="196">
        <v>226.4313966688724</v>
      </c>
      <c r="AC171" s="197">
        <v>7506690800.5770884</v>
      </c>
      <c r="AD171" s="171">
        <v>46179738880.462067</v>
      </c>
      <c r="AE171" s="196">
        <v>15042628.195982099</v>
      </c>
      <c r="AF171" s="196">
        <v>72864340.850508019</v>
      </c>
      <c r="AG171" s="196">
        <v>-8413259505.9492264</v>
      </c>
      <c r="AH171" s="196">
        <v>9949285424.2689819</v>
      </c>
      <c r="AI171" s="197">
        <v>86205041.219325006</v>
      </c>
      <c r="AJ171" s="244">
        <v>80</v>
      </c>
      <c r="AK171" s="245">
        <v>24</v>
      </c>
      <c r="AL171" s="245">
        <v>27075000</v>
      </c>
      <c r="AM171" s="192">
        <v>0.97438273939445996</v>
      </c>
      <c r="AN171" s="244">
        <v>77</v>
      </c>
      <c r="AO171" s="245">
        <v>24</v>
      </c>
      <c r="AP171" s="245">
        <v>91</v>
      </c>
      <c r="AQ171" s="246">
        <v>26</v>
      </c>
      <c r="AR171" s="244">
        <v>12105583830.645821</v>
      </c>
      <c r="AS171" s="246">
        <v>3296655190.5081382</v>
      </c>
      <c r="AT171" s="244">
        <v>119327013</v>
      </c>
      <c r="AU171" s="191">
        <v>1.0000000000000002</v>
      </c>
      <c r="AV171" s="192">
        <v>0.15725713338688865</v>
      </c>
      <c r="AW171" s="244">
        <v>4964625.7302960325</v>
      </c>
      <c r="AX171" s="246">
        <v>121289261.87147729</v>
      </c>
      <c r="AY171" s="244">
        <v>4964625.7302960297</v>
      </c>
      <c r="AZ171" s="246">
        <v>21416786.938808899</v>
      </c>
      <c r="BA171" s="186">
        <v>0.99999999999999944</v>
      </c>
      <c r="BB171" s="187">
        <v>0.17657611736068557</v>
      </c>
      <c r="BC171" s="244">
        <v>26381412.669105001</v>
      </c>
      <c r="BD171" s="245">
        <v>96170532.184233069</v>
      </c>
      <c r="BE171" s="245">
        <v>3943229.7516511241</v>
      </c>
      <c r="BF171" s="247">
        <v>1107.2281140679286</v>
      </c>
    </row>
    <row r="172" spans="2:58" s="19" customFormat="1" ht="15" customHeight="1" x14ac:dyDescent="0.25">
      <c r="B172" s="255" t="s">
        <v>264</v>
      </c>
      <c r="C172" s="575">
        <v>1</v>
      </c>
      <c r="D172" s="287">
        <v>2018</v>
      </c>
      <c r="E172" s="339">
        <v>0.1</v>
      </c>
      <c r="F172" s="340" t="s">
        <v>802</v>
      </c>
      <c r="G172" s="313">
        <v>49379.073815111595</v>
      </c>
      <c r="H172" s="315">
        <v>49501.606203172094</v>
      </c>
      <c r="I172" s="322">
        <v>-2.4753214584105621E-3</v>
      </c>
      <c r="J172" s="341">
        <v>80</v>
      </c>
      <c r="K172" s="342">
        <v>80</v>
      </c>
      <c r="L172" s="328">
        <v>0</v>
      </c>
      <c r="M172" s="343">
        <v>27075000</v>
      </c>
      <c r="N172" s="344">
        <v>27075000</v>
      </c>
      <c r="O172" s="322">
        <v>0</v>
      </c>
      <c r="P172" s="343">
        <v>4964625.7302960297</v>
      </c>
      <c r="Q172" s="344">
        <v>4964625.7302960297</v>
      </c>
      <c r="R172" s="322">
        <v>0</v>
      </c>
      <c r="S172" s="343">
        <v>21416786.938808899</v>
      </c>
      <c r="T172" s="245">
        <v>21416786.938808899</v>
      </c>
      <c r="U172" s="331">
        <v>0</v>
      </c>
      <c r="V172" s="171">
        <v>-16711874911.436539</v>
      </c>
      <c r="W172" s="196">
        <v>-11896564515.006477</v>
      </c>
      <c r="X172" s="196">
        <v>-7075027821.8303375</v>
      </c>
      <c r="Y172" s="196">
        <v>-14580656747.018744</v>
      </c>
      <c r="Z172" s="197">
        <v>-979985093.88496017</v>
      </c>
      <c r="AA172" s="171">
        <v>49379.073815111595</v>
      </c>
      <c r="AB172" s="196">
        <v>225.1758903650128</v>
      </c>
      <c r="AC172" s="197">
        <v>7499181701.4467382</v>
      </c>
      <c r="AD172" s="171">
        <v>46088789198.761574</v>
      </c>
      <c r="AE172" s="196">
        <v>14854288.755806562</v>
      </c>
      <c r="AF172" s="196">
        <v>72465916.051439732</v>
      </c>
      <c r="AG172" s="196">
        <v>-8487141961.630188</v>
      </c>
      <c r="AH172" s="196">
        <v>9934455869.018631</v>
      </c>
      <c r="AI172" s="197">
        <v>85655897.873789132</v>
      </c>
      <c r="AJ172" s="244">
        <v>80</v>
      </c>
      <c r="AK172" s="245">
        <v>24</v>
      </c>
      <c r="AL172" s="245">
        <v>27075000</v>
      </c>
      <c r="AM172" s="192">
        <v>0.97438273939445974</v>
      </c>
      <c r="AN172" s="244">
        <v>77</v>
      </c>
      <c r="AO172" s="245">
        <v>24</v>
      </c>
      <c r="AP172" s="245">
        <v>91</v>
      </c>
      <c r="AQ172" s="246">
        <v>26</v>
      </c>
      <c r="AR172" s="244">
        <v>12141423863.290964</v>
      </c>
      <c r="AS172" s="246">
        <v>3284155377.5706735</v>
      </c>
      <c r="AT172" s="244">
        <v>119327013</v>
      </c>
      <c r="AU172" s="191">
        <v>1.0000000000000013</v>
      </c>
      <c r="AV172" s="192">
        <v>0.16118403131401585</v>
      </c>
      <c r="AW172" s="244">
        <v>4964625.7302960325</v>
      </c>
      <c r="AX172" s="246">
        <v>121289261.87147729</v>
      </c>
      <c r="AY172" s="244">
        <v>4964625.7302960297</v>
      </c>
      <c r="AZ172" s="246">
        <v>21416786.938808899</v>
      </c>
      <c r="BA172" s="186">
        <v>0.99999999999999944</v>
      </c>
      <c r="BB172" s="187">
        <v>0.17657611736068557</v>
      </c>
      <c r="BC172" s="244">
        <v>26381412.669105001</v>
      </c>
      <c r="BD172" s="245">
        <v>96170532.18423304</v>
      </c>
      <c r="BE172" s="245">
        <v>3943229.7516511241</v>
      </c>
      <c r="BF172" s="247">
        <v>1110.5924760898067</v>
      </c>
    </row>
    <row r="173" spans="2:58" s="19" customFormat="1" ht="15" customHeight="1" x14ac:dyDescent="0.25">
      <c r="B173" s="256" t="s">
        <v>264</v>
      </c>
      <c r="C173" s="576">
        <v>1</v>
      </c>
      <c r="D173" s="288">
        <v>2018</v>
      </c>
      <c r="E173" s="345">
        <v>0.2</v>
      </c>
      <c r="F173" s="346" t="s">
        <v>802</v>
      </c>
      <c r="G173" s="316">
        <v>49256.68118978561</v>
      </c>
      <c r="H173" s="318">
        <v>49501.606203172094</v>
      </c>
      <c r="I173" s="323">
        <v>-4.9478195188500385E-3</v>
      </c>
      <c r="J173" s="347">
        <v>80</v>
      </c>
      <c r="K173" s="348">
        <v>80</v>
      </c>
      <c r="L173" s="329">
        <v>0</v>
      </c>
      <c r="M173" s="349">
        <v>27075000</v>
      </c>
      <c r="N173" s="350">
        <v>27075000</v>
      </c>
      <c r="O173" s="323">
        <v>0</v>
      </c>
      <c r="P173" s="349">
        <v>4964625.7302960297</v>
      </c>
      <c r="Q173" s="350">
        <v>4964625.7302960297</v>
      </c>
      <c r="R173" s="323">
        <v>0</v>
      </c>
      <c r="S173" s="349">
        <v>21416786.938808899</v>
      </c>
      <c r="T173" s="249">
        <v>21416786.938808899</v>
      </c>
      <c r="U173" s="332">
        <v>0</v>
      </c>
      <c r="V173" s="172">
        <v>-16756854986.515112</v>
      </c>
      <c r="W173" s="198">
        <v>-11939296623.031029</v>
      </c>
      <c r="X173" s="198">
        <v>-7115511962.8008881</v>
      </c>
      <c r="Y173" s="198">
        <v>-14625636822.097311</v>
      </c>
      <c r="Z173" s="199">
        <v>-1024965168.9635239</v>
      </c>
      <c r="AA173" s="172">
        <v>49256.68118978561</v>
      </c>
      <c r="AB173" s="198">
        <v>224.54858729944763</v>
      </c>
      <c r="AC173" s="199">
        <v>7495437367.1648626</v>
      </c>
      <c r="AD173" s="172">
        <v>46043399269.352821</v>
      </c>
      <c r="AE173" s="198">
        <v>14760301.498355452</v>
      </c>
      <c r="AF173" s="198">
        <v>72267019.152343795</v>
      </c>
      <c r="AG173" s="198">
        <v>-8524182023.1895618</v>
      </c>
      <c r="AH173" s="198">
        <v>9927042781.4886341</v>
      </c>
      <c r="AI173" s="199">
        <v>85381976.07369405</v>
      </c>
      <c r="AJ173" s="248">
        <v>80</v>
      </c>
      <c r="AK173" s="249">
        <v>24</v>
      </c>
      <c r="AL173" s="249">
        <v>27075000</v>
      </c>
      <c r="AM173" s="194">
        <v>0.97438273939445974</v>
      </c>
      <c r="AN173" s="248">
        <v>77</v>
      </c>
      <c r="AO173" s="249">
        <v>24</v>
      </c>
      <c r="AP173" s="249">
        <v>91</v>
      </c>
      <c r="AQ173" s="250">
        <v>26</v>
      </c>
      <c r="AR173" s="248">
        <v>12175531044.695</v>
      </c>
      <c r="AS173" s="250">
        <v>3276415932.5080223</v>
      </c>
      <c r="AT173" s="248">
        <v>119327013</v>
      </c>
      <c r="AU173" s="193">
        <v>1.0000000000000007</v>
      </c>
      <c r="AV173" s="194">
        <v>0.1637704783576539</v>
      </c>
      <c r="AW173" s="248">
        <v>4964625.7302960325</v>
      </c>
      <c r="AX173" s="250">
        <v>121289261.87147729</v>
      </c>
      <c r="AY173" s="248">
        <v>4964625.7302960297</v>
      </c>
      <c r="AZ173" s="250">
        <v>21416786.938808899</v>
      </c>
      <c r="BA173" s="204">
        <v>0.99999999999999944</v>
      </c>
      <c r="BB173" s="206">
        <v>0.17657611736068557</v>
      </c>
      <c r="BC173" s="248">
        <v>26381412.669105001</v>
      </c>
      <c r="BD173" s="249">
        <v>96170532.18423304</v>
      </c>
      <c r="BE173" s="249">
        <v>3943229.7516511236</v>
      </c>
      <c r="BF173" s="251">
        <v>1112.3066996482728</v>
      </c>
    </row>
    <row r="174" spans="2:58" s="19" customFormat="1" ht="15" customHeight="1" x14ac:dyDescent="0.25">
      <c r="B174" s="255" t="s">
        <v>265</v>
      </c>
      <c r="C174" s="575">
        <v>1</v>
      </c>
      <c r="D174" s="287">
        <v>2018</v>
      </c>
      <c r="E174" s="339">
        <v>-0.2</v>
      </c>
      <c r="F174" s="340" t="s">
        <v>697</v>
      </c>
      <c r="G174" s="313">
        <v>201.76672448592819</v>
      </c>
      <c r="H174" s="315">
        <v>225.8039390115226</v>
      </c>
      <c r="I174" s="322">
        <v>-0.10645170598360465</v>
      </c>
      <c r="J174" s="341">
        <v>80</v>
      </c>
      <c r="K174" s="342">
        <v>80</v>
      </c>
      <c r="L174" s="328">
        <v>0</v>
      </c>
      <c r="M174" s="343">
        <v>27075000</v>
      </c>
      <c r="N174" s="344">
        <v>27075000</v>
      </c>
      <c r="O174" s="322">
        <v>0</v>
      </c>
      <c r="P174" s="343">
        <v>4964625.7302960297</v>
      </c>
      <c r="Q174" s="344">
        <v>4964625.7302960297</v>
      </c>
      <c r="R174" s="322">
        <v>0</v>
      </c>
      <c r="S174" s="343">
        <v>21416786.938808899</v>
      </c>
      <c r="T174" s="245">
        <v>21416786.938808899</v>
      </c>
      <c r="U174" s="331">
        <v>0</v>
      </c>
      <c r="V174" s="171">
        <v>-17126142984.119982</v>
      </c>
      <c r="W174" s="196">
        <v>-12311259713.899122</v>
      </c>
      <c r="X174" s="196">
        <v>-7490150146.9321938</v>
      </c>
      <c r="Y174" s="196">
        <v>-14994924819.702188</v>
      </c>
      <c r="Z174" s="197">
        <v>-1394253166.5683975</v>
      </c>
      <c r="AA174" s="171">
        <v>47748.116600817018</v>
      </c>
      <c r="AB174" s="196">
        <v>201.76672448592819</v>
      </c>
      <c r="AC174" s="197">
        <v>7373610646.3087101</v>
      </c>
      <c r="AD174" s="171">
        <v>46503986673.876289</v>
      </c>
      <c r="AE174" s="196">
        <v>12498769.210748747</v>
      </c>
      <c r="AF174" s="196">
        <v>59916692.48910816</v>
      </c>
      <c r="AG174" s="196">
        <v>-10238533556.06332</v>
      </c>
      <c r="AH174" s="196">
        <v>7537397974.0738506</v>
      </c>
      <c r="AI174" s="197">
        <v>8517120.5151104331</v>
      </c>
      <c r="AJ174" s="244">
        <v>80</v>
      </c>
      <c r="AK174" s="245">
        <v>24</v>
      </c>
      <c r="AL174" s="245">
        <v>27075000</v>
      </c>
      <c r="AM174" s="192">
        <v>0.97438273939445974</v>
      </c>
      <c r="AN174" s="244">
        <v>77</v>
      </c>
      <c r="AO174" s="245">
        <v>24</v>
      </c>
      <c r="AP174" s="245">
        <v>91</v>
      </c>
      <c r="AQ174" s="246">
        <v>26</v>
      </c>
      <c r="AR174" s="244">
        <v>12123428022.756422</v>
      </c>
      <c r="AS174" s="246">
        <v>3288241250.3799348</v>
      </c>
      <c r="AT174" s="244">
        <v>119327013</v>
      </c>
      <c r="AU174" s="191">
        <v>1.0000000000000007</v>
      </c>
      <c r="AV174" s="192">
        <v>0.15911711457991481</v>
      </c>
      <c r="AW174" s="244">
        <v>4964625.7302960325</v>
      </c>
      <c r="AX174" s="246">
        <v>121289261.87147729</v>
      </c>
      <c r="AY174" s="244">
        <v>4964625.7302960297</v>
      </c>
      <c r="AZ174" s="246">
        <v>21416786.938808899</v>
      </c>
      <c r="BA174" s="252">
        <v>0.99999999999999944</v>
      </c>
      <c r="BB174" s="192">
        <v>0.17657611736068557</v>
      </c>
      <c r="BC174" s="244">
        <v>26381412.669105001</v>
      </c>
      <c r="BD174" s="245">
        <v>96170532.184233055</v>
      </c>
      <c r="BE174" s="245">
        <v>3943229.7516511241</v>
      </c>
      <c r="BF174" s="247">
        <v>1109.0265128238655</v>
      </c>
    </row>
    <row r="175" spans="2:58" s="19" customFormat="1" ht="15" customHeight="1" x14ac:dyDescent="0.25">
      <c r="B175" s="255" t="s">
        <v>265</v>
      </c>
      <c r="C175" s="575">
        <v>1</v>
      </c>
      <c r="D175" s="287">
        <v>2018</v>
      </c>
      <c r="E175" s="339">
        <v>-0.1</v>
      </c>
      <c r="F175" s="340" t="s">
        <v>697</v>
      </c>
      <c r="G175" s="313">
        <v>213.78533195990499</v>
      </c>
      <c r="H175" s="315">
        <v>225.8039390115226</v>
      </c>
      <c r="I175" s="322">
        <v>-5.3225852056568046E-2</v>
      </c>
      <c r="J175" s="341">
        <v>80</v>
      </c>
      <c r="K175" s="342">
        <v>80</v>
      </c>
      <c r="L175" s="328">
        <v>0</v>
      </c>
      <c r="M175" s="343">
        <v>27075000</v>
      </c>
      <c r="N175" s="344">
        <v>27075000</v>
      </c>
      <c r="O175" s="322">
        <v>0</v>
      </c>
      <c r="P175" s="343">
        <v>4964625.7302960297</v>
      </c>
      <c r="Q175" s="344">
        <v>4964625.7302960297</v>
      </c>
      <c r="R175" s="322">
        <v>0</v>
      </c>
      <c r="S175" s="343">
        <v>21416786.938808899</v>
      </c>
      <c r="T175" s="245">
        <v>21416786.938808899</v>
      </c>
      <c r="U175" s="331">
        <v>0</v>
      </c>
      <c r="V175" s="171">
        <v>-16898341728.926737</v>
      </c>
      <c r="W175" s="196">
        <v>-12083458280.419279</v>
      </c>
      <c r="X175" s="196">
        <v>-7262348535.1657486</v>
      </c>
      <c r="Y175" s="196">
        <v>-14767123564.508938</v>
      </c>
      <c r="Z175" s="197">
        <v>-1166451911.3751526</v>
      </c>
      <c r="AA175" s="171">
        <v>48624.755627947001</v>
      </c>
      <c r="AB175" s="196">
        <v>213.78533195990499</v>
      </c>
      <c r="AC175" s="197">
        <v>7438364233.203413</v>
      </c>
      <c r="AD175" s="171">
        <v>46319536931.231377</v>
      </c>
      <c r="AE175" s="196">
        <v>13723188.624970891</v>
      </c>
      <c r="AF175" s="196">
        <v>66290306.448658392</v>
      </c>
      <c r="AG175" s="196">
        <v>-9343972913.1703224</v>
      </c>
      <c r="AH175" s="196">
        <v>8739626482.6445313</v>
      </c>
      <c r="AI175" s="197">
        <v>47224364.483870745</v>
      </c>
      <c r="AJ175" s="244">
        <v>80</v>
      </c>
      <c r="AK175" s="245">
        <v>24</v>
      </c>
      <c r="AL175" s="245">
        <v>27075000</v>
      </c>
      <c r="AM175" s="192">
        <v>0.97438273939445941</v>
      </c>
      <c r="AN175" s="244">
        <v>77</v>
      </c>
      <c r="AO175" s="245">
        <v>24</v>
      </c>
      <c r="AP175" s="245">
        <v>91</v>
      </c>
      <c r="AQ175" s="246">
        <v>26</v>
      </c>
      <c r="AR175" s="244">
        <v>12123428569.043896</v>
      </c>
      <c r="AS175" s="246">
        <v>3288241291.3567405</v>
      </c>
      <c r="AT175" s="244">
        <v>119327013</v>
      </c>
      <c r="AU175" s="191">
        <v>1.0000000000000004</v>
      </c>
      <c r="AV175" s="192">
        <v>0.15911713134057912</v>
      </c>
      <c r="AW175" s="244">
        <v>4964625.7302960325</v>
      </c>
      <c r="AX175" s="246">
        <v>121289261.87147729</v>
      </c>
      <c r="AY175" s="244">
        <v>4964625.7302960297</v>
      </c>
      <c r="AZ175" s="246">
        <v>21416786.938808899</v>
      </c>
      <c r="BA175" s="186">
        <v>0.99999999999999944</v>
      </c>
      <c r="BB175" s="187">
        <v>0.17657611736068557</v>
      </c>
      <c r="BC175" s="244">
        <v>26381412.669105001</v>
      </c>
      <c r="BD175" s="245">
        <v>96170532.18423304</v>
      </c>
      <c r="BE175" s="245">
        <v>3943229.7516511246</v>
      </c>
      <c r="BF175" s="247">
        <v>1109.026511239045</v>
      </c>
    </row>
    <row r="176" spans="2:58" s="19" customFormat="1" ht="15" customHeight="1" x14ac:dyDescent="0.25">
      <c r="B176" s="255" t="s">
        <v>265</v>
      </c>
      <c r="C176" s="575">
        <v>1</v>
      </c>
      <c r="D176" s="287">
        <v>2018</v>
      </c>
      <c r="E176" s="339">
        <v>0.1</v>
      </c>
      <c r="F176" s="340" t="s">
        <v>697</v>
      </c>
      <c r="G176" s="313">
        <v>237.82254645956718</v>
      </c>
      <c r="H176" s="315">
        <v>225.8039390115226</v>
      </c>
      <c r="I176" s="322">
        <v>5.3225853812192803E-2</v>
      </c>
      <c r="J176" s="341">
        <v>80</v>
      </c>
      <c r="K176" s="342">
        <v>80</v>
      </c>
      <c r="L176" s="328">
        <v>0</v>
      </c>
      <c r="M176" s="343">
        <v>27075000</v>
      </c>
      <c r="N176" s="344">
        <v>27075000</v>
      </c>
      <c r="O176" s="322">
        <v>0</v>
      </c>
      <c r="P176" s="343">
        <v>4964625.7302960297</v>
      </c>
      <c r="Q176" s="344">
        <v>4964625.7302960297</v>
      </c>
      <c r="R176" s="322">
        <v>0</v>
      </c>
      <c r="S176" s="343">
        <v>21416786.938808899</v>
      </c>
      <c r="T176" s="245">
        <v>21416786.938808899</v>
      </c>
      <c r="U176" s="331">
        <v>0</v>
      </c>
      <c r="V176" s="171">
        <v>-16442739226.014769</v>
      </c>
      <c r="W176" s="196">
        <v>-11627855778.398666</v>
      </c>
      <c r="X176" s="196">
        <v>-6806746034.036499</v>
      </c>
      <c r="Y176" s="196">
        <v>-14311521061.596975</v>
      </c>
      <c r="Z176" s="197">
        <v>-710849408.46318054</v>
      </c>
      <c r="AA176" s="171">
        <v>50378.033486026128</v>
      </c>
      <c r="AB176" s="196">
        <v>237.82254645956718</v>
      </c>
      <c r="AC176" s="197">
        <v>7567871400.0213299</v>
      </c>
      <c r="AD176" s="171">
        <v>45950637373.192909</v>
      </c>
      <c r="AE176" s="196">
        <v>16172027.293254025</v>
      </c>
      <c r="AF176" s="196">
        <v>79037534.067262009</v>
      </c>
      <c r="AG176" s="196">
        <v>-7554851677.4392834</v>
      </c>
      <c r="AH176" s="196">
        <v>11144083490.813324</v>
      </c>
      <c r="AI176" s="197">
        <v>124638851.7756083</v>
      </c>
      <c r="AJ176" s="244">
        <v>80</v>
      </c>
      <c r="AK176" s="245">
        <v>24</v>
      </c>
      <c r="AL176" s="245">
        <v>27075000</v>
      </c>
      <c r="AM176" s="192">
        <v>0.97438273939446018</v>
      </c>
      <c r="AN176" s="244">
        <v>77</v>
      </c>
      <c r="AO176" s="245">
        <v>24</v>
      </c>
      <c r="AP176" s="245">
        <v>91</v>
      </c>
      <c r="AQ176" s="246">
        <v>26</v>
      </c>
      <c r="AR176" s="244">
        <v>12123427629.567301</v>
      </c>
      <c r="AS176" s="246">
        <v>3288241006.4852352</v>
      </c>
      <c r="AT176" s="244">
        <v>119327013</v>
      </c>
      <c r="AU176" s="191">
        <v>1.0000000000000007</v>
      </c>
      <c r="AV176" s="192">
        <v>0.15911710619958272</v>
      </c>
      <c r="AW176" s="244">
        <v>4964625.7302960325</v>
      </c>
      <c r="AX176" s="246">
        <v>121289261.87147729</v>
      </c>
      <c r="AY176" s="244">
        <v>4964625.7302960297</v>
      </c>
      <c r="AZ176" s="246">
        <v>21416786.938808899</v>
      </c>
      <c r="BA176" s="186">
        <v>0.99999999999999944</v>
      </c>
      <c r="BB176" s="187">
        <v>0.17657611736068557</v>
      </c>
      <c r="BC176" s="244">
        <v>26381412.669105001</v>
      </c>
      <c r="BD176" s="245">
        <v>96170532.184233069</v>
      </c>
      <c r="BE176" s="245">
        <v>3943229.7516511236</v>
      </c>
      <c r="BF176" s="247">
        <v>1109.0265117617707</v>
      </c>
    </row>
    <row r="177" spans="2:58" s="19" customFormat="1" ht="15" customHeight="1" x14ac:dyDescent="0.25">
      <c r="B177" s="256" t="s">
        <v>265</v>
      </c>
      <c r="C177" s="576">
        <v>1</v>
      </c>
      <c r="D177" s="288">
        <v>2018</v>
      </c>
      <c r="E177" s="345">
        <v>0.2</v>
      </c>
      <c r="F177" s="346" t="s">
        <v>697</v>
      </c>
      <c r="G177" s="316">
        <v>249.84115353711715</v>
      </c>
      <c r="H177" s="318">
        <v>225.8039390115226</v>
      </c>
      <c r="I177" s="323">
        <v>0.1064517059836052</v>
      </c>
      <c r="J177" s="347">
        <v>80</v>
      </c>
      <c r="K177" s="348">
        <v>80</v>
      </c>
      <c r="L177" s="329">
        <v>0</v>
      </c>
      <c r="M177" s="349">
        <v>27075000</v>
      </c>
      <c r="N177" s="350">
        <v>27075000</v>
      </c>
      <c r="O177" s="323">
        <v>0</v>
      </c>
      <c r="P177" s="349">
        <v>4964625.7302960297</v>
      </c>
      <c r="Q177" s="350">
        <v>4964625.7302960297</v>
      </c>
      <c r="R177" s="323">
        <v>0</v>
      </c>
      <c r="S177" s="349">
        <v>21416786.938808899</v>
      </c>
      <c r="T177" s="249">
        <v>21416786.938808899</v>
      </c>
      <c r="U177" s="332">
        <v>0</v>
      </c>
      <c r="V177" s="172">
        <v>-16214937951.164085</v>
      </c>
      <c r="W177" s="198">
        <v>-11400054680.943218</v>
      </c>
      <c r="X177" s="198">
        <v>-6578945113.9762878</v>
      </c>
      <c r="Y177" s="198">
        <v>-14083719786.746294</v>
      </c>
      <c r="Z177" s="199">
        <v>-483048133.61250305</v>
      </c>
      <c r="AA177" s="172">
        <v>51254.672339677556</v>
      </c>
      <c r="AB177" s="198">
        <v>249.84115353711715</v>
      </c>
      <c r="AC177" s="199">
        <v>7632624980.7586975</v>
      </c>
      <c r="AD177" s="172">
        <v>45766187566.213051</v>
      </c>
      <c r="AE177" s="198">
        <v>17396446.565901667</v>
      </c>
      <c r="AF177" s="198">
        <v>85411147.761090428</v>
      </c>
      <c r="AG177" s="198">
        <v>-6660291078.8841515</v>
      </c>
      <c r="AH177" s="198">
        <v>12346311991.454712</v>
      </c>
      <c r="AI177" s="199">
        <v>163346095.17353964</v>
      </c>
      <c r="AJ177" s="248">
        <v>80</v>
      </c>
      <c r="AK177" s="249">
        <v>24</v>
      </c>
      <c r="AL177" s="249">
        <v>27075000</v>
      </c>
      <c r="AM177" s="194">
        <v>0.97438273939445974</v>
      </c>
      <c r="AN177" s="248">
        <v>77</v>
      </c>
      <c r="AO177" s="249">
        <v>24</v>
      </c>
      <c r="AP177" s="249">
        <v>91</v>
      </c>
      <c r="AQ177" s="250">
        <v>26</v>
      </c>
      <c r="AR177" s="248">
        <v>12123428372.321714</v>
      </c>
      <c r="AS177" s="250">
        <v>3288241433.3589621</v>
      </c>
      <c r="AT177" s="248">
        <v>119327013</v>
      </c>
      <c r="AU177" s="193">
        <v>1.0000000000000002</v>
      </c>
      <c r="AV177" s="194">
        <v>0.1591171145799149</v>
      </c>
      <c r="AW177" s="248">
        <v>4964625.7302960325</v>
      </c>
      <c r="AX177" s="250">
        <v>121289261.87147729</v>
      </c>
      <c r="AY177" s="248">
        <v>4964625.7302960297</v>
      </c>
      <c r="AZ177" s="250">
        <v>21416786.938808899</v>
      </c>
      <c r="BA177" s="204">
        <v>0.99999999999999944</v>
      </c>
      <c r="BB177" s="206">
        <v>0.17657611736068557</v>
      </c>
      <c r="BC177" s="248">
        <v>26381412.6691049</v>
      </c>
      <c r="BD177" s="249">
        <v>96170532.184233055</v>
      </c>
      <c r="BE177" s="249">
        <v>3943229.7516511241</v>
      </c>
      <c r="BF177" s="251">
        <v>1109.0265128238696</v>
      </c>
    </row>
    <row r="178" spans="2:58" s="19" customFormat="1" ht="15" customHeight="1" x14ac:dyDescent="0.25">
      <c r="B178" s="254" t="s">
        <v>265</v>
      </c>
      <c r="C178" s="577">
        <v>1</v>
      </c>
      <c r="D178" s="286">
        <v>2018</v>
      </c>
      <c r="E178" s="333">
        <v>-0.2</v>
      </c>
      <c r="F178" s="334" t="s">
        <v>698</v>
      </c>
      <c r="G178" s="319">
        <v>215.23416787393634</v>
      </c>
      <c r="H178" s="320">
        <v>225.8039390115226</v>
      </c>
      <c r="I178" s="324">
        <v>-4.6809507326826982E-2</v>
      </c>
      <c r="J178" s="335">
        <v>80</v>
      </c>
      <c r="K178" s="336">
        <v>80</v>
      </c>
      <c r="L178" s="327">
        <v>0</v>
      </c>
      <c r="M178" s="337">
        <v>27075000</v>
      </c>
      <c r="N178" s="338">
        <v>27075000</v>
      </c>
      <c r="O178" s="324">
        <v>0</v>
      </c>
      <c r="P178" s="337">
        <v>4964625.7302960297</v>
      </c>
      <c r="Q178" s="338">
        <v>4964625.7302960297</v>
      </c>
      <c r="R178" s="324">
        <v>0</v>
      </c>
      <c r="S178" s="337">
        <v>21416786.938808899</v>
      </c>
      <c r="T178" s="241">
        <v>21416786.938808899</v>
      </c>
      <c r="U178" s="330">
        <v>0</v>
      </c>
      <c r="V178" s="170">
        <v>-18731848498.772552</v>
      </c>
      <c r="W178" s="24">
        <v>-14879941882.595848</v>
      </c>
      <c r="X178" s="24">
        <v>-11023054229.022308</v>
      </c>
      <c r="Y178" s="24">
        <v>-17026873967.23831</v>
      </c>
      <c r="Z178" s="195">
        <v>-6146336644.7312851</v>
      </c>
      <c r="AA178" s="170">
        <v>44019.644413309878</v>
      </c>
      <c r="AB178" s="24">
        <v>215.23416787393634</v>
      </c>
      <c r="AC178" s="195">
        <v>5960738669.2797775</v>
      </c>
      <c r="AD178" s="170">
        <v>44069530186.293312</v>
      </c>
      <c r="AE178" s="24">
        <v>9746017.4321527183</v>
      </c>
      <c r="AF178" s="24">
        <v>57265009.496047541</v>
      </c>
      <c r="AG178" s="24">
        <v>-9025155568.2631969</v>
      </c>
      <c r="AH178" s="24">
        <v>9914681436.8444252</v>
      </c>
      <c r="AI178" s="195">
        <v>67766616.513111234</v>
      </c>
      <c r="AJ178" s="240">
        <v>80</v>
      </c>
      <c r="AK178" s="241">
        <v>24</v>
      </c>
      <c r="AL178" s="241">
        <v>27075000</v>
      </c>
      <c r="AM178" s="190">
        <v>0.97438273939445996</v>
      </c>
      <c r="AN178" s="240">
        <v>77</v>
      </c>
      <c r="AO178" s="241">
        <v>24</v>
      </c>
      <c r="AP178" s="241">
        <v>91</v>
      </c>
      <c r="AQ178" s="242">
        <v>26</v>
      </c>
      <c r="AR178" s="240">
        <v>12123428323.262112</v>
      </c>
      <c r="AS178" s="242">
        <v>3288241702.9739618</v>
      </c>
      <c r="AT178" s="240">
        <v>119327013</v>
      </c>
      <c r="AU178" s="189">
        <v>1.0000000000000007</v>
      </c>
      <c r="AV178" s="190">
        <v>0.15911712296024697</v>
      </c>
      <c r="AW178" s="240">
        <v>4964625.7302960325</v>
      </c>
      <c r="AX178" s="242">
        <v>121289261.87147729</v>
      </c>
      <c r="AY178" s="240">
        <v>4964625.7302960297</v>
      </c>
      <c r="AZ178" s="242">
        <v>21416786.938808899</v>
      </c>
      <c r="BA178" s="200">
        <v>0.99999999999999944</v>
      </c>
      <c r="BB178" s="202">
        <v>0.17657611736068557</v>
      </c>
      <c r="BC178" s="240">
        <v>26381412.669105001</v>
      </c>
      <c r="BD178" s="241">
        <v>96170532.184233055</v>
      </c>
      <c r="BE178" s="241">
        <v>3943229.7516511241</v>
      </c>
      <c r="BF178" s="243">
        <v>1109.0265128238655</v>
      </c>
    </row>
    <row r="179" spans="2:58" s="19" customFormat="1" ht="15" customHeight="1" x14ac:dyDescent="0.25">
      <c r="B179" s="255" t="s">
        <v>265</v>
      </c>
      <c r="C179" s="575">
        <v>1</v>
      </c>
      <c r="D179" s="287">
        <v>2018</v>
      </c>
      <c r="E179" s="339">
        <v>-0.1</v>
      </c>
      <c r="F179" s="340" t="s">
        <v>698</v>
      </c>
      <c r="G179" s="313">
        <v>220.5190534427295</v>
      </c>
      <c r="H179" s="315">
        <v>225.8039390115226</v>
      </c>
      <c r="I179" s="322">
        <v>-2.3404753663413325E-2</v>
      </c>
      <c r="J179" s="341">
        <v>80</v>
      </c>
      <c r="K179" s="342">
        <v>80</v>
      </c>
      <c r="L179" s="328">
        <v>0</v>
      </c>
      <c r="M179" s="343">
        <v>27075000</v>
      </c>
      <c r="N179" s="344">
        <v>27075000</v>
      </c>
      <c r="O179" s="322">
        <v>0</v>
      </c>
      <c r="P179" s="343">
        <v>4964625.7302960297</v>
      </c>
      <c r="Q179" s="344">
        <v>4964625.7302960297</v>
      </c>
      <c r="R179" s="322">
        <v>0</v>
      </c>
      <c r="S179" s="343">
        <v>21416786.938808899</v>
      </c>
      <c r="T179" s="245">
        <v>21416786.938808899</v>
      </c>
      <c r="U179" s="331">
        <v>0</v>
      </c>
      <c r="V179" s="171">
        <v>-17701194483.207306</v>
      </c>
      <c r="W179" s="196">
        <v>-13367799540.008512</v>
      </c>
      <c r="X179" s="196">
        <v>-9028800929.7382851</v>
      </c>
      <c r="Y179" s="196">
        <v>-15783098135.231274</v>
      </c>
      <c r="Z179" s="197">
        <v>-3542493647.4108696</v>
      </c>
      <c r="AA179" s="171">
        <v>46760.519441778633</v>
      </c>
      <c r="AB179" s="196">
        <v>220.5190534427295</v>
      </c>
      <c r="AC179" s="197">
        <v>6731928241.4067354</v>
      </c>
      <c r="AD179" s="171">
        <v>45102308653.168999</v>
      </c>
      <c r="AE179" s="196">
        <v>12346812.660238966</v>
      </c>
      <c r="AF179" s="196">
        <v>64964464.810573429</v>
      </c>
      <c r="AG179" s="196">
        <v>-8737283942.8684654</v>
      </c>
      <c r="AH179" s="196">
        <v>9928268209.8043518</v>
      </c>
      <c r="AI179" s="197">
        <v>76849112.17871803</v>
      </c>
      <c r="AJ179" s="244">
        <v>80</v>
      </c>
      <c r="AK179" s="245">
        <v>24</v>
      </c>
      <c r="AL179" s="245">
        <v>27075000</v>
      </c>
      <c r="AM179" s="192">
        <v>0.97438273939445974</v>
      </c>
      <c r="AN179" s="244">
        <v>77</v>
      </c>
      <c r="AO179" s="245">
        <v>24</v>
      </c>
      <c r="AP179" s="245">
        <v>91</v>
      </c>
      <c r="AQ179" s="246">
        <v>26</v>
      </c>
      <c r="AR179" s="244">
        <v>12123428265.023043</v>
      </c>
      <c r="AS179" s="246">
        <v>3288240980.7649345</v>
      </c>
      <c r="AT179" s="244">
        <v>119327013</v>
      </c>
      <c r="AU179" s="191">
        <v>1.0000000000000004</v>
      </c>
      <c r="AV179" s="192">
        <v>0.15911712296024699</v>
      </c>
      <c r="AW179" s="244">
        <v>4964625.7302960325</v>
      </c>
      <c r="AX179" s="246">
        <v>121289261.87147729</v>
      </c>
      <c r="AY179" s="244">
        <v>4964625.7302960297</v>
      </c>
      <c r="AZ179" s="246">
        <v>21416786.938808899</v>
      </c>
      <c r="BA179" s="186">
        <v>0.99999999999999944</v>
      </c>
      <c r="BB179" s="187">
        <v>0.17657611736068557</v>
      </c>
      <c r="BC179" s="244">
        <v>26381412.669105001</v>
      </c>
      <c r="BD179" s="245">
        <v>96170532.184233069</v>
      </c>
      <c r="BE179" s="245">
        <v>3943229.751651125</v>
      </c>
      <c r="BF179" s="247">
        <v>1109.0265128238657</v>
      </c>
    </row>
    <row r="180" spans="2:58" s="19" customFormat="1" ht="15" customHeight="1" x14ac:dyDescent="0.25">
      <c r="B180" s="255" t="s">
        <v>265</v>
      </c>
      <c r="C180" s="575">
        <v>1</v>
      </c>
      <c r="D180" s="287">
        <v>2018</v>
      </c>
      <c r="E180" s="339">
        <v>0.1</v>
      </c>
      <c r="F180" s="340" t="s">
        <v>698</v>
      </c>
      <c r="G180" s="313">
        <v>231.08882478945296</v>
      </c>
      <c r="H180" s="315">
        <v>225.8039390115226</v>
      </c>
      <c r="I180" s="322">
        <v>2.3404754589603005E-2</v>
      </c>
      <c r="J180" s="341">
        <v>80</v>
      </c>
      <c r="K180" s="342">
        <v>80</v>
      </c>
      <c r="L180" s="328">
        <v>0</v>
      </c>
      <c r="M180" s="343">
        <v>27075000</v>
      </c>
      <c r="N180" s="344">
        <v>27075000</v>
      </c>
      <c r="O180" s="322">
        <v>0</v>
      </c>
      <c r="P180" s="343">
        <v>4964625.7302960297</v>
      </c>
      <c r="Q180" s="344">
        <v>4964625.7302960297</v>
      </c>
      <c r="R180" s="322">
        <v>0</v>
      </c>
      <c r="S180" s="343">
        <v>21416786.938808899</v>
      </c>
      <c r="T180" s="245">
        <v>21416786.938808899</v>
      </c>
      <c r="U180" s="331">
        <v>0</v>
      </c>
      <c r="V180" s="171">
        <v>-15639886459.691778</v>
      </c>
      <c r="W180" s="196">
        <v>-10343514667.980209</v>
      </c>
      <c r="X180" s="196">
        <v>-5040293949.8479729</v>
      </c>
      <c r="Y180" s="196">
        <v>-13295546478.832199</v>
      </c>
      <c r="Z180" s="197">
        <v>1665192339.6149673</v>
      </c>
      <c r="AA180" s="171">
        <v>52242.269590236996</v>
      </c>
      <c r="AB180" s="196">
        <v>231.08882478945296</v>
      </c>
      <c r="AC180" s="197">
        <v>8274307388.9110823</v>
      </c>
      <c r="AD180" s="171">
        <v>47167865620.859795</v>
      </c>
      <c r="AE180" s="196">
        <v>17548403.191115387</v>
      </c>
      <c r="AF180" s="196">
        <v>80363375.579810679</v>
      </c>
      <c r="AG180" s="196">
        <v>-8161540668.708622</v>
      </c>
      <c r="AH180" s="196">
        <v>9955441759.9087772</v>
      </c>
      <c r="AI180" s="197">
        <v>95014103.81114161</v>
      </c>
      <c r="AJ180" s="244">
        <v>80</v>
      </c>
      <c r="AK180" s="245">
        <v>24</v>
      </c>
      <c r="AL180" s="245">
        <v>27075000</v>
      </c>
      <c r="AM180" s="192">
        <v>0.97438273939445974</v>
      </c>
      <c r="AN180" s="244">
        <v>77</v>
      </c>
      <c r="AO180" s="245">
        <v>24</v>
      </c>
      <c r="AP180" s="245">
        <v>91</v>
      </c>
      <c r="AQ180" s="246">
        <v>26</v>
      </c>
      <c r="AR180" s="244">
        <v>12123428121.416224</v>
      </c>
      <c r="AS180" s="246">
        <v>3288241291.356741</v>
      </c>
      <c r="AT180" s="244">
        <v>119327013</v>
      </c>
      <c r="AU180" s="191">
        <v>1.0000000000000004</v>
      </c>
      <c r="AV180" s="192">
        <v>0.15911712296024699</v>
      </c>
      <c r="AW180" s="244">
        <v>4964625.7302960325</v>
      </c>
      <c r="AX180" s="246">
        <v>121289261.87147729</v>
      </c>
      <c r="AY180" s="244">
        <v>4964625.7302960297</v>
      </c>
      <c r="AZ180" s="246">
        <v>21416786.938808899</v>
      </c>
      <c r="BA180" s="186">
        <v>0.99999999999999944</v>
      </c>
      <c r="BB180" s="187">
        <v>0.17657611736068557</v>
      </c>
      <c r="BC180" s="244">
        <v>26381412.669105001</v>
      </c>
      <c r="BD180" s="245">
        <v>96170532.18423304</v>
      </c>
      <c r="BE180" s="245">
        <v>3943229.7516511236</v>
      </c>
      <c r="BF180" s="247">
        <v>1109.0265112579282</v>
      </c>
    </row>
    <row r="181" spans="2:58" s="19" customFormat="1" ht="15" customHeight="1" x14ac:dyDescent="0.25">
      <c r="B181" s="256" t="s">
        <v>265</v>
      </c>
      <c r="C181" s="576">
        <v>1</v>
      </c>
      <c r="D181" s="288">
        <v>2018</v>
      </c>
      <c r="E181" s="345">
        <v>0.2</v>
      </c>
      <c r="F181" s="346" t="s">
        <v>698</v>
      </c>
      <c r="G181" s="316">
        <v>236.37371014910903</v>
      </c>
      <c r="H181" s="318">
        <v>225.8039390115226</v>
      </c>
      <c r="I181" s="323">
        <v>4.6809507326827759E-2</v>
      </c>
      <c r="J181" s="347">
        <v>80</v>
      </c>
      <c r="K181" s="348">
        <v>80</v>
      </c>
      <c r="L181" s="329">
        <v>0</v>
      </c>
      <c r="M181" s="349">
        <v>27075000</v>
      </c>
      <c r="N181" s="350">
        <v>27075000</v>
      </c>
      <c r="O181" s="323">
        <v>0</v>
      </c>
      <c r="P181" s="349">
        <v>4964625.7302960297</v>
      </c>
      <c r="Q181" s="350">
        <v>4964625.7302960297</v>
      </c>
      <c r="R181" s="323">
        <v>0</v>
      </c>
      <c r="S181" s="349">
        <v>21416786.938808899</v>
      </c>
      <c r="T181" s="249">
        <v>21416786.938808899</v>
      </c>
      <c r="U181" s="332">
        <v>0</v>
      </c>
      <c r="V181" s="172">
        <v>-14609232436.511541</v>
      </c>
      <c r="W181" s="198">
        <v>-8831372512.2465019</v>
      </c>
      <c r="X181" s="198">
        <v>-3046041031.8861847</v>
      </c>
      <c r="Y181" s="198">
        <v>-12051770639.210175</v>
      </c>
      <c r="Z181" s="199">
        <v>4269035344.5503578</v>
      </c>
      <c r="AA181" s="172">
        <v>54983.144527184682</v>
      </c>
      <c r="AB181" s="198">
        <v>236.37371014910903</v>
      </c>
      <c r="AC181" s="199">
        <v>9045496957.7876205</v>
      </c>
      <c r="AD181" s="172">
        <v>48200644053.796074</v>
      </c>
      <c r="AE181" s="198">
        <v>20149198.344497699</v>
      </c>
      <c r="AF181" s="198">
        <v>88062830.754150972</v>
      </c>
      <c r="AG181" s="198">
        <v>-7873669066.6842709</v>
      </c>
      <c r="AH181" s="198">
        <v>9969028528.6841278</v>
      </c>
      <c r="AI181" s="199">
        <v>104096599.17553866</v>
      </c>
      <c r="AJ181" s="248">
        <v>80</v>
      </c>
      <c r="AK181" s="249">
        <v>24</v>
      </c>
      <c r="AL181" s="249">
        <v>27075000</v>
      </c>
      <c r="AM181" s="194">
        <v>0.97438273939445974</v>
      </c>
      <c r="AN181" s="248">
        <v>77</v>
      </c>
      <c r="AO181" s="249">
        <v>24</v>
      </c>
      <c r="AP181" s="249">
        <v>91</v>
      </c>
      <c r="AQ181" s="250">
        <v>26</v>
      </c>
      <c r="AR181" s="248">
        <v>12123429120.948866</v>
      </c>
      <c r="AS181" s="250">
        <v>3288241702.9739618</v>
      </c>
      <c r="AT181" s="248">
        <v>119327013</v>
      </c>
      <c r="AU181" s="193">
        <v>1.0000000000000009</v>
      </c>
      <c r="AV181" s="194">
        <v>0.15911713972091115</v>
      </c>
      <c r="AW181" s="248">
        <v>4964625.7302960325</v>
      </c>
      <c r="AX181" s="250">
        <v>121289261.87147729</v>
      </c>
      <c r="AY181" s="248">
        <v>4964625.7302960297</v>
      </c>
      <c r="AZ181" s="250">
        <v>21416786.938808899</v>
      </c>
      <c r="BA181" s="204">
        <v>0.99999999999999944</v>
      </c>
      <c r="BB181" s="206">
        <v>0.17657611736068557</v>
      </c>
      <c r="BC181" s="248">
        <v>26381412.6691049</v>
      </c>
      <c r="BD181" s="249">
        <v>96170532.184233069</v>
      </c>
      <c r="BE181" s="249">
        <v>3943229.7516511241</v>
      </c>
      <c r="BF181" s="251">
        <v>1109.0265128238698</v>
      </c>
    </row>
    <row r="182" spans="2:58" s="19" customFormat="1" ht="15" customHeight="1" x14ac:dyDescent="0.25">
      <c r="B182" s="254" t="s">
        <v>265</v>
      </c>
      <c r="C182" s="577">
        <v>1</v>
      </c>
      <c r="D182" s="286">
        <v>2018</v>
      </c>
      <c r="E182" s="333">
        <v>-0.2</v>
      </c>
      <c r="F182" s="334" t="s">
        <v>699</v>
      </c>
      <c r="G182" s="319">
        <v>230.95086291824353</v>
      </c>
      <c r="H182" s="320">
        <v>225.8039390115226</v>
      </c>
      <c r="I182" s="324">
        <v>2.2793773790005911E-2</v>
      </c>
      <c r="J182" s="335">
        <v>80</v>
      </c>
      <c r="K182" s="336">
        <v>80</v>
      </c>
      <c r="L182" s="327">
        <v>0</v>
      </c>
      <c r="M182" s="337">
        <v>27075000</v>
      </c>
      <c r="N182" s="338">
        <v>27075000</v>
      </c>
      <c r="O182" s="324">
        <v>0</v>
      </c>
      <c r="P182" s="337">
        <v>4964625.7302960297</v>
      </c>
      <c r="Q182" s="338">
        <v>4964625.7302960297</v>
      </c>
      <c r="R182" s="324">
        <v>0</v>
      </c>
      <c r="S182" s="337">
        <v>21416786.938808899</v>
      </c>
      <c r="T182" s="241">
        <v>21416786.938808899</v>
      </c>
      <c r="U182" s="330">
        <v>0</v>
      </c>
      <c r="V182" s="170">
        <v>-14813086580.516014</v>
      </c>
      <c r="W182" s="24">
        <v>-9998203310.2951469</v>
      </c>
      <c r="X182" s="24">
        <v>-5177093743.3282204</v>
      </c>
      <c r="Y182" s="24">
        <v>-12681868416.098219</v>
      </c>
      <c r="Z182" s="195">
        <v>918803237.03556442</v>
      </c>
      <c r="AA182" s="170">
        <v>51591.47604045074</v>
      </c>
      <c r="AB182" s="24">
        <v>230.95086291824353</v>
      </c>
      <c r="AC182" s="195">
        <v>7559230965.101038</v>
      </c>
      <c r="AD182" s="170">
        <v>46996033930.253677</v>
      </c>
      <c r="AE182" s="24">
        <v>16409563.372786563</v>
      </c>
      <c r="AF182" s="24">
        <v>77130814.094946682</v>
      </c>
      <c r="AG182" s="24">
        <v>-7363924270.4219093</v>
      </c>
      <c r="AH182" s="24">
        <v>10061213107.39584</v>
      </c>
      <c r="AI182" s="195">
        <v>106432723.0495097</v>
      </c>
      <c r="AJ182" s="240">
        <v>80</v>
      </c>
      <c r="AK182" s="241">
        <v>24</v>
      </c>
      <c r="AL182" s="241">
        <v>27075000</v>
      </c>
      <c r="AM182" s="190">
        <v>0.97438273939445974</v>
      </c>
      <c r="AN182" s="240">
        <v>77</v>
      </c>
      <c r="AO182" s="241">
        <v>24</v>
      </c>
      <c r="AP182" s="241">
        <v>91</v>
      </c>
      <c r="AQ182" s="242">
        <v>26</v>
      </c>
      <c r="AR182" s="240">
        <v>12123428227.042875</v>
      </c>
      <c r="AS182" s="242">
        <v>3288240980.7649345</v>
      </c>
      <c r="AT182" s="240">
        <v>119327013</v>
      </c>
      <c r="AU182" s="189">
        <v>1.0000000000000009</v>
      </c>
      <c r="AV182" s="190">
        <v>0.15911712296024694</v>
      </c>
      <c r="AW182" s="240">
        <v>4964625.7302960325</v>
      </c>
      <c r="AX182" s="242">
        <v>121289261.87147729</v>
      </c>
      <c r="AY182" s="240">
        <v>4964625.7302960297</v>
      </c>
      <c r="AZ182" s="242">
        <v>21416786.938808899</v>
      </c>
      <c r="BA182" s="200">
        <v>0.99999999999999944</v>
      </c>
      <c r="BB182" s="202">
        <v>0.17657611736068557</v>
      </c>
      <c r="BC182" s="240">
        <v>26381412.669105001</v>
      </c>
      <c r="BD182" s="241">
        <v>96170532.184233055</v>
      </c>
      <c r="BE182" s="241">
        <v>3943229.7516511241</v>
      </c>
      <c r="BF182" s="243">
        <v>1038.6188394204898</v>
      </c>
    </row>
    <row r="183" spans="2:58" s="19" customFormat="1" ht="15" customHeight="1" x14ac:dyDescent="0.25">
      <c r="B183" s="255" t="s">
        <v>265</v>
      </c>
      <c r="C183" s="575">
        <v>1</v>
      </c>
      <c r="D183" s="287">
        <v>2018</v>
      </c>
      <c r="E183" s="339">
        <v>-0.1</v>
      </c>
      <c r="F183" s="340" t="s">
        <v>699</v>
      </c>
      <c r="G183" s="313">
        <v>228.37740117401876</v>
      </c>
      <c r="H183" s="315">
        <v>225.8039390115226</v>
      </c>
      <c r="I183" s="322">
        <v>1.1396887821185642E-2</v>
      </c>
      <c r="J183" s="341">
        <v>80</v>
      </c>
      <c r="K183" s="342">
        <v>80</v>
      </c>
      <c r="L183" s="328">
        <v>0</v>
      </c>
      <c r="M183" s="343">
        <v>27075000</v>
      </c>
      <c r="N183" s="344">
        <v>27075000</v>
      </c>
      <c r="O183" s="322">
        <v>0</v>
      </c>
      <c r="P183" s="343">
        <v>4964625.7302960297</v>
      </c>
      <c r="Q183" s="344">
        <v>4964625.7302960297</v>
      </c>
      <c r="R183" s="322">
        <v>0</v>
      </c>
      <c r="S183" s="343">
        <v>21416786.938808899</v>
      </c>
      <c r="T183" s="245">
        <v>21416786.938808899</v>
      </c>
      <c r="U183" s="331">
        <v>0</v>
      </c>
      <c r="V183" s="171">
        <v>-15741813527.246271</v>
      </c>
      <c r="W183" s="196">
        <v>-10926930080.237015</v>
      </c>
      <c r="X183" s="196">
        <v>-6105820336.4817085</v>
      </c>
      <c r="Y183" s="196">
        <v>-13610595362.828472</v>
      </c>
      <c r="Z183" s="197">
        <v>-9923709.6946907043</v>
      </c>
      <c r="AA183" s="171">
        <v>50546.435346869315</v>
      </c>
      <c r="AB183" s="196">
        <v>228.37740117401876</v>
      </c>
      <c r="AC183" s="197">
        <v>7531174392.5677614</v>
      </c>
      <c r="AD183" s="171">
        <v>46565560559.088371</v>
      </c>
      <c r="AE183" s="196">
        <v>15678585.705259316</v>
      </c>
      <c r="AF183" s="196">
        <v>74897367.250207514</v>
      </c>
      <c r="AG183" s="196">
        <v>-7906668270.5776272</v>
      </c>
      <c r="AH183" s="196">
        <v>10001534049.264608</v>
      </c>
      <c r="AI183" s="197">
        <v>96182165.748125434</v>
      </c>
      <c r="AJ183" s="244">
        <v>80</v>
      </c>
      <c r="AK183" s="245">
        <v>24</v>
      </c>
      <c r="AL183" s="245">
        <v>27075000</v>
      </c>
      <c r="AM183" s="192">
        <v>0.97438273939445974</v>
      </c>
      <c r="AN183" s="244">
        <v>77</v>
      </c>
      <c r="AO183" s="245">
        <v>24</v>
      </c>
      <c r="AP183" s="245">
        <v>91</v>
      </c>
      <c r="AQ183" s="246">
        <v>26</v>
      </c>
      <c r="AR183" s="244">
        <v>12123427312.675356</v>
      </c>
      <c r="AS183" s="246">
        <v>3288241276.1002345</v>
      </c>
      <c r="AT183" s="244">
        <v>119327013</v>
      </c>
      <c r="AU183" s="191">
        <v>1.0000000000000004</v>
      </c>
      <c r="AV183" s="192">
        <v>0.15911709781925062</v>
      </c>
      <c r="AW183" s="244">
        <v>4964625.7302960325</v>
      </c>
      <c r="AX183" s="246">
        <v>121289261.87147729</v>
      </c>
      <c r="AY183" s="244">
        <v>4964625.7302960297</v>
      </c>
      <c r="AZ183" s="246">
        <v>21416786.938808899</v>
      </c>
      <c r="BA183" s="186">
        <v>0.99999999999999944</v>
      </c>
      <c r="BB183" s="187">
        <v>0.17657611736068557</v>
      </c>
      <c r="BC183" s="244">
        <v>26381412.669105001</v>
      </c>
      <c r="BD183" s="245">
        <v>96170532.184233055</v>
      </c>
      <c r="BE183" s="245">
        <v>3943229.7516511246</v>
      </c>
      <c r="BF183" s="247">
        <v>1073.8226745562515</v>
      </c>
    </row>
    <row r="184" spans="2:58" s="19" customFormat="1" ht="15" customHeight="1" x14ac:dyDescent="0.25">
      <c r="B184" s="255" t="s">
        <v>265</v>
      </c>
      <c r="C184" s="575">
        <v>1</v>
      </c>
      <c r="D184" s="287">
        <v>2018</v>
      </c>
      <c r="E184" s="339">
        <v>0.1</v>
      </c>
      <c r="F184" s="340" t="s">
        <v>699</v>
      </c>
      <c r="G184" s="313">
        <v>223.23047722095879</v>
      </c>
      <c r="H184" s="315">
        <v>225.8039390115226</v>
      </c>
      <c r="I184" s="322">
        <v>-1.1396886174038334E-2</v>
      </c>
      <c r="J184" s="341">
        <v>80</v>
      </c>
      <c r="K184" s="342">
        <v>80</v>
      </c>
      <c r="L184" s="328">
        <v>0</v>
      </c>
      <c r="M184" s="343">
        <v>27075000</v>
      </c>
      <c r="N184" s="344">
        <v>27075000</v>
      </c>
      <c r="O184" s="322">
        <v>0</v>
      </c>
      <c r="P184" s="343">
        <v>4964625.7302960297</v>
      </c>
      <c r="Q184" s="344">
        <v>4964625.7302960297</v>
      </c>
      <c r="R184" s="322">
        <v>0</v>
      </c>
      <c r="S184" s="343">
        <v>21416786.938808899</v>
      </c>
      <c r="T184" s="245">
        <v>21416786.938808899</v>
      </c>
      <c r="U184" s="331">
        <v>0</v>
      </c>
      <c r="V184" s="171">
        <v>-17599267442.372284</v>
      </c>
      <c r="W184" s="196">
        <v>-12784383990.981098</v>
      </c>
      <c r="X184" s="196">
        <v>-7963274242.8438377</v>
      </c>
      <c r="Y184" s="196">
        <v>-15468049277.954483</v>
      </c>
      <c r="Z184" s="197">
        <v>-1867377624.8206978</v>
      </c>
      <c r="AA184" s="171">
        <v>48456.353756381592</v>
      </c>
      <c r="AB184" s="196">
        <v>223.23047722095879</v>
      </c>
      <c r="AC184" s="197">
        <v>7475061240.2718773</v>
      </c>
      <c r="AD184" s="171">
        <v>45704613741.362602</v>
      </c>
      <c r="AE184" s="196">
        <v>14216630.204183012</v>
      </c>
      <c r="AF184" s="196">
        <v>70430473.249288842</v>
      </c>
      <c r="AG184" s="196">
        <v>-8992156322.726263</v>
      </c>
      <c r="AH184" s="196">
        <v>9882175923.7001343</v>
      </c>
      <c r="AI184" s="197">
        <v>75681050.475934982</v>
      </c>
      <c r="AJ184" s="244">
        <v>80</v>
      </c>
      <c r="AK184" s="245">
        <v>24</v>
      </c>
      <c r="AL184" s="245">
        <v>27075000</v>
      </c>
      <c r="AM184" s="192">
        <v>0.97438273939445941</v>
      </c>
      <c r="AN184" s="244">
        <v>77</v>
      </c>
      <c r="AO184" s="245">
        <v>24</v>
      </c>
      <c r="AP184" s="245">
        <v>91</v>
      </c>
      <c r="AQ184" s="246">
        <v>26</v>
      </c>
      <c r="AR184" s="244">
        <v>12123428392.002689</v>
      </c>
      <c r="AS184" s="246">
        <v>3288241728.694262</v>
      </c>
      <c r="AT184" s="244">
        <v>119327013</v>
      </c>
      <c r="AU184" s="191">
        <v>1.0000000000000004</v>
      </c>
      <c r="AV184" s="192">
        <v>0.15911712296024699</v>
      </c>
      <c r="AW184" s="244">
        <v>4964625.7302960325</v>
      </c>
      <c r="AX184" s="246">
        <v>121289261.87147729</v>
      </c>
      <c r="AY184" s="244">
        <v>4964625.7302960297</v>
      </c>
      <c r="AZ184" s="246">
        <v>21416786.938808899</v>
      </c>
      <c r="BA184" s="186">
        <v>0.99999999999999944</v>
      </c>
      <c r="BB184" s="187">
        <v>0.17657611736068557</v>
      </c>
      <c r="BC184" s="244">
        <v>26381412.669105001</v>
      </c>
      <c r="BD184" s="245">
        <v>96170532.184233084</v>
      </c>
      <c r="BE184" s="245">
        <v>3943229.7516511241</v>
      </c>
      <c r="BF184" s="247">
        <v>1144.2303489791907</v>
      </c>
    </row>
    <row r="185" spans="2:58" s="19" customFormat="1" ht="15" customHeight="1" x14ac:dyDescent="0.25">
      <c r="B185" s="256" t="s">
        <v>265</v>
      </c>
      <c r="C185" s="576">
        <v>1</v>
      </c>
      <c r="D185" s="288">
        <v>2018</v>
      </c>
      <c r="E185" s="345">
        <v>0.2</v>
      </c>
      <c r="F185" s="346" t="s">
        <v>699</v>
      </c>
      <c r="G185" s="316">
        <v>220.65701510480164</v>
      </c>
      <c r="H185" s="318">
        <v>225.8039390115226</v>
      </c>
      <c r="I185" s="323">
        <v>-2.2793773790006022E-2</v>
      </c>
      <c r="J185" s="347">
        <v>80</v>
      </c>
      <c r="K185" s="348">
        <v>80</v>
      </c>
      <c r="L185" s="329">
        <v>0</v>
      </c>
      <c r="M185" s="349">
        <v>27075000</v>
      </c>
      <c r="N185" s="350">
        <v>27075000</v>
      </c>
      <c r="O185" s="323">
        <v>0</v>
      </c>
      <c r="P185" s="349">
        <v>4964625.7302960297</v>
      </c>
      <c r="Q185" s="350">
        <v>4964625.7302960297</v>
      </c>
      <c r="R185" s="323">
        <v>0</v>
      </c>
      <c r="S185" s="349">
        <v>21416786.938808899</v>
      </c>
      <c r="T185" s="249">
        <v>21416786.938808899</v>
      </c>
      <c r="U185" s="332">
        <v>0</v>
      </c>
      <c r="V185" s="172">
        <v>-18527994354.76807</v>
      </c>
      <c r="W185" s="198">
        <v>-13713111084.547203</v>
      </c>
      <c r="X185" s="198">
        <v>-8892001517.5802727</v>
      </c>
      <c r="Y185" s="198">
        <v>-16396776190.350277</v>
      </c>
      <c r="Z185" s="199">
        <v>-2796104537.2164917</v>
      </c>
      <c r="AA185" s="172">
        <v>47411.312900043813</v>
      </c>
      <c r="AB185" s="198">
        <v>220.65701510480164</v>
      </c>
      <c r="AC185" s="199">
        <v>7447004661.9663696</v>
      </c>
      <c r="AD185" s="172">
        <v>45274140309.835709</v>
      </c>
      <c r="AE185" s="198">
        <v>13485652.40386381</v>
      </c>
      <c r="AF185" s="198">
        <v>68197026.155251831</v>
      </c>
      <c r="AG185" s="198">
        <v>-9534900364.5255508</v>
      </c>
      <c r="AH185" s="198">
        <v>9822496858.1327133</v>
      </c>
      <c r="AI185" s="199">
        <v>65430492.639139891</v>
      </c>
      <c r="AJ185" s="248">
        <v>80</v>
      </c>
      <c r="AK185" s="249">
        <v>24</v>
      </c>
      <c r="AL185" s="249">
        <v>27075000</v>
      </c>
      <c r="AM185" s="194">
        <v>0.97438273939445996</v>
      </c>
      <c r="AN185" s="248">
        <v>77</v>
      </c>
      <c r="AO185" s="249">
        <v>24</v>
      </c>
      <c r="AP185" s="249">
        <v>91</v>
      </c>
      <c r="AQ185" s="250">
        <v>26</v>
      </c>
      <c r="AR185" s="248">
        <v>12123428844.645262</v>
      </c>
      <c r="AS185" s="250">
        <v>3288240996.02144</v>
      </c>
      <c r="AT185" s="248">
        <v>119327013</v>
      </c>
      <c r="AU185" s="193">
        <v>1.0000000000000007</v>
      </c>
      <c r="AV185" s="194">
        <v>0.15911713134057909</v>
      </c>
      <c r="AW185" s="248">
        <v>4964625.7302960325</v>
      </c>
      <c r="AX185" s="250">
        <v>121289261.87147729</v>
      </c>
      <c r="AY185" s="248">
        <v>4964625.7302960297</v>
      </c>
      <c r="AZ185" s="250">
        <v>21416786.938808899</v>
      </c>
      <c r="BA185" s="204">
        <v>0.99999999999999944</v>
      </c>
      <c r="BB185" s="206">
        <v>0.17657611736068557</v>
      </c>
      <c r="BC185" s="248">
        <v>26381412.669105001</v>
      </c>
      <c r="BD185" s="249">
        <v>96170532.18423304</v>
      </c>
      <c r="BE185" s="249">
        <v>3943229.7516511241</v>
      </c>
      <c r="BF185" s="251">
        <v>1179.4341862272418</v>
      </c>
    </row>
    <row r="186" spans="2:58" s="19" customFormat="1" ht="15" customHeight="1" x14ac:dyDescent="0.25">
      <c r="B186" s="254" t="s">
        <v>265</v>
      </c>
      <c r="C186" s="577">
        <v>1</v>
      </c>
      <c r="D186" s="286">
        <v>2018</v>
      </c>
      <c r="E186" s="333">
        <v>-0.2</v>
      </c>
      <c r="F186" s="334" t="s">
        <v>701</v>
      </c>
      <c r="G186" s="319">
        <v>226.03859622791117</v>
      </c>
      <c r="H186" s="320">
        <v>225.8039390115226</v>
      </c>
      <c r="I186" s="324">
        <v>1.0392078075156519E-3</v>
      </c>
      <c r="J186" s="335">
        <v>80</v>
      </c>
      <c r="K186" s="336">
        <v>80</v>
      </c>
      <c r="L186" s="327">
        <v>0</v>
      </c>
      <c r="M186" s="337">
        <v>27175000</v>
      </c>
      <c r="N186" s="338">
        <v>27075000</v>
      </c>
      <c r="O186" s="324">
        <v>3.6934441366573978E-3</v>
      </c>
      <c r="P186" s="337">
        <v>4964625.7302960297</v>
      </c>
      <c r="Q186" s="338">
        <v>4964625.7302960297</v>
      </c>
      <c r="R186" s="324">
        <v>0</v>
      </c>
      <c r="S186" s="337">
        <v>21416786.938808899</v>
      </c>
      <c r="T186" s="241">
        <v>21416786.938808899</v>
      </c>
      <c r="U186" s="330">
        <v>0</v>
      </c>
      <c r="V186" s="170">
        <v>-15670777948.471054</v>
      </c>
      <c r="W186" s="24">
        <v>-10853646709.697975</v>
      </c>
      <c r="X186" s="24">
        <v>-6030289174.178833</v>
      </c>
      <c r="Y186" s="24">
        <v>-13539559784.053261</v>
      </c>
      <c r="Z186" s="195">
        <v>61111869.080524445</v>
      </c>
      <c r="AA186" s="170">
        <v>49618.516255042814</v>
      </c>
      <c r="AB186" s="24">
        <v>226.03859622791117</v>
      </c>
      <c r="AC186" s="195">
        <v>7504820720.6842432</v>
      </c>
      <c r="AD186" s="170">
        <v>46166551788.65416</v>
      </c>
      <c r="AE186" s="24">
        <v>15016505.195331991</v>
      </c>
      <c r="AF186" s="24">
        <v>72819217.083631977</v>
      </c>
      <c r="AG186" s="24">
        <v>-8338367705.0421562</v>
      </c>
      <c r="AH186" s="24">
        <v>9950469062.5157642</v>
      </c>
      <c r="AI186" s="195">
        <v>86238526.447776794</v>
      </c>
      <c r="AJ186" s="240">
        <v>80</v>
      </c>
      <c r="AK186" s="241">
        <v>24</v>
      </c>
      <c r="AL186" s="241">
        <v>27175000</v>
      </c>
      <c r="AM186" s="190">
        <v>0.97079715433689018</v>
      </c>
      <c r="AN186" s="240">
        <v>77</v>
      </c>
      <c r="AO186" s="241">
        <v>24</v>
      </c>
      <c r="AP186" s="241">
        <v>91</v>
      </c>
      <c r="AQ186" s="242">
        <v>26</v>
      </c>
      <c r="AR186" s="240">
        <v>12110799755.35746</v>
      </c>
      <c r="AS186" s="242">
        <v>3286829399.1568027</v>
      </c>
      <c r="AT186" s="240">
        <v>119327013</v>
      </c>
      <c r="AU186" s="189">
        <v>1.0000000000000007</v>
      </c>
      <c r="AV186" s="190">
        <v>0.15838725469479395</v>
      </c>
      <c r="AW186" s="240">
        <v>4964625.7302960325</v>
      </c>
      <c r="AX186" s="242">
        <v>121289261.87147729</v>
      </c>
      <c r="AY186" s="240">
        <v>4964625.7302960297</v>
      </c>
      <c r="AZ186" s="242">
        <v>21416786.938808899</v>
      </c>
      <c r="BA186" s="200">
        <v>0.99999999999999944</v>
      </c>
      <c r="BB186" s="202">
        <v>0.17657611736068557</v>
      </c>
      <c r="BC186" s="240">
        <v>26381412.669105001</v>
      </c>
      <c r="BD186" s="241">
        <v>96170532.184233055</v>
      </c>
      <c r="BE186" s="241">
        <v>3943229.7516511236</v>
      </c>
      <c r="BF186" s="243">
        <v>1071.1392712232048</v>
      </c>
    </row>
    <row r="187" spans="2:58" s="19" customFormat="1" ht="15" customHeight="1" x14ac:dyDescent="0.25">
      <c r="B187" s="255" t="s">
        <v>265</v>
      </c>
      <c r="C187" s="575">
        <v>1</v>
      </c>
      <c r="D187" s="287">
        <v>2018</v>
      </c>
      <c r="E187" s="339">
        <v>-0.1</v>
      </c>
      <c r="F187" s="340" t="s">
        <v>701</v>
      </c>
      <c r="G187" s="313">
        <v>225.92116259805158</v>
      </c>
      <c r="H187" s="315">
        <v>225.8039390115226</v>
      </c>
      <c r="I187" s="322">
        <v>5.1913880263620982E-4</v>
      </c>
      <c r="J187" s="341">
        <v>80</v>
      </c>
      <c r="K187" s="342">
        <v>80</v>
      </c>
      <c r="L187" s="328">
        <v>0</v>
      </c>
      <c r="M187" s="343">
        <v>27125000</v>
      </c>
      <c r="N187" s="344">
        <v>27075000</v>
      </c>
      <c r="O187" s="322">
        <v>1.8467220683286989E-3</v>
      </c>
      <c r="P187" s="343">
        <v>4964625.7302960297</v>
      </c>
      <c r="Q187" s="344">
        <v>4964625.7302960297</v>
      </c>
      <c r="R187" s="322">
        <v>0</v>
      </c>
      <c r="S187" s="343">
        <v>21416786.938808899</v>
      </c>
      <c r="T187" s="245">
        <v>21416786.938808899</v>
      </c>
      <c r="U187" s="331">
        <v>0</v>
      </c>
      <c r="V187" s="171">
        <v>-16168503137.062359</v>
      </c>
      <c r="W187" s="196">
        <v>-11351371899.787495</v>
      </c>
      <c r="X187" s="196">
        <v>-6528014365.7665482</v>
      </c>
      <c r="Y187" s="196">
        <v>-14037284972.644566</v>
      </c>
      <c r="Z187" s="197">
        <v>-436613319.51078033</v>
      </c>
      <c r="AA187" s="171">
        <v>49559.886306261171</v>
      </c>
      <c r="AB187" s="196">
        <v>225.92116259805158</v>
      </c>
      <c r="AC187" s="197">
        <v>7503970449.6677217</v>
      </c>
      <c r="AD187" s="171">
        <v>46150812457.808044</v>
      </c>
      <c r="AE187" s="196">
        <v>14982038.156643998</v>
      </c>
      <c r="AF187" s="196">
        <v>72741503.675569028</v>
      </c>
      <c r="AG187" s="196">
        <v>-8394027806.9785824</v>
      </c>
      <c r="AH187" s="196">
        <v>9946153885.0048027</v>
      </c>
      <c r="AI187" s="197">
        <v>86084907.316560149</v>
      </c>
      <c r="AJ187" s="244">
        <v>80</v>
      </c>
      <c r="AK187" s="245">
        <v>24</v>
      </c>
      <c r="AL187" s="245">
        <v>27125000</v>
      </c>
      <c r="AM187" s="192">
        <v>0.97258664217898583</v>
      </c>
      <c r="AN187" s="244">
        <v>77</v>
      </c>
      <c r="AO187" s="245">
        <v>24</v>
      </c>
      <c r="AP187" s="245">
        <v>91</v>
      </c>
      <c r="AQ187" s="246">
        <v>26</v>
      </c>
      <c r="AR187" s="244">
        <v>12115816123.936626</v>
      </c>
      <c r="AS187" s="246">
        <v>3286790220.7322555</v>
      </c>
      <c r="AT187" s="244">
        <v>119327013</v>
      </c>
      <c r="AU187" s="191">
        <v>1.0000000000000007</v>
      </c>
      <c r="AV187" s="192">
        <v>0.15873518094347996</v>
      </c>
      <c r="AW187" s="244">
        <v>4964625.7302960325</v>
      </c>
      <c r="AX187" s="246">
        <v>121289261.87147729</v>
      </c>
      <c r="AY187" s="244">
        <v>4964625.7302960297</v>
      </c>
      <c r="AZ187" s="246">
        <v>21416786.938808899</v>
      </c>
      <c r="BA187" s="186">
        <v>0.99999999999999944</v>
      </c>
      <c r="BB187" s="187">
        <v>0.17657611736068557</v>
      </c>
      <c r="BC187" s="244">
        <v>26381412.6691049</v>
      </c>
      <c r="BD187" s="245">
        <v>96170532.184233055</v>
      </c>
      <c r="BE187" s="245">
        <v>3943229.7516511241</v>
      </c>
      <c r="BF187" s="247">
        <v>1090.0057813381552</v>
      </c>
    </row>
    <row r="188" spans="2:58" s="19" customFormat="1" ht="15" customHeight="1" x14ac:dyDescent="0.25">
      <c r="B188" s="255" t="s">
        <v>265</v>
      </c>
      <c r="C188" s="575">
        <v>1</v>
      </c>
      <c r="D188" s="287">
        <v>2018</v>
      </c>
      <c r="E188" s="339">
        <v>0.1</v>
      </c>
      <c r="F188" s="340" t="s">
        <v>701</v>
      </c>
      <c r="G188" s="313">
        <v>225.68675761680984</v>
      </c>
      <c r="H188" s="315">
        <v>225.8039390115226</v>
      </c>
      <c r="I188" s="322">
        <v>-5.1895195108520031E-4</v>
      </c>
      <c r="J188" s="341">
        <v>80</v>
      </c>
      <c r="K188" s="342">
        <v>80</v>
      </c>
      <c r="L188" s="328">
        <v>0</v>
      </c>
      <c r="M188" s="343">
        <v>27075000</v>
      </c>
      <c r="N188" s="344">
        <v>27075000</v>
      </c>
      <c r="O188" s="322">
        <v>0</v>
      </c>
      <c r="P188" s="343">
        <v>4964625.7302960297</v>
      </c>
      <c r="Q188" s="344">
        <v>4964625.7302960297</v>
      </c>
      <c r="R188" s="322">
        <v>0</v>
      </c>
      <c r="S188" s="343">
        <v>21416786.938808899</v>
      </c>
      <c r="T188" s="245">
        <v>21416786.938808899</v>
      </c>
      <c r="U188" s="331">
        <v>0</v>
      </c>
      <c r="V188" s="171">
        <v>-17181754912.591972</v>
      </c>
      <c r="W188" s="196">
        <v>-12366871642.371101</v>
      </c>
      <c r="X188" s="196">
        <v>-7545762075.4041748</v>
      </c>
      <c r="Y188" s="196">
        <v>-15050536748.174168</v>
      </c>
      <c r="Z188" s="197">
        <v>-1449865095.0403862</v>
      </c>
      <c r="AA188" s="171">
        <v>49442.795688487487</v>
      </c>
      <c r="AB188" s="196">
        <v>225.68675761680984</v>
      </c>
      <c r="AC188" s="197">
        <v>7502282402.8607998</v>
      </c>
      <c r="AD188" s="171">
        <v>46119425012.689728</v>
      </c>
      <c r="AE188" s="196">
        <v>14913314.848096889</v>
      </c>
      <c r="AF188" s="196">
        <v>72586387.09156163</v>
      </c>
      <c r="AG188" s="196">
        <v>-8505513123.7608547</v>
      </c>
      <c r="AH188" s="196">
        <v>9937523470.171608</v>
      </c>
      <c r="AI188" s="197">
        <v>85778530.06468159</v>
      </c>
      <c r="AJ188" s="244">
        <v>80</v>
      </c>
      <c r="AK188" s="245">
        <v>24</v>
      </c>
      <c r="AL188" s="245">
        <v>27075000</v>
      </c>
      <c r="AM188" s="192">
        <v>0.97438273939445974</v>
      </c>
      <c r="AN188" s="244">
        <v>77</v>
      </c>
      <c r="AO188" s="245">
        <v>24</v>
      </c>
      <c r="AP188" s="245">
        <v>91</v>
      </c>
      <c r="AQ188" s="246">
        <v>26</v>
      </c>
      <c r="AR188" s="244">
        <v>12123427370.717747</v>
      </c>
      <c r="AS188" s="246">
        <v>3288241702.9739618</v>
      </c>
      <c r="AT188" s="244">
        <v>119327013</v>
      </c>
      <c r="AU188" s="191">
        <v>1.0000000000000004</v>
      </c>
      <c r="AV188" s="192">
        <v>0.15911708105858638</v>
      </c>
      <c r="AW188" s="244">
        <v>4964625.7302960325</v>
      </c>
      <c r="AX188" s="246">
        <v>121289261.87147729</v>
      </c>
      <c r="AY188" s="244">
        <v>4964625.7302960297</v>
      </c>
      <c r="AZ188" s="246">
        <v>21416786.938808899</v>
      </c>
      <c r="BA188" s="186">
        <v>0.99999999999999944</v>
      </c>
      <c r="BB188" s="187">
        <v>0.17657611736068557</v>
      </c>
      <c r="BC188" s="244">
        <v>26381412.6691049</v>
      </c>
      <c r="BD188" s="245">
        <v>96170532.184233069</v>
      </c>
      <c r="BE188" s="245">
        <v>3943229.7516511246</v>
      </c>
      <c r="BF188" s="247">
        <v>1128.4043396052464</v>
      </c>
    </row>
    <row r="189" spans="2:58" s="19" customFormat="1" ht="15" customHeight="1" x14ac:dyDescent="0.25">
      <c r="B189" s="256" t="s">
        <v>265</v>
      </c>
      <c r="C189" s="576">
        <v>1</v>
      </c>
      <c r="D189" s="288">
        <v>2018</v>
      </c>
      <c r="E189" s="345">
        <v>0.2</v>
      </c>
      <c r="F189" s="346" t="s">
        <v>701</v>
      </c>
      <c r="G189" s="316">
        <v>225.56963467576466</v>
      </c>
      <c r="H189" s="318">
        <v>225.8039390115226</v>
      </c>
      <c r="I189" s="323">
        <v>-1.0376450330478182E-3</v>
      </c>
      <c r="J189" s="347">
        <v>80</v>
      </c>
      <c r="K189" s="348">
        <v>80</v>
      </c>
      <c r="L189" s="329">
        <v>0</v>
      </c>
      <c r="M189" s="349">
        <v>27050000</v>
      </c>
      <c r="N189" s="350">
        <v>27075000</v>
      </c>
      <c r="O189" s="323">
        <v>-9.2336103416434945E-4</v>
      </c>
      <c r="P189" s="349">
        <v>4964625.7302960297</v>
      </c>
      <c r="Q189" s="350">
        <v>4964625.7302960297</v>
      </c>
      <c r="R189" s="323">
        <v>0</v>
      </c>
      <c r="S189" s="349">
        <v>21416786.938808899</v>
      </c>
      <c r="T189" s="249">
        <v>21416786.938808899</v>
      </c>
      <c r="U189" s="332">
        <v>0</v>
      </c>
      <c r="V189" s="172">
        <v>-17685570636.495007</v>
      </c>
      <c r="W189" s="198">
        <v>-12870692574.503277</v>
      </c>
      <c r="X189" s="198">
        <v>-8049588215.7654991</v>
      </c>
      <c r="Y189" s="198">
        <v>-15554352472.077209</v>
      </c>
      <c r="Z189" s="199">
        <v>-1953680818.9434242</v>
      </c>
      <c r="AA189" s="172">
        <v>49384.313071737059</v>
      </c>
      <c r="AB189" s="198">
        <v>225.56963467576466</v>
      </c>
      <c r="AC189" s="199">
        <v>7501435452.2238083</v>
      </c>
      <c r="AD189" s="172">
        <v>46103730884.570679</v>
      </c>
      <c r="AE189" s="198">
        <v>14878947.211986814</v>
      </c>
      <c r="AF189" s="198">
        <v>72508880.370658383</v>
      </c>
      <c r="AG189" s="198">
        <v>-8561071972.9870911</v>
      </c>
      <c r="AH189" s="198">
        <v>9933217611.0104065</v>
      </c>
      <c r="AI189" s="199">
        <v>85625335.062453687</v>
      </c>
      <c r="AJ189" s="248">
        <v>80</v>
      </c>
      <c r="AK189" s="249">
        <v>24</v>
      </c>
      <c r="AL189" s="249">
        <v>27050000</v>
      </c>
      <c r="AM189" s="194">
        <v>0.97528327797060987</v>
      </c>
      <c r="AN189" s="248">
        <v>77</v>
      </c>
      <c r="AO189" s="249">
        <v>24</v>
      </c>
      <c r="AP189" s="249">
        <v>91</v>
      </c>
      <c r="AQ189" s="250">
        <v>26</v>
      </c>
      <c r="AR189" s="248">
        <v>12126074929.918463</v>
      </c>
      <c r="AS189" s="250">
        <v>3288253675.0689964</v>
      </c>
      <c r="AT189" s="248">
        <v>119327013</v>
      </c>
      <c r="AU189" s="193">
        <v>1.0000000000000002</v>
      </c>
      <c r="AV189" s="194">
        <v>0.15911859789870039</v>
      </c>
      <c r="AW189" s="248">
        <v>4964625.7302960325</v>
      </c>
      <c r="AX189" s="250">
        <v>121289261.87147729</v>
      </c>
      <c r="AY189" s="248">
        <v>4964625.7302960297</v>
      </c>
      <c r="AZ189" s="250">
        <v>21416786.938808899</v>
      </c>
      <c r="BA189" s="204">
        <v>0.99999999999999944</v>
      </c>
      <c r="BB189" s="206">
        <v>0.17657611736068557</v>
      </c>
      <c r="BC189" s="248">
        <v>26381412.6691049</v>
      </c>
      <c r="BD189" s="249">
        <v>96170532.184233069</v>
      </c>
      <c r="BE189" s="249">
        <v>3943229.7516511241</v>
      </c>
      <c r="BF189" s="251">
        <v>1147.5016905178247</v>
      </c>
    </row>
    <row r="190" spans="2:58" s="19" customFormat="1" ht="15" customHeight="1" x14ac:dyDescent="0.25">
      <c r="B190" s="254" t="s">
        <v>265</v>
      </c>
      <c r="C190" s="577">
        <v>1</v>
      </c>
      <c r="D190" s="286">
        <v>2018</v>
      </c>
      <c r="E190" s="333">
        <v>-0.2</v>
      </c>
      <c r="F190" s="334" t="s">
        <v>696</v>
      </c>
      <c r="G190" s="319">
        <v>234.02802711960697</v>
      </c>
      <c r="H190" s="320">
        <v>225.8039390115226</v>
      </c>
      <c r="I190" s="324">
        <v>3.6421366890613482E-2</v>
      </c>
      <c r="J190" s="335">
        <v>80</v>
      </c>
      <c r="K190" s="336">
        <v>80</v>
      </c>
      <c r="L190" s="327">
        <v>0</v>
      </c>
      <c r="M190" s="337">
        <v>27075000</v>
      </c>
      <c r="N190" s="338">
        <v>27075000</v>
      </c>
      <c r="O190" s="324">
        <v>0</v>
      </c>
      <c r="P190" s="337">
        <v>4964625.7302960297</v>
      </c>
      <c r="Q190" s="338">
        <v>4964625.7302960297</v>
      </c>
      <c r="R190" s="324">
        <v>0</v>
      </c>
      <c r="S190" s="337">
        <v>21416786.938808899</v>
      </c>
      <c r="T190" s="241">
        <v>21416786.938808899</v>
      </c>
      <c r="U190" s="330">
        <v>0</v>
      </c>
      <c r="V190" s="170">
        <v>-16148188499.960993</v>
      </c>
      <c r="W190" s="24">
        <v>-11333305052.95174</v>
      </c>
      <c r="X190" s="24">
        <v>-6512195309.1964264</v>
      </c>
      <c r="Y190" s="24">
        <v>-14016970335.5432</v>
      </c>
      <c r="Z190" s="195">
        <v>-416298682.4094162</v>
      </c>
      <c r="AA190" s="170">
        <v>52492.353581425159</v>
      </c>
      <c r="AB190" s="24">
        <v>234.02802711960697</v>
      </c>
      <c r="AC190" s="195">
        <v>7541473803.5954514</v>
      </c>
      <c r="AD190" s="170">
        <v>47272035717.59668</v>
      </c>
      <c r="AE190" s="24">
        <v>16874179.254171476</v>
      </c>
      <c r="AF190" s="24">
        <v>79327057.838738918</v>
      </c>
      <c r="AG190" s="24">
        <v>-6063827611.9353771</v>
      </c>
      <c r="AH190" s="24">
        <v>10181752224.318506</v>
      </c>
      <c r="AI190" s="195">
        <v>138425095.47750449</v>
      </c>
      <c r="AJ190" s="240">
        <v>80</v>
      </c>
      <c r="AK190" s="241">
        <v>24</v>
      </c>
      <c r="AL190" s="241">
        <v>27075000</v>
      </c>
      <c r="AM190" s="190">
        <v>0.97438273939445963</v>
      </c>
      <c r="AN190" s="240">
        <v>77</v>
      </c>
      <c r="AO190" s="241">
        <v>24</v>
      </c>
      <c r="AP190" s="241">
        <v>91</v>
      </c>
      <c r="AQ190" s="242">
        <v>26</v>
      </c>
      <c r="AR190" s="240">
        <v>12123428098.528503</v>
      </c>
      <c r="AS190" s="242">
        <v>3288241474.3357682</v>
      </c>
      <c r="AT190" s="240">
        <v>119327013</v>
      </c>
      <c r="AU190" s="189">
        <v>1.0000000000000004</v>
      </c>
      <c r="AV190" s="190">
        <v>0.15911713134057912</v>
      </c>
      <c r="AW190" s="240">
        <v>4964625.7302960325</v>
      </c>
      <c r="AX190" s="242">
        <v>121289261.87147729</v>
      </c>
      <c r="AY190" s="240">
        <v>4964625.7302960297</v>
      </c>
      <c r="AZ190" s="242">
        <v>21416786.938808899</v>
      </c>
      <c r="BA190" s="200">
        <v>0.99999999999999944</v>
      </c>
      <c r="BB190" s="202">
        <v>0.17657611736068557</v>
      </c>
      <c r="BC190" s="240">
        <v>26381412.6691049</v>
      </c>
      <c r="BD190" s="241">
        <v>96170532.184233055</v>
      </c>
      <c r="BE190" s="241">
        <v>3943229.7516511246</v>
      </c>
      <c r="BF190" s="243">
        <v>1089.2265112579432</v>
      </c>
    </row>
    <row r="191" spans="2:58" s="19" customFormat="1" ht="15" customHeight="1" x14ac:dyDescent="0.25">
      <c r="B191" s="255" t="s">
        <v>265</v>
      </c>
      <c r="C191" s="575">
        <v>1</v>
      </c>
      <c r="D191" s="287">
        <v>2018</v>
      </c>
      <c r="E191" s="339">
        <v>-0.1</v>
      </c>
      <c r="F191" s="340" t="s">
        <v>696</v>
      </c>
      <c r="G191" s="313">
        <v>229.91598296099701</v>
      </c>
      <c r="H191" s="315">
        <v>225.8039390115226</v>
      </c>
      <c r="I191" s="322">
        <v>1.8210682982215731E-2</v>
      </c>
      <c r="J191" s="341">
        <v>80</v>
      </c>
      <c r="K191" s="342">
        <v>80</v>
      </c>
      <c r="L191" s="328">
        <v>0</v>
      </c>
      <c r="M191" s="343">
        <v>27075000</v>
      </c>
      <c r="N191" s="344">
        <v>27075000</v>
      </c>
      <c r="O191" s="322">
        <v>0</v>
      </c>
      <c r="P191" s="343">
        <v>4964625.7302960297</v>
      </c>
      <c r="Q191" s="344">
        <v>4964625.7302960297</v>
      </c>
      <c r="R191" s="322">
        <v>0</v>
      </c>
      <c r="S191" s="343">
        <v>21416786.938808899</v>
      </c>
      <c r="T191" s="245">
        <v>21416786.938808899</v>
      </c>
      <c r="U191" s="331">
        <v>0</v>
      </c>
      <c r="V191" s="171">
        <v>-16409364482.217903</v>
      </c>
      <c r="W191" s="196">
        <v>-11594481211.99704</v>
      </c>
      <c r="X191" s="196">
        <v>-6773371645.0301132</v>
      </c>
      <c r="Y191" s="196">
        <v>-14278146317.80011</v>
      </c>
      <c r="Z191" s="197">
        <v>-677474664.66631699</v>
      </c>
      <c r="AA191" s="171">
        <v>50996.873980076074</v>
      </c>
      <c r="AB191" s="196">
        <v>229.91598296099701</v>
      </c>
      <c r="AC191" s="197">
        <v>7522295806.9393826</v>
      </c>
      <c r="AD191" s="171">
        <v>46703561401.851097</v>
      </c>
      <c r="AE191" s="196">
        <v>15910893.533896621</v>
      </c>
      <c r="AF191" s="196">
        <v>75995488.911826789</v>
      </c>
      <c r="AG191" s="196">
        <v>-7256619976.3896656</v>
      </c>
      <c r="AH191" s="196">
        <v>10061803601.449121</v>
      </c>
      <c r="AI191" s="197">
        <v>112178351.51031095</v>
      </c>
      <c r="AJ191" s="244">
        <v>80</v>
      </c>
      <c r="AK191" s="245">
        <v>24</v>
      </c>
      <c r="AL191" s="245">
        <v>27075000</v>
      </c>
      <c r="AM191" s="192">
        <v>0.97438273939445974</v>
      </c>
      <c r="AN191" s="244">
        <v>77</v>
      </c>
      <c r="AO191" s="245">
        <v>24</v>
      </c>
      <c r="AP191" s="245">
        <v>91</v>
      </c>
      <c r="AQ191" s="246">
        <v>26</v>
      </c>
      <c r="AR191" s="244">
        <v>12123428214.780449</v>
      </c>
      <c r="AS191" s="246">
        <v>3288241250.3799348</v>
      </c>
      <c r="AT191" s="244">
        <v>119327013</v>
      </c>
      <c r="AU191" s="191">
        <v>1.0000000000000007</v>
      </c>
      <c r="AV191" s="192">
        <v>0.15911711457991484</v>
      </c>
      <c r="AW191" s="244">
        <v>4964625.7302960325</v>
      </c>
      <c r="AX191" s="246">
        <v>121289261.87147729</v>
      </c>
      <c r="AY191" s="244">
        <v>4964625.7302960297</v>
      </c>
      <c r="AZ191" s="246">
        <v>21416786.938808899</v>
      </c>
      <c r="BA191" s="186">
        <v>0.99999999999999944</v>
      </c>
      <c r="BB191" s="187">
        <v>0.17657611736068557</v>
      </c>
      <c r="BC191" s="244">
        <v>26381412.6691049</v>
      </c>
      <c r="BD191" s="245">
        <v>96170532.18423304</v>
      </c>
      <c r="BE191" s="245">
        <v>3943229.7516511241</v>
      </c>
      <c r="BF191" s="247">
        <v>1099.1265128238699</v>
      </c>
    </row>
    <row r="192" spans="2:58" s="19" customFormat="1" ht="15" customHeight="1" x14ac:dyDescent="0.25">
      <c r="B192" s="255" t="s">
        <v>265</v>
      </c>
      <c r="C192" s="575">
        <v>1</v>
      </c>
      <c r="D192" s="287">
        <v>2018</v>
      </c>
      <c r="E192" s="339">
        <v>0.1</v>
      </c>
      <c r="F192" s="340" t="s">
        <v>696</v>
      </c>
      <c r="G192" s="313">
        <v>221.69189521473871</v>
      </c>
      <c r="H192" s="315">
        <v>225.8039390115226</v>
      </c>
      <c r="I192" s="322">
        <v>-1.8210682306007309E-2</v>
      </c>
      <c r="J192" s="341">
        <v>80</v>
      </c>
      <c r="K192" s="342">
        <v>80</v>
      </c>
      <c r="L192" s="328">
        <v>0</v>
      </c>
      <c r="M192" s="343">
        <v>27075000</v>
      </c>
      <c r="N192" s="344">
        <v>27075000</v>
      </c>
      <c r="O192" s="322">
        <v>0</v>
      </c>
      <c r="P192" s="343">
        <v>4964625.7302960297</v>
      </c>
      <c r="Q192" s="344">
        <v>4964625.7302960297</v>
      </c>
      <c r="R192" s="322">
        <v>0</v>
      </c>
      <c r="S192" s="343">
        <v>21416786.938808899</v>
      </c>
      <c r="T192" s="245">
        <v>21416786.938808899</v>
      </c>
      <c r="U192" s="331">
        <v>0</v>
      </c>
      <c r="V192" s="171">
        <v>-16931716483.071505</v>
      </c>
      <c r="W192" s="196">
        <v>-12116833042.05508</v>
      </c>
      <c r="X192" s="196">
        <v>-7295723304.2925987</v>
      </c>
      <c r="Y192" s="196">
        <v>-14800498318.653711</v>
      </c>
      <c r="Z192" s="197">
        <v>-1199826665.519928</v>
      </c>
      <c r="AA192" s="171">
        <v>48005.915027232157</v>
      </c>
      <c r="AB192" s="196">
        <v>221.69189521473871</v>
      </c>
      <c r="AC192" s="197">
        <v>7483939822.493145</v>
      </c>
      <c r="AD192" s="171">
        <v>45566612863.020477</v>
      </c>
      <c r="AE192" s="196">
        <v>13984322.297234971</v>
      </c>
      <c r="AF192" s="196">
        <v>69332351.440711051</v>
      </c>
      <c r="AG192" s="196">
        <v>-9642204641.4171886</v>
      </c>
      <c r="AH192" s="196">
        <v>9821906367.1290989</v>
      </c>
      <c r="AI192" s="197">
        <v>59684864.397997141</v>
      </c>
      <c r="AJ192" s="244">
        <v>80</v>
      </c>
      <c r="AK192" s="245">
        <v>24</v>
      </c>
      <c r="AL192" s="245">
        <v>27075000</v>
      </c>
      <c r="AM192" s="192">
        <v>0.97438273939445974</v>
      </c>
      <c r="AN192" s="244">
        <v>77</v>
      </c>
      <c r="AO192" s="245">
        <v>24</v>
      </c>
      <c r="AP192" s="245">
        <v>91</v>
      </c>
      <c r="AQ192" s="246">
        <v>26</v>
      </c>
      <c r="AR192" s="244">
        <v>12123428044.681763</v>
      </c>
      <c r="AS192" s="246">
        <v>3288241459.0792623</v>
      </c>
      <c r="AT192" s="244">
        <v>119327013</v>
      </c>
      <c r="AU192" s="191">
        <v>1.0000000000000007</v>
      </c>
      <c r="AV192" s="192">
        <v>0.15911713134057909</v>
      </c>
      <c r="AW192" s="244">
        <v>4964625.7302960325</v>
      </c>
      <c r="AX192" s="246">
        <v>121289261.87147729</v>
      </c>
      <c r="AY192" s="244">
        <v>4964625.7302960297</v>
      </c>
      <c r="AZ192" s="246">
        <v>21416786.938808899</v>
      </c>
      <c r="BA192" s="186">
        <v>0.99999999999999944</v>
      </c>
      <c r="BB192" s="187">
        <v>0.17657611736068557</v>
      </c>
      <c r="BC192" s="244">
        <v>26381412.6691049</v>
      </c>
      <c r="BD192" s="245">
        <v>96170532.184233055</v>
      </c>
      <c r="BE192" s="245">
        <v>3943229.7516511236</v>
      </c>
      <c r="BF192" s="247">
        <v>1118.926512332406</v>
      </c>
    </row>
    <row r="193" spans="1:58" s="19" customFormat="1" ht="15" customHeight="1" x14ac:dyDescent="0.25">
      <c r="B193" s="256" t="s">
        <v>265</v>
      </c>
      <c r="C193" s="576">
        <v>1</v>
      </c>
      <c r="D193" s="288">
        <v>2018</v>
      </c>
      <c r="E193" s="345">
        <v>0.2</v>
      </c>
      <c r="F193" s="346" t="s">
        <v>696</v>
      </c>
      <c r="G193" s="316">
        <v>217.57985126883267</v>
      </c>
      <c r="H193" s="318">
        <v>225.8039390115226</v>
      </c>
      <c r="I193" s="323">
        <v>-3.6421365272420125E-2</v>
      </c>
      <c r="J193" s="347">
        <v>80</v>
      </c>
      <c r="K193" s="348">
        <v>80</v>
      </c>
      <c r="L193" s="329">
        <v>0</v>
      </c>
      <c r="M193" s="349">
        <v>27075000</v>
      </c>
      <c r="N193" s="350">
        <v>27075000</v>
      </c>
      <c r="O193" s="323">
        <v>0</v>
      </c>
      <c r="P193" s="349">
        <v>4964625.7302960297</v>
      </c>
      <c r="Q193" s="350">
        <v>4964625.7302960297</v>
      </c>
      <c r="R193" s="323">
        <v>0</v>
      </c>
      <c r="S193" s="349">
        <v>21416786.938808899</v>
      </c>
      <c r="T193" s="249">
        <v>21416786.938808899</v>
      </c>
      <c r="U193" s="332">
        <v>0</v>
      </c>
      <c r="V193" s="172">
        <v>-17192892468.444473</v>
      </c>
      <c r="W193" s="198">
        <v>-12378009023.740429</v>
      </c>
      <c r="X193" s="198">
        <v>-7556899282.2903099</v>
      </c>
      <c r="Y193" s="198">
        <v>-15061674304.026686</v>
      </c>
      <c r="Z193" s="199">
        <v>-1461002650.89291</v>
      </c>
      <c r="AA193" s="172">
        <v>46510.435518964863</v>
      </c>
      <c r="AB193" s="198">
        <v>217.57985126883267</v>
      </c>
      <c r="AC193" s="199">
        <v>7464761829.1427956</v>
      </c>
      <c r="AD193" s="172">
        <v>44998138581.793159</v>
      </c>
      <c r="AE193" s="198">
        <v>13021036.652937181</v>
      </c>
      <c r="AF193" s="198">
        <v>66000782.656375229</v>
      </c>
      <c r="AG193" s="198">
        <v>-10834996982.101233</v>
      </c>
      <c r="AH193" s="198">
        <v>9701957748.515564</v>
      </c>
      <c r="AI193" s="199">
        <v>33438120.737146497</v>
      </c>
      <c r="AJ193" s="248">
        <v>80</v>
      </c>
      <c r="AK193" s="249">
        <v>24</v>
      </c>
      <c r="AL193" s="249">
        <v>27075000</v>
      </c>
      <c r="AM193" s="194">
        <v>0.97438273939445974</v>
      </c>
      <c r="AN193" s="248">
        <v>77</v>
      </c>
      <c r="AO193" s="249">
        <v>24</v>
      </c>
      <c r="AP193" s="249">
        <v>91</v>
      </c>
      <c r="AQ193" s="250">
        <v>26</v>
      </c>
      <c r="AR193" s="248">
        <v>12123428590.396557</v>
      </c>
      <c r="AS193" s="250">
        <v>3288241728.694262</v>
      </c>
      <c r="AT193" s="248">
        <v>119327013</v>
      </c>
      <c r="AU193" s="193">
        <v>1.0000000000000004</v>
      </c>
      <c r="AV193" s="194">
        <v>0.15911713134057912</v>
      </c>
      <c r="AW193" s="248">
        <v>4964625.7302960325</v>
      </c>
      <c r="AX193" s="250">
        <v>121289261.87147729</v>
      </c>
      <c r="AY193" s="248">
        <v>4964625.7302960297</v>
      </c>
      <c r="AZ193" s="250">
        <v>21416786.938808899</v>
      </c>
      <c r="BA193" s="204">
        <v>0.99999999999999944</v>
      </c>
      <c r="BB193" s="206">
        <v>0.17657611736068557</v>
      </c>
      <c r="BC193" s="248">
        <v>26381412.6691049</v>
      </c>
      <c r="BD193" s="249">
        <v>96170532.184233055</v>
      </c>
      <c r="BE193" s="249">
        <v>3943229.7516511241</v>
      </c>
      <c r="BF193" s="251">
        <v>1128.8265122952987</v>
      </c>
    </row>
    <row r="194" spans="1:58" s="19" customFormat="1" ht="15" customHeight="1" x14ac:dyDescent="0.25">
      <c r="B194" s="254" t="s">
        <v>265</v>
      </c>
      <c r="C194" s="577">
        <v>1</v>
      </c>
      <c r="D194" s="286">
        <v>2018</v>
      </c>
      <c r="E194" s="333">
        <v>-0.2</v>
      </c>
      <c r="F194" s="334" t="s">
        <v>700</v>
      </c>
      <c r="G194" s="319">
        <v>229.03191266833264</v>
      </c>
      <c r="H194" s="320">
        <v>225.8039390115226</v>
      </c>
      <c r="I194" s="324">
        <v>1.4295470977790714E-2</v>
      </c>
      <c r="J194" s="335">
        <v>80</v>
      </c>
      <c r="K194" s="336">
        <v>80</v>
      </c>
      <c r="L194" s="327">
        <v>0</v>
      </c>
      <c r="M194" s="337">
        <v>27025000</v>
      </c>
      <c r="N194" s="338">
        <v>27075000</v>
      </c>
      <c r="O194" s="324">
        <v>-1.8467220683286989E-3</v>
      </c>
      <c r="P194" s="337">
        <v>4964625.7302960297</v>
      </c>
      <c r="Q194" s="338">
        <v>4964625.7302960297</v>
      </c>
      <c r="R194" s="324">
        <v>0</v>
      </c>
      <c r="S194" s="337">
        <v>21416786.938808899</v>
      </c>
      <c r="T194" s="241">
        <v>21416786.938808899</v>
      </c>
      <c r="U194" s="330">
        <v>0</v>
      </c>
      <c r="V194" s="170">
        <v>-14958462690.98517</v>
      </c>
      <c r="W194" s="24">
        <v>-10140904504.289486</v>
      </c>
      <c r="X194" s="24">
        <v>-5317120020.8477325</v>
      </c>
      <c r="Y194" s="24">
        <v>-12827244526.567371</v>
      </c>
      <c r="Z194" s="195">
        <v>773427126.56641388</v>
      </c>
      <c r="AA194" s="170">
        <v>50887.338234762195</v>
      </c>
      <c r="AB194" s="24">
        <v>229.03191266833264</v>
      </c>
      <c r="AC194" s="195">
        <v>7571006434.7911835</v>
      </c>
      <c r="AD194" s="170">
        <v>46711490754.909882</v>
      </c>
      <c r="AE194" s="24">
        <v>15967217.339947045</v>
      </c>
      <c r="AF194" s="24">
        <v>74604622.832346648</v>
      </c>
      <c r="AG194" s="24">
        <v>-8048869028.8218765</v>
      </c>
      <c r="AH194" s="24">
        <v>10002494727.980255</v>
      </c>
      <c r="AI194" s="195">
        <v>90514858.929409087</v>
      </c>
      <c r="AJ194" s="240">
        <v>80</v>
      </c>
      <c r="AK194" s="241">
        <v>24</v>
      </c>
      <c r="AL194" s="241">
        <v>27025000</v>
      </c>
      <c r="AM194" s="190">
        <v>0.97618548266808525</v>
      </c>
      <c r="AN194" s="240">
        <v>77</v>
      </c>
      <c r="AO194" s="241">
        <v>24</v>
      </c>
      <c r="AP194" s="241">
        <v>91</v>
      </c>
      <c r="AQ194" s="242">
        <v>26</v>
      </c>
      <c r="AR194" s="240">
        <v>12182043847.483627</v>
      </c>
      <c r="AS194" s="242">
        <v>3276137612.8325257</v>
      </c>
      <c r="AT194" s="240">
        <v>119327013</v>
      </c>
      <c r="AU194" s="189">
        <v>1.0000000000000004</v>
      </c>
      <c r="AV194" s="190">
        <v>0.16400210235715856</v>
      </c>
      <c r="AW194" s="240">
        <v>4964625.7302960325</v>
      </c>
      <c r="AX194" s="242">
        <v>121289261.87147729</v>
      </c>
      <c r="AY194" s="240">
        <v>4964625.7302960297</v>
      </c>
      <c r="AZ194" s="242">
        <v>21416786.938808899</v>
      </c>
      <c r="BA194" s="200">
        <v>0.99999999999999944</v>
      </c>
      <c r="BB194" s="202">
        <v>0.17657611736068557</v>
      </c>
      <c r="BC194" s="240">
        <v>26381412.669105001</v>
      </c>
      <c r="BD194" s="241">
        <v>96170532.184233084</v>
      </c>
      <c r="BE194" s="241">
        <v>3943229.7516511246</v>
      </c>
      <c r="BF194" s="243">
        <v>1044.1377856629572</v>
      </c>
    </row>
    <row r="195" spans="1:58" s="19" customFormat="1" ht="15" customHeight="1" x14ac:dyDescent="0.25">
      <c r="B195" s="255" t="s">
        <v>265</v>
      </c>
      <c r="C195" s="575">
        <v>1</v>
      </c>
      <c r="D195" s="287">
        <v>2018</v>
      </c>
      <c r="E195" s="339">
        <v>-0.1</v>
      </c>
      <c r="F195" s="340" t="s">
        <v>700</v>
      </c>
      <c r="G195" s="313">
        <v>227.41768585986017</v>
      </c>
      <c r="H195" s="315">
        <v>225.8039390115226</v>
      </c>
      <c r="I195" s="322">
        <v>7.1466727081994641E-3</v>
      </c>
      <c r="J195" s="341">
        <v>80</v>
      </c>
      <c r="K195" s="342">
        <v>80</v>
      </c>
      <c r="L195" s="328">
        <v>0</v>
      </c>
      <c r="M195" s="343">
        <v>27075000</v>
      </c>
      <c r="N195" s="344">
        <v>27075000</v>
      </c>
      <c r="O195" s="322">
        <v>0</v>
      </c>
      <c r="P195" s="343">
        <v>4964625.7302960297</v>
      </c>
      <c r="Q195" s="344">
        <v>4964625.7302960297</v>
      </c>
      <c r="R195" s="322">
        <v>0</v>
      </c>
      <c r="S195" s="343">
        <v>21416786.938808899</v>
      </c>
      <c r="T195" s="245">
        <v>21416786.938808899</v>
      </c>
      <c r="U195" s="331">
        <v>0</v>
      </c>
      <c r="V195" s="171">
        <v>-15820250219.960918</v>
      </c>
      <c r="W195" s="196">
        <v>-11004939823.530849</v>
      </c>
      <c r="X195" s="196">
        <v>-6183403130.3547134</v>
      </c>
      <c r="Y195" s="196">
        <v>-13689032055.543119</v>
      </c>
      <c r="Z195" s="197">
        <v>-88360402.409332275</v>
      </c>
      <c r="AA195" s="171">
        <v>50194.216835272106</v>
      </c>
      <c r="AB195" s="196">
        <v>227.41768585986017</v>
      </c>
      <c r="AC195" s="197">
        <v>7537064825.3675175</v>
      </c>
      <c r="AD195" s="171">
        <v>46423270750.11203</v>
      </c>
      <c r="AE195" s="196">
        <v>15457376.747737214</v>
      </c>
      <c r="AF195" s="196">
        <v>73634109.34260945</v>
      </c>
      <c r="AG195" s="196">
        <v>-8249436568.704052</v>
      </c>
      <c r="AH195" s="196">
        <v>9972158041.1435699</v>
      </c>
      <c r="AI195" s="197">
        <v>88222989.256889641</v>
      </c>
      <c r="AJ195" s="244">
        <v>80</v>
      </c>
      <c r="AK195" s="245">
        <v>24</v>
      </c>
      <c r="AL195" s="245">
        <v>27075000</v>
      </c>
      <c r="AM195" s="192">
        <v>0.97438273939445996</v>
      </c>
      <c r="AN195" s="244">
        <v>77</v>
      </c>
      <c r="AO195" s="245">
        <v>24</v>
      </c>
      <c r="AP195" s="245">
        <v>91</v>
      </c>
      <c r="AQ195" s="246">
        <v>26</v>
      </c>
      <c r="AR195" s="244">
        <v>12141424456.491632</v>
      </c>
      <c r="AS195" s="246">
        <v>3284155662.4421782</v>
      </c>
      <c r="AT195" s="244">
        <v>119327013</v>
      </c>
      <c r="AU195" s="191">
        <v>1.0000000000000004</v>
      </c>
      <c r="AV195" s="192">
        <v>0.16118406483534445</v>
      </c>
      <c r="AW195" s="244">
        <v>4964625.7302960325</v>
      </c>
      <c r="AX195" s="246">
        <v>121289261.87147729</v>
      </c>
      <c r="AY195" s="244">
        <v>4964625.7302960297</v>
      </c>
      <c r="AZ195" s="246">
        <v>21416786.938808899</v>
      </c>
      <c r="BA195" s="186">
        <v>0.99999999999999944</v>
      </c>
      <c r="BB195" s="187">
        <v>0.17657611736068557</v>
      </c>
      <c r="BC195" s="244">
        <v>26381412.669105001</v>
      </c>
      <c r="BD195" s="245">
        <v>96170532.184233084</v>
      </c>
      <c r="BE195" s="245">
        <v>3943229.751651125</v>
      </c>
      <c r="BF195" s="247">
        <v>1076.7950179074483</v>
      </c>
    </row>
    <row r="196" spans="1:58" s="19" customFormat="1" ht="15" customHeight="1" x14ac:dyDescent="0.25">
      <c r="B196" s="255" t="s">
        <v>265</v>
      </c>
      <c r="C196" s="575">
        <v>1</v>
      </c>
      <c r="D196" s="287">
        <v>2018</v>
      </c>
      <c r="E196" s="339">
        <v>0.1</v>
      </c>
      <c r="F196" s="340" t="s">
        <v>700</v>
      </c>
      <c r="G196" s="313">
        <v>224.19040871036307</v>
      </c>
      <c r="H196" s="315">
        <v>225.8039390115226</v>
      </c>
      <c r="I196" s="322">
        <v>-7.14571370288275E-3</v>
      </c>
      <c r="J196" s="341">
        <v>80</v>
      </c>
      <c r="K196" s="342">
        <v>80</v>
      </c>
      <c r="L196" s="328">
        <v>0</v>
      </c>
      <c r="M196" s="343">
        <v>27100000</v>
      </c>
      <c r="N196" s="344">
        <v>27075000</v>
      </c>
      <c r="O196" s="322">
        <v>9.2336103416434945E-4</v>
      </c>
      <c r="P196" s="343">
        <v>4964625.7302960297</v>
      </c>
      <c r="Q196" s="344">
        <v>4964625.7302960297</v>
      </c>
      <c r="R196" s="322">
        <v>0</v>
      </c>
      <c r="S196" s="343">
        <v>21416786.938808899</v>
      </c>
      <c r="T196" s="245">
        <v>21416786.938808899</v>
      </c>
      <c r="U196" s="331">
        <v>0</v>
      </c>
      <c r="V196" s="171">
        <v>-17526948266.250011</v>
      </c>
      <c r="W196" s="196">
        <v>-12712064996.029144</v>
      </c>
      <c r="X196" s="196">
        <v>-7890955429.0622139</v>
      </c>
      <c r="Y196" s="196">
        <v>-15395730101.832214</v>
      </c>
      <c r="Z196" s="197">
        <v>-1795058448.6984291</v>
      </c>
      <c r="AA196" s="171">
        <v>48808.587678315642</v>
      </c>
      <c r="AB196" s="196">
        <v>224.19040871036307</v>
      </c>
      <c r="AC196" s="197">
        <v>7469185116.008626</v>
      </c>
      <c r="AD196" s="171">
        <v>45846974565.547356</v>
      </c>
      <c r="AE196" s="196">
        <v>14437996.45948543</v>
      </c>
      <c r="AF196" s="196">
        <v>71693876.674471751</v>
      </c>
      <c r="AG196" s="196">
        <v>-8649825031.998024</v>
      </c>
      <c r="AH196" s="196">
        <v>9911535369.3483505</v>
      </c>
      <c r="AI196" s="197">
        <v>83640604.208250165</v>
      </c>
      <c r="AJ196" s="244">
        <v>80</v>
      </c>
      <c r="AK196" s="245">
        <v>24</v>
      </c>
      <c r="AL196" s="245">
        <v>27100000</v>
      </c>
      <c r="AM196" s="192">
        <v>0.97348386232859763</v>
      </c>
      <c r="AN196" s="244">
        <v>77</v>
      </c>
      <c r="AO196" s="245">
        <v>24</v>
      </c>
      <c r="AP196" s="245">
        <v>91</v>
      </c>
      <c r="AQ196" s="246">
        <v>26</v>
      </c>
      <c r="AR196" s="244">
        <v>12098061711.260971</v>
      </c>
      <c r="AS196" s="246">
        <v>3297005536.3428278</v>
      </c>
      <c r="AT196" s="244">
        <v>119327013</v>
      </c>
      <c r="AU196" s="191">
        <v>1.0000000000000002</v>
      </c>
      <c r="AV196" s="192">
        <v>0.15687519975045378</v>
      </c>
      <c r="AW196" s="244">
        <v>4964625.7302960325</v>
      </c>
      <c r="AX196" s="246">
        <v>121289261.87147729</v>
      </c>
      <c r="AY196" s="244">
        <v>4964625.7302960297</v>
      </c>
      <c r="AZ196" s="246">
        <v>21416786.938808899</v>
      </c>
      <c r="BA196" s="186">
        <v>0.99999999999999944</v>
      </c>
      <c r="BB196" s="187">
        <v>0.17657611736068557</v>
      </c>
      <c r="BC196" s="244">
        <v>26381412.669105001</v>
      </c>
      <c r="BD196" s="245">
        <v>96170532.184233069</v>
      </c>
      <c r="BE196" s="245">
        <v>3943229.7516511241</v>
      </c>
      <c r="BF196" s="247">
        <v>1141.489057925209</v>
      </c>
    </row>
    <row r="197" spans="1:58" s="19" customFormat="1" ht="15" customHeight="1" x14ac:dyDescent="0.25">
      <c r="B197" s="256" t="s">
        <v>265</v>
      </c>
      <c r="C197" s="576">
        <v>1</v>
      </c>
      <c r="D197" s="288">
        <v>2018</v>
      </c>
      <c r="E197" s="345">
        <v>0.2</v>
      </c>
      <c r="F197" s="346" t="s">
        <v>700</v>
      </c>
      <c r="G197" s="316">
        <v>222.5776078752678</v>
      </c>
      <c r="H197" s="318">
        <v>225.8039390115226</v>
      </c>
      <c r="I197" s="323">
        <v>-1.4288196877248249E-2</v>
      </c>
      <c r="J197" s="347">
        <v>80</v>
      </c>
      <c r="K197" s="348">
        <v>80</v>
      </c>
      <c r="L197" s="329">
        <v>0</v>
      </c>
      <c r="M197" s="349">
        <v>27150000</v>
      </c>
      <c r="N197" s="350">
        <v>27075000</v>
      </c>
      <c r="O197" s="323">
        <v>2.7700831024930483E-3</v>
      </c>
      <c r="P197" s="349">
        <v>4964625.7302960297</v>
      </c>
      <c r="Q197" s="350">
        <v>4964625.7302960297</v>
      </c>
      <c r="R197" s="323">
        <v>0</v>
      </c>
      <c r="S197" s="349">
        <v>21416786.938808899</v>
      </c>
      <c r="T197" s="249">
        <v>21416786.938808899</v>
      </c>
      <c r="U197" s="332">
        <v>0</v>
      </c>
      <c r="V197" s="172">
        <v>-18383379138.93565</v>
      </c>
      <c r="W197" s="198">
        <v>-13566248078.449158</v>
      </c>
      <c r="X197" s="198">
        <v>-8742890721.2166023</v>
      </c>
      <c r="Y197" s="198">
        <v>-16252160974.517851</v>
      </c>
      <c r="Z197" s="199">
        <v>-2651489321.3840714</v>
      </c>
      <c r="AA197" s="172">
        <v>48116.085718203896</v>
      </c>
      <c r="AB197" s="198">
        <v>222.5776078752678</v>
      </c>
      <c r="AC197" s="199">
        <v>7435265178.0350389</v>
      </c>
      <c r="AD197" s="172">
        <v>45558985902.936508</v>
      </c>
      <c r="AE197" s="198">
        <v>13928651.557677913</v>
      </c>
      <c r="AF197" s="198">
        <v>70724328.808004007</v>
      </c>
      <c r="AG197" s="198">
        <v>-8850222434.5166035</v>
      </c>
      <c r="AH197" s="198">
        <v>9881226947.7072601</v>
      </c>
      <c r="AI197" s="199">
        <v>81350568.176262856</v>
      </c>
      <c r="AJ197" s="248">
        <v>80</v>
      </c>
      <c r="AK197" s="249">
        <v>24</v>
      </c>
      <c r="AL197" s="249">
        <v>27150000</v>
      </c>
      <c r="AM197" s="194">
        <v>0.97169107436850788</v>
      </c>
      <c r="AN197" s="248">
        <v>77</v>
      </c>
      <c r="AO197" s="249">
        <v>24</v>
      </c>
      <c r="AP197" s="249">
        <v>91</v>
      </c>
      <c r="AQ197" s="250">
        <v>26</v>
      </c>
      <c r="AR197" s="248">
        <v>12078966887.595446</v>
      </c>
      <c r="AS197" s="250">
        <v>3300727084.9713244</v>
      </c>
      <c r="AT197" s="248">
        <v>119327013</v>
      </c>
      <c r="AU197" s="193">
        <v>1.0000000000000004</v>
      </c>
      <c r="AV197" s="194">
        <v>0.15592503769452432</v>
      </c>
      <c r="AW197" s="248">
        <v>4964625.7302960325</v>
      </c>
      <c r="AX197" s="250">
        <v>121289261.87147729</v>
      </c>
      <c r="AY197" s="248">
        <v>4964625.7302960297</v>
      </c>
      <c r="AZ197" s="250">
        <v>21416786.938808899</v>
      </c>
      <c r="BA197" s="204">
        <v>0.99999999999999944</v>
      </c>
      <c r="BB197" s="206">
        <v>0.17657611736068557</v>
      </c>
      <c r="BC197" s="248">
        <v>26381412.669105001</v>
      </c>
      <c r="BD197" s="249">
        <v>96170532.184233069</v>
      </c>
      <c r="BE197" s="249">
        <v>3943229.7516511236</v>
      </c>
      <c r="BF197" s="251">
        <v>1173.9617117552398</v>
      </c>
    </row>
    <row r="198" spans="1:58" s="19" customFormat="1" ht="15" customHeight="1" x14ac:dyDescent="0.25">
      <c r="A198" s="26"/>
      <c r="B198" s="255" t="s">
        <v>265</v>
      </c>
      <c r="C198" s="575">
        <v>1</v>
      </c>
      <c r="D198" s="287">
        <v>2018</v>
      </c>
      <c r="E198" s="339">
        <v>-0.2</v>
      </c>
      <c r="F198" s="340" t="s">
        <v>802</v>
      </c>
      <c r="G198" s="313">
        <v>227.06004050270516</v>
      </c>
      <c r="H198" s="315">
        <v>225.8039390115226</v>
      </c>
      <c r="I198" s="322">
        <v>5.562797073785708E-3</v>
      </c>
      <c r="J198" s="341">
        <v>80</v>
      </c>
      <c r="K198" s="342">
        <v>80</v>
      </c>
      <c r="L198" s="328">
        <v>0</v>
      </c>
      <c r="M198" s="343">
        <v>27125000</v>
      </c>
      <c r="N198" s="344">
        <v>27075000</v>
      </c>
      <c r="O198" s="322">
        <v>1.8467220683286989E-3</v>
      </c>
      <c r="P198" s="343">
        <v>4964625.7302960297</v>
      </c>
      <c r="Q198" s="344">
        <v>4964625.7302960297</v>
      </c>
      <c r="R198" s="322">
        <v>0</v>
      </c>
      <c r="S198" s="343">
        <v>21416786.938808899</v>
      </c>
      <c r="T198" s="245">
        <v>21416786.938808899</v>
      </c>
      <c r="U198" s="331">
        <v>0</v>
      </c>
      <c r="V198" s="171">
        <v>-16588399754.814548</v>
      </c>
      <c r="W198" s="196">
        <v>-11771268694.328053</v>
      </c>
      <c r="X198" s="196">
        <v>-6947911337.0955048</v>
      </c>
      <c r="Y198" s="196">
        <v>-14457181590.396748</v>
      </c>
      <c r="Z198" s="197">
        <v>-856509937.2629509</v>
      </c>
      <c r="AA198" s="171">
        <v>49746.684689869042</v>
      </c>
      <c r="AB198" s="196">
        <v>227.06004050270516</v>
      </c>
      <c r="AC198" s="197">
        <v>7510648477.1050386</v>
      </c>
      <c r="AD198" s="171">
        <v>46226174858.06115</v>
      </c>
      <c r="AE198" s="196">
        <v>15136245.544454958</v>
      </c>
      <c r="AF198" s="196">
        <v>73062751.04605557</v>
      </c>
      <c r="AG198" s="196">
        <v>-8375990164.8014679</v>
      </c>
      <c r="AH198" s="196">
        <v>9956672116.1793842</v>
      </c>
      <c r="AI198" s="197">
        <v>86481589.484915733</v>
      </c>
      <c r="AJ198" s="244">
        <v>80</v>
      </c>
      <c r="AK198" s="245">
        <v>24</v>
      </c>
      <c r="AL198" s="245">
        <v>27125000</v>
      </c>
      <c r="AM198" s="192">
        <v>0.97258664217898638</v>
      </c>
      <c r="AN198" s="244">
        <v>77</v>
      </c>
      <c r="AO198" s="245">
        <v>24</v>
      </c>
      <c r="AP198" s="245">
        <v>91</v>
      </c>
      <c r="AQ198" s="246">
        <v>26</v>
      </c>
      <c r="AR198" s="244">
        <v>12086488711.501459</v>
      </c>
      <c r="AS198" s="246">
        <v>3300376952.6286736</v>
      </c>
      <c r="AT198" s="244">
        <v>119327013</v>
      </c>
      <c r="AU198" s="191">
        <v>1.0000000000000007</v>
      </c>
      <c r="AV198" s="192">
        <v>0.15630694618996277</v>
      </c>
      <c r="AW198" s="244">
        <v>4964625.7302960325</v>
      </c>
      <c r="AX198" s="246">
        <v>121289261.87147729</v>
      </c>
      <c r="AY198" s="244">
        <v>4964625.7302960297</v>
      </c>
      <c r="AZ198" s="246">
        <v>21416786.938808899</v>
      </c>
      <c r="BA198" s="252">
        <v>0.99999999999999944</v>
      </c>
      <c r="BB198" s="192">
        <v>0.17657611736068557</v>
      </c>
      <c r="BC198" s="244">
        <v>26381412.669105001</v>
      </c>
      <c r="BD198" s="245">
        <v>96170532.184233099</v>
      </c>
      <c r="BE198" s="245">
        <v>3943229.751651126</v>
      </c>
      <c r="BF198" s="247">
        <v>1105.922164114822</v>
      </c>
    </row>
    <row r="199" spans="1:58" s="19" customFormat="1" ht="15" customHeight="1" x14ac:dyDescent="0.25">
      <c r="B199" s="255" t="s">
        <v>265</v>
      </c>
      <c r="C199" s="575">
        <v>1</v>
      </c>
      <c r="D199" s="287">
        <v>2018</v>
      </c>
      <c r="E199" s="339">
        <v>-0.1</v>
      </c>
      <c r="F199" s="340" t="s">
        <v>802</v>
      </c>
      <c r="G199" s="313">
        <v>226.43178070381515</v>
      </c>
      <c r="H199" s="315">
        <v>225.8039390115226</v>
      </c>
      <c r="I199" s="322">
        <v>2.7804727191251821E-3</v>
      </c>
      <c r="J199" s="341">
        <v>80</v>
      </c>
      <c r="K199" s="342">
        <v>80</v>
      </c>
      <c r="L199" s="328">
        <v>0</v>
      </c>
      <c r="M199" s="343">
        <v>27075000</v>
      </c>
      <c r="N199" s="344">
        <v>27075000</v>
      </c>
      <c r="O199" s="322">
        <v>0</v>
      </c>
      <c r="P199" s="343">
        <v>4964625.7302960297</v>
      </c>
      <c r="Q199" s="344">
        <v>4964625.7302960297</v>
      </c>
      <c r="R199" s="322">
        <v>0</v>
      </c>
      <c r="S199" s="343">
        <v>21416786.938808899</v>
      </c>
      <c r="T199" s="245">
        <v>21416786.938808899</v>
      </c>
      <c r="U199" s="331">
        <v>0</v>
      </c>
      <c r="V199" s="171">
        <v>-16626998715.720011</v>
      </c>
      <c r="W199" s="196">
        <v>-11812115445.499142</v>
      </c>
      <c r="X199" s="196">
        <v>-6991005878.5322113</v>
      </c>
      <c r="Y199" s="196">
        <v>-14495780551.302212</v>
      </c>
      <c r="Z199" s="197">
        <v>-895108898.16841888</v>
      </c>
      <c r="AA199" s="171">
        <v>49623.985585382645</v>
      </c>
      <c r="AB199" s="196">
        <v>226.43178070381515</v>
      </c>
      <c r="AC199" s="197">
        <v>7506875046.0493355</v>
      </c>
      <c r="AD199" s="171">
        <v>46180580426.15242</v>
      </c>
      <c r="AE199" s="196">
        <v>15041817.312110968</v>
      </c>
      <c r="AF199" s="196">
        <v>72863187.878354669</v>
      </c>
      <c r="AG199" s="196">
        <v>-8412512748.5995426</v>
      </c>
      <c r="AH199" s="196">
        <v>9949269265.9766045</v>
      </c>
      <c r="AI199" s="197">
        <v>86206272.34311223</v>
      </c>
      <c r="AJ199" s="244">
        <v>80</v>
      </c>
      <c r="AK199" s="245">
        <v>24</v>
      </c>
      <c r="AL199" s="245">
        <v>27075000</v>
      </c>
      <c r="AM199" s="192">
        <v>0.97438273939445941</v>
      </c>
      <c r="AN199" s="244">
        <v>77</v>
      </c>
      <c r="AO199" s="245">
        <v>24</v>
      </c>
      <c r="AP199" s="245">
        <v>91</v>
      </c>
      <c r="AQ199" s="246">
        <v>26</v>
      </c>
      <c r="AR199" s="244">
        <v>12105583767.350182</v>
      </c>
      <c r="AS199" s="246">
        <v>3296655789.708415</v>
      </c>
      <c r="AT199" s="244">
        <v>119327013</v>
      </c>
      <c r="AU199" s="191">
        <v>1.0000000000000004</v>
      </c>
      <c r="AV199" s="192">
        <v>0.15725714176722075</v>
      </c>
      <c r="AW199" s="244">
        <v>4964625.7302960325</v>
      </c>
      <c r="AX199" s="246">
        <v>121289261.87147729</v>
      </c>
      <c r="AY199" s="244">
        <v>4964625.7302960297</v>
      </c>
      <c r="AZ199" s="246">
        <v>21416786.938808899</v>
      </c>
      <c r="BA199" s="186">
        <v>0.99999999999999944</v>
      </c>
      <c r="BB199" s="187">
        <v>0.17657611736068557</v>
      </c>
      <c r="BC199" s="244">
        <v>26381412.669105001</v>
      </c>
      <c r="BD199" s="245">
        <v>96170532.18423304</v>
      </c>
      <c r="BE199" s="245">
        <v>3943229.7516511241</v>
      </c>
      <c r="BF199" s="247">
        <v>1107.3760419992025</v>
      </c>
    </row>
    <row r="200" spans="1:58" s="19" customFormat="1" ht="15" customHeight="1" x14ac:dyDescent="0.25">
      <c r="B200" s="255" t="s">
        <v>265</v>
      </c>
      <c r="C200" s="575">
        <v>1</v>
      </c>
      <c r="D200" s="287">
        <v>2018</v>
      </c>
      <c r="E200" s="339">
        <v>0.1</v>
      </c>
      <c r="F200" s="340" t="s">
        <v>802</v>
      </c>
      <c r="G200" s="313">
        <v>225.17631450832556</v>
      </c>
      <c r="H200" s="315">
        <v>225.8039390115226</v>
      </c>
      <c r="I200" s="322">
        <v>-2.7795108709994798E-3</v>
      </c>
      <c r="J200" s="341">
        <v>80</v>
      </c>
      <c r="K200" s="342">
        <v>80</v>
      </c>
      <c r="L200" s="328">
        <v>0</v>
      </c>
      <c r="M200" s="343">
        <v>27100000</v>
      </c>
      <c r="N200" s="344">
        <v>27075000</v>
      </c>
      <c r="O200" s="322">
        <v>9.2336103416434945E-4</v>
      </c>
      <c r="P200" s="343">
        <v>4964625.7302960297</v>
      </c>
      <c r="Q200" s="344">
        <v>4964625.7302960297</v>
      </c>
      <c r="R200" s="322">
        <v>0</v>
      </c>
      <c r="S200" s="343">
        <v>21416786.938808899</v>
      </c>
      <c r="T200" s="245">
        <v>21416786.938808899</v>
      </c>
      <c r="U200" s="331">
        <v>0</v>
      </c>
      <c r="V200" s="171">
        <v>-16721113144.595589</v>
      </c>
      <c r="W200" s="196">
        <v>-11903554957.899899</v>
      </c>
      <c r="X200" s="196">
        <v>-7079770474.4581375</v>
      </c>
      <c r="Y200" s="196">
        <v>-14589894980.177786</v>
      </c>
      <c r="Z200" s="197">
        <v>-989223327.04400253</v>
      </c>
      <c r="AA200" s="171">
        <v>49378.80129638152</v>
      </c>
      <c r="AB200" s="196">
        <v>225.17631450832556</v>
      </c>
      <c r="AC200" s="197">
        <v>7499376682.3036737</v>
      </c>
      <c r="AD200" s="171">
        <v>46089672126.858841</v>
      </c>
      <c r="AE200" s="196">
        <v>14853564.827470012</v>
      </c>
      <c r="AF200" s="196">
        <v>72464805.533740073</v>
      </c>
      <c r="AG200" s="196">
        <v>-8486834163.8903732</v>
      </c>
      <c r="AH200" s="196">
        <v>9934419743.2416096</v>
      </c>
      <c r="AI200" s="197">
        <v>85657242.950642943</v>
      </c>
      <c r="AJ200" s="244">
        <v>80</v>
      </c>
      <c r="AK200" s="245">
        <v>24</v>
      </c>
      <c r="AL200" s="245">
        <v>27100000</v>
      </c>
      <c r="AM200" s="192">
        <v>0.97348386232859763</v>
      </c>
      <c r="AN200" s="244">
        <v>77</v>
      </c>
      <c r="AO200" s="245">
        <v>24</v>
      </c>
      <c r="AP200" s="245">
        <v>91</v>
      </c>
      <c r="AQ200" s="246">
        <v>26</v>
      </c>
      <c r="AR200" s="244">
        <v>12146785658.727749</v>
      </c>
      <c r="AS200" s="246">
        <v>3280789578.2437458</v>
      </c>
      <c r="AT200" s="244">
        <v>119327013</v>
      </c>
      <c r="AU200" s="191">
        <v>1.0000000000000013</v>
      </c>
      <c r="AV200" s="192">
        <v>0.16145316568009604</v>
      </c>
      <c r="AW200" s="244">
        <v>4964625.7302960325</v>
      </c>
      <c r="AX200" s="246">
        <v>121289261.87147729</v>
      </c>
      <c r="AY200" s="244">
        <v>4964625.7302960297</v>
      </c>
      <c r="AZ200" s="246">
        <v>21416786.938808899</v>
      </c>
      <c r="BA200" s="186">
        <v>0.99999999999999944</v>
      </c>
      <c r="BB200" s="187">
        <v>0.17657611736068557</v>
      </c>
      <c r="BC200" s="244">
        <v>26381412.669105001</v>
      </c>
      <c r="BD200" s="245">
        <v>96170532.18423304</v>
      </c>
      <c r="BE200" s="245">
        <v>3943229.7516511241</v>
      </c>
      <c r="BF200" s="247">
        <v>1110.9518898082217</v>
      </c>
    </row>
    <row r="201" spans="1:58" s="19" customFormat="1" ht="15" customHeight="1" x14ac:dyDescent="0.25">
      <c r="B201" s="256" t="s">
        <v>265</v>
      </c>
      <c r="C201" s="576">
        <v>1</v>
      </c>
      <c r="D201" s="288">
        <v>2018</v>
      </c>
      <c r="E201" s="345">
        <v>0.2</v>
      </c>
      <c r="F201" s="346" t="s">
        <v>802</v>
      </c>
      <c r="G201" s="316">
        <v>224.54909381168628</v>
      </c>
      <c r="H201" s="318">
        <v>225.8039390115226</v>
      </c>
      <c r="I201" s="323">
        <v>-5.5572334359157427E-3</v>
      </c>
      <c r="J201" s="347">
        <v>80</v>
      </c>
      <c r="K201" s="348">
        <v>80</v>
      </c>
      <c r="L201" s="329">
        <v>0</v>
      </c>
      <c r="M201" s="349">
        <v>27100000</v>
      </c>
      <c r="N201" s="350">
        <v>27075000</v>
      </c>
      <c r="O201" s="323">
        <v>9.2336103416434945E-4</v>
      </c>
      <c r="P201" s="349">
        <v>4964625.7302960297</v>
      </c>
      <c r="Q201" s="350">
        <v>4964625.7302960297</v>
      </c>
      <c r="R201" s="323">
        <v>0</v>
      </c>
      <c r="S201" s="349">
        <v>21416786.938808899</v>
      </c>
      <c r="T201" s="249">
        <v>21416786.938808899</v>
      </c>
      <c r="U201" s="332">
        <v>0</v>
      </c>
      <c r="V201" s="172">
        <v>-16770090952.526463</v>
      </c>
      <c r="W201" s="198">
        <v>-11952532765.830769</v>
      </c>
      <c r="X201" s="198">
        <v>-7128748282.3890114</v>
      </c>
      <c r="Y201" s="198">
        <v>-14638872788.108664</v>
      </c>
      <c r="Z201" s="199">
        <v>-1038201134.9748764</v>
      </c>
      <c r="AA201" s="172">
        <v>49256.429713867328</v>
      </c>
      <c r="AB201" s="198">
        <v>224.54909381168628</v>
      </c>
      <c r="AC201" s="199">
        <v>7495636394.4113293</v>
      </c>
      <c r="AD201" s="172">
        <v>46044303517.377792</v>
      </c>
      <c r="AE201" s="198">
        <v>14759633.142012022</v>
      </c>
      <c r="AF201" s="198">
        <v>72265961.583027363</v>
      </c>
      <c r="AG201" s="198">
        <v>-8523974480.4320107</v>
      </c>
      <c r="AH201" s="198">
        <v>9927003825.7553692</v>
      </c>
      <c r="AI201" s="199">
        <v>85383592.692357719</v>
      </c>
      <c r="AJ201" s="248">
        <v>80</v>
      </c>
      <c r="AK201" s="249">
        <v>24</v>
      </c>
      <c r="AL201" s="249">
        <v>27100000</v>
      </c>
      <c r="AM201" s="194">
        <v>0.97348386232859785</v>
      </c>
      <c r="AN201" s="248">
        <v>77</v>
      </c>
      <c r="AO201" s="249">
        <v>24</v>
      </c>
      <c r="AP201" s="249">
        <v>91</v>
      </c>
      <c r="AQ201" s="250">
        <v>26</v>
      </c>
      <c r="AR201" s="248">
        <v>12178270392.982218</v>
      </c>
      <c r="AS201" s="250">
        <v>3275354921.2733002</v>
      </c>
      <c r="AT201" s="248">
        <v>119327013</v>
      </c>
      <c r="AU201" s="193">
        <v>1.0000000000000007</v>
      </c>
      <c r="AV201" s="194">
        <v>0.16466884158074069</v>
      </c>
      <c r="AW201" s="248">
        <v>4964625.7302960325</v>
      </c>
      <c r="AX201" s="250">
        <v>121289261.87147729</v>
      </c>
      <c r="AY201" s="248">
        <v>4964625.7302960297</v>
      </c>
      <c r="AZ201" s="250">
        <v>21416786.938808899</v>
      </c>
      <c r="BA201" s="204">
        <v>0.99999999999999944</v>
      </c>
      <c r="BB201" s="206">
        <v>0.17657611736068557</v>
      </c>
      <c r="BC201" s="248">
        <v>26381412.669105001</v>
      </c>
      <c r="BD201" s="249">
        <v>96170532.184233055</v>
      </c>
      <c r="BE201" s="249">
        <v>3943229.7516511241</v>
      </c>
      <c r="BF201" s="251">
        <v>1112.8084169224135</v>
      </c>
    </row>
    <row r="202" spans="1:58" s="19" customFormat="1" ht="15" customHeight="1" x14ac:dyDescent="0.25">
      <c r="B202" s="254" t="s">
        <v>266</v>
      </c>
      <c r="C202" s="577">
        <v>1</v>
      </c>
      <c r="D202" s="286">
        <v>2018</v>
      </c>
      <c r="E202" s="333">
        <v>-0.2</v>
      </c>
      <c r="F202" s="334" t="s">
        <v>697</v>
      </c>
      <c r="G202" s="319">
        <v>8644137945.3166752</v>
      </c>
      <c r="H202" s="320">
        <v>8644137945.3166771</v>
      </c>
      <c r="I202" s="324">
        <v>0</v>
      </c>
      <c r="J202" s="335">
        <v>80</v>
      </c>
      <c r="K202" s="336">
        <v>80</v>
      </c>
      <c r="L202" s="327">
        <v>0</v>
      </c>
      <c r="M202" s="337">
        <v>27225000</v>
      </c>
      <c r="N202" s="338">
        <v>27225000</v>
      </c>
      <c r="O202" s="324">
        <v>0</v>
      </c>
      <c r="P202" s="337">
        <v>0</v>
      </c>
      <c r="Q202" s="338">
        <v>0</v>
      </c>
      <c r="R202" s="324"/>
      <c r="S202" s="337">
        <v>26381412.6691049</v>
      </c>
      <c r="T202" s="241">
        <v>26381412.669105001</v>
      </c>
      <c r="U202" s="330">
        <v>-3.7747582837255322E-15</v>
      </c>
      <c r="V202" s="170">
        <v>-16571710010.41057</v>
      </c>
      <c r="W202" s="24">
        <v>-10602698899.879372</v>
      </c>
      <c r="X202" s="24">
        <v>-4591420897.9997635</v>
      </c>
      <c r="Y202" s="24">
        <v>-13918361768.118607</v>
      </c>
      <c r="Z202" s="195">
        <v>2806989442.8511238</v>
      </c>
      <c r="AA202" s="170">
        <v>47081.162022257326</v>
      </c>
      <c r="AB202" s="24">
        <v>117.85762067514678</v>
      </c>
      <c r="AC202" s="195">
        <v>8644137945.3166752</v>
      </c>
      <c r="AD202" s="170">
        <v>50376694883.183937</v>
      </c>
      <c r="AE202" s="24">
        <v>8724235.9350908138</v>
      </c>
      <c r="AF202" s="24">
        <v>26762154.969142407</v>
      </c>
      <c r="AG202" s="24">
        <v>-16726802143.072262</v>
      </c>
      <c r="AH202" s="24">
        <v>-2049363736.1974788</v>
      </c>
      <c r="AI202" s="195">
        <v>-280096390.23746645</v>
      </c>
      <c r="AJ202" s="240">
        <v>80</v>
      </c>
      <c r="AK202" s="241">
        <v>24</v>
      </c>
      <c r="AL202" s="241">
        <v>27225000</v>
      </c>
      <c r="AM202" s="190">
        <v>0.96901423945289278</v>
      </c>
      <c r="AN202" s="240">
        <v>77</v>
      </c>
      <c r="AO202" s="241">
        <v>24</v>
      </c>
      <c r="AP202" s="241">
        <v>78</v>
      </c>
      <c r="AQ202" s="242">
        <v>24</v>
      </c>
      <c r="AR202" s="240">
        <v>12095643097.246721</v>
      </c>
      <c r="AS202" s="242">
        <v>3274432824.7386999</v>
      </c>
      <c r="AT202" s="240">
        <v>119327013</v>
      </c>
      <c r="AU202" s="189">
        <v>1.0000000000000004</v>
      </c>
      <c r="AV202" s="190">
        <v>0.15748416496439069</v>
      </c>
      <c r="AW202" s="240">
        <v>4964625.7302960325</v>
      </c>
      <c r="AX202" s="242">
        <v>121289261.87147729</v>
      </c>
      <c r="AY202" s="240">
        <v>0</v>
      </c>
      <c r="AZ202" s="242">
        <v>26381412.6691049</v>
      </c>
      <c r="BA202" s="200">
        <v>0</v>
      </c>
      <c r="BB202" s="202">
        <v>0.21750823001181793</v>
      </c>
      <c r="BC202" s="240">
        <v>26381412.6691049</v>
      </c>
      <c r="BD202" s="241">
        <v>96170532.18423304</v>
      </c>
      <c r="BE202" s="241">
        <v>3943229.7516511236</v>
      </c>
      <c r="BF202" s="243">
        <v>1111.9315886380641</v>
      </c>
    </row>
    <row r="203" spans="1:58" s="19" customFormat="1" ht="15" customHeight="1" x14ac:dyDescent="0.25">
      <c r="B203" s="255" t="s">
        <v>266</v>
      </c>
      <c r="C203" s="575">
        <v>1</v>
      </c>
      <c r="D203" s="287">
        <v>2018</v>
      </c>
      <c r="E203" s="339">
        <v>-0.1</v>
      </c>
      <c r="F203" s="340" t="s">
        <v>697</v>
      </c>
      <c r="G203" s="313">
        <v>8644137945.3166771</v>
      </c>
      <c r="H203" s="315">
        <v>8644137945.3166771</v>
      </c>
      <c r="I203" s="322">
        <v>0</v>
      </c>
      <c r="J203" s="341">
        <v>80</v>
      </c>
      <c r="K203" s="342">
        <v>80</v>
      </c>
      <c r="L203" s="328">
        <v>0</v>
      </c>
      <c r="M203" s="343">
        <v>27225000</v>
      </c>
      <c r="N203" s="344">
        <v>27225000</v>
      </c>
      <c r="O203" s="322">
        <v>0</v>
      </c>
      <c r="P203" s="343">
        <v>0</v>
      </c>
      <c r="Q203" s="344">
        <v>0</v>
      </c>
      <c r="R203" s="322"/>
      <c r="S203" s="343">
        <v>26381412.6691049</v>
      </c>
      <c r="T203" s="245">
        <v>26381412.669105001</v>
      </c>
      <c r="U203" s="331">
        <v>-3.7747582837255322E-15</v>
      </c>
      <c r="V203" s="171">
        <v>-16571710010.410576</v>
      </c>
      <c r="W203" s="196">
        <v>-10602698899.879375</v>
      </c>
      <c r="X203" s="196">
        <v>-4591420897.9997673</v>
      </c>
      <c r="Y203" s="196">
        <v>-13918361768.118618</v>
      </c>
      <c r="Z203" s="197">
        <v>2806989442.8511162</v>
      </c>
      <c r="AA203" s="171">
        <v>47081.162022257296</v>
      </c>
      <c r="AB203" s="196">
        <v>117.85762067514672</v>
      </c>
      <c r="AC203" s="197">
        <v>8644137945.3166771</v>
      </c>
      <c r="AD203" s="171">
        <v>50376694883.18396</v>
      </c>
      <c r="AE203" s="196">
        <v>8724235.9350908212</v>
      </c>
      <c r="AF203" s="196">
        <v>26762154.969142392</v>
      </c>
      <c r="AG203" s="196">
        <v>-16726802143.072269</v>
      </c>
      <c r="AH203" s="196">
        <v>-2049363736.1974785</v>
      </c>
      <c r="AI203" s="197">
        <v>-280096390.23746651</v>
      </c>
      <c r="AJ203" s="244">
        <v>80</v>
      </c>
      <c r="AK203" s="245">
        <v>24</v>
      </c>
      <c r="AL203" s="245">
        <v>27225000</v>
      </c>
      <c r="AM203" s="192">
        <v>0.96901423945289245</v>
      </c>
      <c r="AN203" s="244">
        <v>77</v>
      </c>
      <c r="AO203" s="245">
        <v>24</v>
      </c>
      <c r="AP203" s="245">
        <v>78</v>
      </c>
      <c r="AQ203" s="246">
        <v>24</v>
      </c>
      <c r="AR203" s="244">
        <v>12095643610.729918</v>
      </c>
      <c r="AS203" s="246">
        <v>3274432824.7386999</v>
      </c>
      <c r="AT203" s="244">
        <v>119327013</v>
      </c>
      <c r="AU203" s="191">
        <v>1.0000000000000009</v>
      </c>
      <c r="AV203" s="192">
        <v>0.1574841984857191</v>
      </c>
      <c r="AW203" s="244">
        <v>4964625.7302960325</v>
      </c>
      <c r="AX203" s="246">
        <v>121289261.87147729</v>
      </c>
      <c r="AY203" s="244">
        <v>0</v>
      </c>
      <c r="AZ203" s="246">
        <v>26381412.6691049</v>
      </c>
      <c r="BA203" s="186">
        <v>0</v>
      </c>
      <c r="BB203" s="187">
        <v>0.21750823001181793</v>
      </c>
      <c r="BC203" s="244">
        <v>26381412.6691049</v>
      </c>
      <c r="BD203" s="245">
        <v>96170532.184233069</v>
      </c>
      <c r="BE203" s="245">
        <v>3943229.7516511241</v>
      </c>
      <c r="BF203" s="247">
        <v>1111.9315886380641</v>
      </c>
    </row>
    <row r="204" spans="1:58" s="19" customFormat="1" ht="15" customHeight="1" x14ac:dyDescent="0.25">
      <c r="B204" s="255" t="s">
        <v>266</v>
      </c>
      <c r="C204" s="575">
        <v>1</v>
      </c>
      <c r="D204" s="287">
        <v>2018</v>
      </c>
      <c r="E204" s="339">
        <v>0.1</v>
      </c>
      <c r="F204" s="340" t="s">
        <v>697</v>
      </c>
      <c r="G204" s="313">
        <v>8644137945.3166733</v>
      </c>
      <c r="H204" s="315">
        <v>8644137945.3166771</v>
      </c>
      <c r="I204" s="322">
        <v>0</v>
      </c>
      <c r="J204" s="341">
        <v>80</v>
      </c>
      <c r="K204" s="342">
        <v>80</v>
      </c>
      <c r="L204" s="328">
        <v>0</v>
      </c>
      <c r="M204" s="343">
        <v>27225000</v>
      </c>
      <c r="N204" s="344">
        <v>27225000</v>
      </c>
      <c r="O204" s="322">
        <v>0</v>
      </c>
      <c r="P204" s="343">
        <v>0</v>
      </c>
      <c r="Q204" s="344">
        <v>0</v>
      </c>
      <c r="R204" s="322"/>
      <c r="S204" s="343">
        <v>26381412.6691049</v>
      </c>
      <c r="T204" s="245">
        <v>26381412.669105001</v>
      </c>
      <c r="U204" s="331">
        <v>-3.7747582837255322E-15</v>
      </c>
      <c r="V204" s="171">
        <v>-16571710010.410572</v>
      </c>
      <c r="W204" s="196">
        <v>-10602698899.879364</v>
      </c>
      <c r="X204" s="196">
        <v>-4591420897.9997749</v>
      </c>
      <c r="Y204" s="196">
        <v>-13918361768.118612</v>
      </c>
      <c r="Z204" s="197">
        <v>2806989442.8511238</v>
      </c>
      <c r="AA204" s="171">
        <v>47081.162022257326</v>
      </c>
      <c r="AB204" s="196">
        <v>117.85762067514678</v>
      </c>
      <c r="AC204" s="197">
        <v>8644137945.3166733</v>
      </c>
      <c r="AD204" s="171">
        <v>50376694883.183945</v>
      </c>
      <c r="AE204" s="196">
        <v>8724235.9350908063</v>
      </c>
      <c r="AF204" s="196">
        <v>26762154.969142392</v>
      </c>
      <c r="AG204" s="196">
        <v>-16726802143.072269</v>
      </c>
      <c r="AH204" s="196">
        <v>-2049363736.1974788</v>
      </c>
      <c r="AI204" s="197">
        <v>-280096390.23746651</v>
      </c>
      <c r="AJ204" s="244">
        <v>80</v>
      </c>
      <c r="AK204" s="245">
        <v>24</v>
      </c>
      <c r="AL204" s="245">
        <v>27225000</v>
      </c>
      <c r="AM204" s="192">
        <v>0.96901423945289233</v>
      </c>
      <c r="AN204" s="244">
        <v>77</v>
      </c>
      <c r="AO204" s="245">
        <v>24</v>
      </c>
      <c r="AP204" s="245">
        <v>78</v>
      </c>
      <c r="AQ204" s="246">
        <v>24</v>
      </c>
      <c r="AR204" s="244">
        <v>12095643063.154858</v>
      </c>
      <c r="AS204" s="246">
        <v>3274432824.7386999</v>
      </c>
      <c r="AT204" s="244">
        <v>119327013</v>
      </c>
      <c r="AU204" s="191">
        <v>1.0000000000000007</v>
      </c>
      <c r="AV204" s="192">
        <v>0.15748416496439063</v>
      </c>
      <c r="AW204" s="244">
        <v>4964625.7302960325</v>
      </c>
      <c r="AX204" s="246">
        <v>121289261.87147729</v>
      </c>
      <c r="AY204" s="244">
        <v>0</v>
      </c>
      <c r="AZ204" s="246">
        <v>26381412.6691049</v>
      </c>
      <c r="BA204" s="186">
        <v>0</v>
      </c>
      <c r="BB204" s="187">
        <v>0.21750823001181793</v>
      </c>
      <c r="BC204" s="244">
        <v>26381412.6691049</v>
      </c>
      <c r="BD204" s="245">
        <v>96170532.18423304</v>
      </c>
      <c r="BE204" s="245">
        <v>3943229.7516511246</v>
      </c>
      <c r="BF204" s="247">
        <v>1111.9315886380641</v>
      </c>
    </row>
    <row r="205" spans="1:58" s="19" customFormat="1" ht="15" customHeight="1" x14ac:dyDescent="0.25">
      <c r="B205" s="256" t="s">
        <v>266</v>
      </c>
      <c r="C205" s="576">
        <v>1</v>
      </c>
      <c r="D205" s="288">
        <v>2018</v>
      </c>
      <c r="E205" s="345">
        <v>0.2</v>
      </c>
      <c r="F205" s="346" t="s">
        <v>697</v>
      </c>
      <c r="G205" s="316">
        <v>8644137945.316679</v>
      </c>
      <c r="H205" s="318">
        <v>8644137945.3166771</v>
      </c>
      <c r="I205" s="323">
        <v>0</v>
      </c>
      <c r="J205" s="347">
        <v>80</v>
      </c>
      <c r="K205" s="348">
        <v>80</v>
      </c>
      <c r="L205" s="329">
        <v>0</v>
      </c>
      <c r="M205" s="349">
        <v>27225000</v>
      </c>
      <c r="N205" s="350">
        <v>27225000</v>
      </c>
      <c r="O205" s="323">
        <v>0</v>
      </c>
      <c r="P205" s="349">
        <v>0</v>
      </c>
      <c r="Q205" s="350">
        <v>0</v>
      </c>
      <c r="R205" s="323"/>
      <c r="S205" s="349">
        <v>26381412.6691049</v>
      </c>
      <c r="T205" s="249">
        <v>26381412.669105001</v>
      </c>
      <c r="U205" s="332">
        <v>-3.7747582837255322E-15</v>
      </c>
      <c r="V205" s="172">
        <v>-16571710010.410583</v>
      </c>
      <c r="W205" s="198">
        <v>-10602698899.879379</v>
      </c>
      <c r="X205" s="198">
        <v>-4591420897.9997787</v>
      </c>
      <c r="Y205" s="198">
        <v>-13918361768.118628</v>
      </c>
      <c r="Z205" s="199">
        <v>2806989442.8511124</v>
      </c>
      <c r="AA205" s="172">
        <v>47081.162022257326</v>
      </c>
      <c r="AB205" s="198">
        <v>117.85762067514678</v>
      </c>
      <c r="AC205" s="199">
        <v>8644137945.316679</v>
      </c>
      <c r="AD205" s="172">
        <v>50376694883.18396</v>
      </c>
      <c r="AE205" s="198">
        <v>8724235.9350908138</v>
      </c>
      <c r="AF205" s="198">
        <v>26762154.969142392</v>
      </c>
      <c r="AG205" s="198">
        <v>-16726802143.072269</v>
      </c>
      <c r="AH205" s="198">
        <v>-2049363736.1974781</v>
      </c>
      <c r="AI205" s="199">
        <v>-280096390.23746651</v>
      </c>
      <c r="AJ205" s="248">
        <v>80</v>
      </c>
      <c r="AK205" s="249">
        <v>24</v>
      </c>
      <c r="AL205" s="249">
        <v>27225000</v>
      </c>
      <c r="AM205" s="194">
        <v>0.96901423945289245</v>
      </c>
      <c r="AN205" s="248">
        <v>77</v>
      </c>
      <c r="AO205" s="249">
        <v>24</v>
      </c>
      <c r="AP205" s="249">
        <v>78</v>
      </c>
      <c r="AQ205" s="250">
        <v>24</v>
      </c>
      <c r="AR205" s="248">
        <v>12095642879.140747</v>
      </c>
      <c r="AS205" s="250">
        <v>3274432824.7386999</v>
      </c>
      <c r="AT205" s="248">
        <v>119327013</v>
      </c>
      <c r="AU205" s="193">
        <v>1.0000000000000007</v>
      </c>
      <c r="AV205" s="194">
        <v>0.15748416496439066</v>
      </c>
      <c r="AW205" s="248">
        <v>4964625.7302960325</v>
      </c>
      <c r="AX205" s="250">
        <v>121289261.87147729</v>
      </c>
      <c r="AY205" s="248">
        <v>0</v>
      </c>
      <c r="AZ205" s="250">
        <v>26381412.6691049</v>
      </c>
      <c r="BA205" s="204">
        <v>0</v>
      </c>
      <c r="BB205" s="206">
        <v>0.21750823001181793</v>
      </c>
      <c r="BC205" s="248">
        <v>26381412.6691049</v>
      </c>
      <c r="BD205" s="249">
        <v>96170532.18423304</v>
      </c>
      <c r="BE205" s="249">
        <v>3943229.7516511241</v>
      </c>
      <c r="BF205" s="251">
        <v>1111.9315886380643</v>
      </c>
    </row>
    <row r="206" spans="1:58" s="19" customFormat="1" ht="15" customHeight="1" x14ac:dyDescent="0.25">
      <c r="B206" s="254" t="s">
        <v>266</v>
      </c>
      <c r="C206" s="577">
        <v>1</v>
      </c>
      <c r="D206" s="286">
        <v>2018</v>
      </c>
      <c r="E206" s="333">
        <v>-0.2</v>
      </c>
      <c r="F206" s="334" t="s">
        <v>698</v>
      </c>
      <c r="G206" s="319">
        <v>6744219866.4264212</v>
      </c>
      <c r="H206" s="320">
        <v>8644137945.3166771</v>
      </c>
      <c r="I206" s="324">
        <v>-0.2197926607498919</v>
      </c>
      <c r="J206" s="335">
        <v>80</v>
      </c>
      <c r="K206" s="336">
        <v>80</v>
      </c>
      <c r="L206" s="327">
        <v>0</v>
      </c>
      <c r="M206" s="337">
        <v>27225000</v>
      </c>
      <c r="N206" s="338">
        <v>27225000</v>
      </c>
      <c r="O206" s="324">
        <v>0</v>
      </c>
      <c r="P206" s="337">
        <v>0</v>
      </c>
      <c r="Q206" s="338">
        <v>0</v>
      </c>
      <c r="R206" s="324"/>
      <c r="S206" s="337">
        <v>26381412.6691049</v>
      </c>
      <c r="T206" s="241">
        <v>26381412.669105001</v>
      </c>
      <c r="U206" s="330">
        <v>-3.7747582837255322E-15</v>
      </c>
      <c r="V206" s="170">
        <v>-19123714621.067001</v>
      </c>
      <c r="W206" s="24">
        <v>-14348505732.642044</v>
      </c>
      <c r="X206" s="24">
        <v>-9539483331.1383705</v>
      </c>
      <c r="Y206" s="24">
        <v>-17001036027.233429</v>
      </c>
      <c r="Z206" s="195">
        <v>-3620755058.457653</v>
      </c>
      <c r="AA206" s="170">
        <v>40328.687395034009</v>
      </c>
      <c r="AB206" s="24">
        <v>104.83767071741677</v>
      </c>
      <c r="AC206" s="195">
        <v>6744219866.4264212</v>
      </c>
      <c r="AD206" s="170">
        <v>47832321162.862617</v>
      </c>
      <c r="AE206" s="24">
        <v>2316864.7102643065</v>
      </c>
      <c r="AF206" s="24">
        <v>7793622.6155085415</v>
      </c>
      <c r="AG206" s="24">
        <v>-17436008446.236504</v>
      </c>
      <c r="AH206" s="24">
        <v>-2082836382.241102</v>
      </c>
      <c r="AI206" s="195">
        <v>-302472208.50603604</v>
      </c>
      <c r="AJ206" s="240">
        <v>80</v>
      </c>
      <c r="AK206" s="241">
        <v>24</v>
      </c>
      <c r="AL206" s="241">
        <v>27225000</v>
      </c>
      <c r="AM206" s="190">
        <v>0.96901423945289222</v>
      </c>
      <c r="AN206" s="240">
        <v>77</v>
      </c>
      <c r="AO206" s="241">
        <v>24</v>
      </c>
      <c r="AP206" s="241">
        <v>78</v>
      </c>
      <c r="AQ206" s="242">
        <v>24</v>
      </c>
      <c r="AR206" s="240">
        <v>12095642628.631857</v>
      </c>
      <c r="AS206" s="242">
        <v>3274432824.7386999</v>
      </c>
      <c r="AT206" s="240">
        <v>119327013</v>
      </c>
      <c r="AU206" s="189">
        <v>1.0000000000000007</v>
      </c>
      <c r="AV206" s="190">
        <v>0.15748415658405851</v>
      </c>
      <c r="AW206" s="240">
        <v>4964625.7302960325</v>
      </c>
      <c r="AX206" s="242">
        <v>121289261.87147729</v>
      </c>
      <c r="AY206" s="240">
        <v>0</v>
      </c>
      <c r="AZ206" s="242">
        <v>26381412.6691049</v>
      </c>
      <c r="BA206" s="200">
        <v>0</v>
      </c>
      <c r="BB206" s="202">
        <v>0.21750823001181793</v>
      </c>
      <c r="BC206" s="240">
        <v>26381412.6691049</v>
      </c>
      <c r="BD206" s="241">
        <v>96170532.18423304</v>
      </c>
      <c r="BE206" s="241">
        <v>3943229.7516511246</v>
      </c>
      <c r="BF206" s="243">
        <v>1111.9315886380641</v>
      </c>
    </row>
    <row r="207" spans="1:58" s="19" customFormat="1" ht="15" customHeight="1" x14ac:dyDescent="0.25">
      <c r="B207" s="255" t="s">
        <v>266</v>
      </c>
      <c r="C207" s="575">
        <v>1</v>
      </c>
      <c r="D207" s="287">
        <v>2018</v>
      </c>
      <c r="E207" s="339">
        <v>-0.1</v>
      </c>
      <c r="F207" s="340" t="s">
        <v>698</v>
      </c>
      <c r="G207" s="313">
        <v>7694178905.8715487</v>
      </c>
      <c r="H207" s="315">
        <v>8644137945.3166771</v>
      </c>
      <c r="I207" s="322">
        <v>-0.10989633037494595</v>
      </c>
      <c r="J207" s="341">
        <v>80</v>
      </c>
      <c r="K207" s="342">
        <v>80</v>
      </c>
      <c r="L207" s="328">
        <v>0</v>
      </c>
      <c r="M207" s="343">
        <v>27225000</v>
      </c>
      <c r="N207" s="344">
        <v>27225000</v>
      </c>
      <c r="O207" s="322">
        <v>0</v>
      </c>
      <c r="P207" s="343">
        <v>0</v>
      </c>
      <c r="Q207" s="344">
        <v>0</v>
      </c>
      <c r="R207" s="322"/>
      <c r="S207" s="343">
        <v>26381412.669105001</v>
      </c>
      <c r="T207" s="245">
        <v>26381412.669105001</v>
      </c>
      <c r="U207" s="331">
        <v>0</v>
      </c>
      <c r="V207" s="171">
        <v>-17847712315.738785</v>
      </c>
      <c r="W207" s="196">
        <v>-12475602316.26071</v>
      </c>
      <c r="X207" s="196">
        <v>-7065452114.5690651</v>
      </c>
      <c r="Y207" s="196">
        <v>-15459698897.676012</v>
      </c>
      <c r="Z207" s="197">
        <v>-406882807.80326843</v>
      </c>
      <c r="AA207" s="171">
        <v>43704.924708645667</v>
      </c>
      <c r="AB207" s="196">
        <v>111.3476456962818</v>
      </c>
      <c r="AC207" s="197">
        <v>7694178905.8715487</v>
      </c>
      <c r="AD207" s="171">
        <v>49104508023.023262</v>
      </c>
      <c r="AE207" s="196">
        <v>5520550.3226775862</v>
      </c>
      <c r="AF207" s="196">
        <v>17277888.792325467</v>
      </c>
      <c r="AG207" s="196">
        <v>-17081405294.65439</v>
      </c>
      <c r="AH207" s="196">
        <v>-2066100059.2192907</v>
      </c>
      <c r="AI207" s="197">
        <v>-291284299.37175119</v>
      </c>
      <c r="AJ207" s="244">
        <v>80</v>
      </c>
      <c r="AK207" s="245">
        <v>24</v>
      </c>
      <c r="AL207" s="245">
        <v>27225000</v>
      </c>
      <c r="AM207" s="192">
        <v>0.96901423945289256</v>
      </c>
      <c r="AN207" s="244">
        <v>77</v>
      </c>
      <c r="AO207" s="245">
        <v>24</v>
      </c>
      <c r="AP207" s="245">
        <v>78</v>
      </c>
      <c r="AQ207" s="246">
        <v>24</v>
      </c>
      <c r="AR207" s="244">
        <v>12095643004.140747</v>
      </c>
      <c r="AS207" s="246">
        <v>3274432824.7386999</v>
      </c>
      <c r="AT207" s="244">
        <v>119327013</v>
      </c>
      <c r="AU207" s="191">
        <v>1.0000000000000007</v>
      </c>
      <c r="AV207" s="192">
        <v>0.15748416496439066</v>
      </c>
      <c r="AW207" s="244">
        <v>4964625.7302960325</v>
      </c>
      <c r="AX207" s="246">
        <v>121289261.87147729</v>
      </c>
      <c r="AY207" s="244">
        <v>0</v>
      </c>
      <c r="AZ207" s="246">
        <v>26381412.669105001</v>
      </c>
      <c r="BA207" s="186">
        <v>0</v>
      </c>
      <c r="BB207" s="187">
        <v>0.21750823001181877</v>
      </c>
      <c r="BC207" s="244">
        <v>26381412.669105001</v>
      </c>
      <c r="BD207" s="245">
        <v>96170532.18423304</v>
      </c>
      <c r="BE207" s="245">
        <v>3943229.7516511246</v>
      </c>
      <c r="BF207" s="247">
        <v>1111.9315886380596</v>
      </c>
    </row>
    <row r="208" spans="1:58" s="19" customFormat="1" ht="15" customHeight="1" x14ac:dyDescent="0.25">
      <c r="B208" s="255" t="s">
        <v>266</v>
      </c>
      <c r="C208" s="575">
        <v>1</v>
      </c>
      <c r="D208" s="287">
        <v>2018</v>
      </c>
      <c r="E208" s="339">
        <v>0.1</v>
      </c>
      <c r="F208" s="340" t="s">
        <v>698</v>
      </c>
      <c r="G208" s="313">
        <v>9594096191.5849171</v>
      </c>
      <c r="H208" s="315">
        <v>8644137945.3166771</v>
      </c>
      <c r="I208" s="322">
        <v>0.10989623861601139</v>
      </c>
      <c r="J208" s="341">
        <v>80</v>
      </c>
      <c r="K208" s="342">
        <v>80</v>
      </c>
      <c r="L208" s="328">
        <v>0</v>
      </c>
      <c r="M208" s="343">
        <v>27250000</v>
      </c>
      <c r="N208" s="344">
        <v>27225000</v>
      </c>
      <c r="O208" s="322">
        <v>9.182736455464191E-4</v>
      </c>
      <c r="P208" s="343">
        <v>0</v>
      </c>
      <c r="Q208" s="344">
        <v>0</v>
      </c>
      <c r="R208" s="322"/>
      <c r="S208" s="343">
        <v>26381412.6691049</v>
      </c>
      <c r="T208" s="245">
        <v>26381412.669105001</v>
      </c>
      <c r="U208" s="331">
        <v>-3.7747582837255322E-15</v>
      </c>
      <c r="V208" s="171">
        <v>-15296274339.521589</v>
      </c>
      <c r="W208" s="196">
        <v>-8729387802.3410492</v>
      </c>
      <c r="X208" s="196">
        <v>-2116007684.6772537</v>
      </c>
      <c r="Y208" s="196">
        <v>-12377591273.000423</v>
      </c>
      <c r="Z208" s="197">
        <v>6020295059.0662498</v>
      </c>
      <c r="AA208" s="171">
        <v>50457.283892943589</v>
      </c>
      <c r="AB208" s="196">
        <v>124.36737959752762</v>
      </c>
      <c r="AC208" s="197">
        <v>9594096191.5849171</v>
      </c>
      <c r="AD208" s="171">
        <v>51648855833.079781</v>
      </c>
      <c r="AE208" s="196">
        <v>11927862.107966565</v>
      </c>
      <c r="AF208" s="196">
        <v>36246280.985121265</v>
      </c>
      <c r="AG208" s="196">
        <v>-16372338091.518757</v>
      </c>
      <c r="AH208" s="196">
        <v>-2032637231.1243105</v>
      </c>
      <c r="AI208" s="197">
        <v>-268908793.75200903</v>
      </c>
      <c r="AJ208" s="244">
        <v>80</v>
      </c>
      <c r="AK208" s="245">
        <v>24</v>
      </c>
      <c r="AL208" s="245">
        <v>27250000</v>
      </c>
      <c r="AM208" s="192">
        <v>0.96812523556348595</v>
      </c>
      <c r="AN208" s="244">
        <v>77</v>
      </c>
      <c r="AO208" s="245">
        <v>24</v>
      </c>
      <c r="AP208" s="245">
        <v>78</v>
      </c>
      <c r="AQ208" s="246">
        <v>24</v>
      </c>
      <c r="AR208" s="244">
        <v>12072614527.336334</v>
      </c>
      <c r="AS208" s="246">
        <v>3280293838.8262</v>
      </c>
      <c r="AT208" s="244">
        <v>119327013</v>
      </c>
      <c r="AU208" s="191">
        <v>1.0000000000000007</v>
      </c>
      <c r="AV208" s="192">
        <v>0.15629148447719871</v>
      </c>
      <c r="AW208" s="244">
        <v>4964625.7302960325</v>
      </c>
      <c r="AX208" s="246">
        <v>121289261.87147729</v>
      </c>
      <c r="AY208" s="244">
        <v>0</v>
      </c>
      <c r="AZ208" s="246">
        <v>26381412.6691049</v>
      </c>
      <c r="BA208" s="186">
        <v>0</v>
      </c>
      <c r="BB208" s="187">
        <v>0.21750823001181793</v>
      </c>
      <c r="BC208" s="244">
        <v>26381412.6691049</v>
      </c>
      <c r="BD208" s="245">
        <v>96170532.18423304</v>
      </c>
      <c r="BE208" s="245">
        <v>3943229.7516511241</v>
      </c>
      <c r="BF208" s="247">
        <v>1111.9570695256909</v>
      </c>
    </row>
    <row r="209" spans="1:58" s="19" customFormat="1" ht="15" customHeight="1" x14ac:dyDescent="0.25">
      <c r="B209" s="256" t="s">
        <v>266</v>
      </c>
      <c r="C209" s="576">
        <v>1</v>
      </c>
      <c r="D209" s="288">
        <v>2018</v>
      </c>
      <c r="E209" s="345">
        <v>0.2</v>
      </c>
      <c r="F209" s="346" t="s">
        <v>698</v>
      </c>
      <c r="G209" s="316">
        <v>10544056024.206924</v>
      </c>
      <c r="H209" s="318">
        <v>8644137945.3166771</v>
      </c>
      <c r="I209" s="323">
        <v>0.21979266074989079</v>
      </c>
      <c r="J209" s="347">
        <v>80</v>
      </c>
      <c r="K209" s="348">
        <v>80</v>
      </c>
      <c r="L209" s="329">
        <v>0</v>
      </c>
      <c r="M209" s="349">
        <v>27225000</v>
      </c>
      <c r="N209" s="350">
        <v>27225000</v>
      </c>
      <c r="O209" s="323">
        <v>0</v>
      </c>
      <c r="P209" s="349">
        <v>0</v>
      </c>
      <c r="Q209" s="350">
        <v>0</v>
      </c>
      <c r="R209" s="323"/>
      <c r="S209" s="349">
        <v>26381412.669105001</v>
      </c>
      <c r="T209" s="249">
        <v>26381412.669105001</v>
      </c>
      <c r="U209" s="332">
        <v>0</v>
      </c>
      <c r="V209" s="172">
        <v>-14019705399.754156</v>
      </c>
      <c r="W209" s="198">
        <v>-6856892067.1167259</v>
      </c>
      <c r="X209" s="198">
        <v>356641535.13879776</v>
      </c>
      <c r="Y209" s="198">
        <v>-10835687509.003784</v>
      </c>
      <c r="Z209" s="199">
        <v>9234733944.1598663</v>
      </c>
      <c r="AA209" s="172">
        <v>53833.636649480635</v>
      </c>
      <c r="AB209" s="198">
        <v>130.87757063287685</v>
      </c>
      <c r="AC209" s="199">
        <v>10544056024.206924</v>
      </c>
      <c r="AD209" s="172">
        <v>52921068603.505264</v>
      </c>
      <c r="AE209" s="198">
        <v>15131607.159917329</v>
      </c>
      <c r="AF209" s="198">
        <v>45730687.322776273</v>
      </c>
      <c r="AG209" s="198">
        <v>-16017595839.908028</v>
      </c>
      <c r="AH209" s="198">
        <v>-2015891090.1538546</v>
      </c>
      <c r="AI209" s="199">
        <v>-257720571.9688969</v>
      </c>
      <c r="AJ209" s="248">
        <v>80</v>
      </c>
      <c r="AK209" s="249">
        <v>24</v>
      </c>
      <c r="AL209" s="249">
        <v>27225000</v>
      </c>
      <c r="AM209" s="194">
        <v>0.96901423945289256</v>
      </c>
      <c r="AN209" s="248">
        <v>77</v>
      </c>
      <c r="AO209" s="249">
        <v>24</v>
      </c>
      <c r="AP209" s="249">
        <v>78</v>
      </c>
      <c r="AQ209" s="250">
        <v>24</v>
      </c>
      <c r="AR209" s="248">
        <v>12095642777.542017</v>
      </c>
      <c r="AS209" s="250">
        <v>3274432824.7386999</v>
      </c>
      <c r="AT209" s="248">
        <v>119327013</v>
      </c>
      <c r="AU209" s="193">
        <v>1.0000000000000004</v>
      </c>
      <c r="AV209" s="194">
        <v>0.15748415658405857</v>
      </c>
      <c r="AW209" s="248">
        <v>4964625.7302960325</v>
      </c>
      <c r="AX209" s="250">
        <v>121289261.87147729</v>
      </c>
      <c r="AY209" s="248">
        <v>0</v>
      </c>
      <c r="AZ209" s="250">
        <v>26381412.669105001</v>
      </c>
      <c r="BA209" s="204">
        <v>0</v>
      </c>
      <c r="BB209" s="206">
        <v>0.21750823001181877</v>
      </c>
      <c r="BC209" s="248">
        <v>26381412.669105001</v>
      </c>
      <c r="BD209" s="249">
        <v>96170532.184233055</v>
      </c>
      <c r="BE209" s="249">
        <v>3943229.7516511246</v>
      </c>
      <c r="BF209" s="251">
        <v>1111.93158863806</v>
      </c>
    </row>
    <row r="210" spans="1:58" s="19" customFormat="1" ht="15" customHeight="1" x14ac:dyDescent="0.25">
      <c r="B210" s="254" t="s">
        <v>266</v>
      </c>
      <c r="C210" s="577">
        <v>1</v>
      </c>
      <c r="D210" s="286">
        <v>2018</v>
      </c>
      <c r="E210" s="333">
        <v>-0.2</v>
      </c>
      <c r="F210" s="334" t="s">
        <v>699</v>
      </c>
      <c r="G210" s="319">
        <v>8700251096.8840103</v>
      </c>
      <c r="H210" s="320">
        <v>8644137945.3166771</v>
      </c>
      <c r="I210" s="324">
        <v>6.4914687759853873E-3</v>
      </c>
      <c r="J210" s="335">
        <v>80</v>
      </c>
      <c r="K210" s="336">
        <v>80</v>
      </c>
      <c r="L210" s="327">
        <v>0</v>
      </c>
      <c r="M210" s="337">
        <v>27225000</v>
      </c>
      <c r="N210" s="338">
        <v>27225000</v>
      </c>
      <c r="O210" s="324">
        <v>0</v>
      </c>
      <c r="P210" s="337">
        <v>0</v>
      </c>
      <c r="Q210" s="338">
        <v>0</v>
      </c>
      <c r="R210" s="324"/>
      <c r="S210" s="337">
        <v>26381412.6691049</v>
      </c>
      <c r="T210" s="241">
        <v>26381412.669105001</v>
      </c>
      <c r="U210" s="330">
        <v>-3.7747582837255322E-15</v>
      </c>
      <c r="V210" s="170">
        <v>-14714256123.284554</v>
      </c>
      <c r="W210" s="24">
        <v>-8745245012.7533531</v>
      </c>
      <c r="X210" s="24">
        <v>-2733967010.8737526</v>
      </c>
      <c r="Y210" s="24">
        <v>-12060907880.992596</v>
      </c>
      <c r="Z210" s="195">
        <v>4664443329.9771385</v>
      </c>
      <c r="AA210" s="170">
        <v>49171.243592460756</v>
      </c>
      <c r="AB210" s="24">
        <v>123.00454458186766</v>
      </c>
      <c r="AC210" s="195">
        <v>8700251096.8840103</v>
      </c>
      <c r="AD210" s="170">
        <v>51237641693.392929</v>
      </c>
      <c r="AE210" s="24">
        <v>10186191.419552188</v>
      </c>
      <c r="AF210" s="24">
        <v>31229048.938989796</v>
      </c>
      <c r="AG210" s="24">
        <v>-15641314096.020443</v>
      </c>
      <c r="AH210" s="24">
        <v>-1930005611.5659132</v>
      </c>
      <c r="AI210" s="195">
        <v>-259595275.03228164</v>
      </c>
      <c r="AJ210" s="240">
        <v>80</v>
      </c>
      <c r="AK210" s="241">
        <v>24</v>
      </c>
      <c r="AL210" s="241">
        <v>27225000</v>
      </c>
      <c r="AM210" s="190">
        <v>0.96901423945289222</v>
      </c>
      <c r="AN210" s="240">
        <v>77</v>
      </c>
      <c r="AO210" s="241">
        <v>24</v>
      </c>
      <c r="AP210" s="241">
        <v>78</v>
      </c>
      <c r="AQ210" s="242">
        <v>24</v>
      </c>
      <c r="AR210" s="240">
        <v>12095643233.663748</v>
      </c>
      <c r="AS210" s="242">
        <v>3274432824.7386999</v>
      </c>
      <c r="AT210" s="240">
        <v>119327013</v>
      </c>
      <c r="AU210" s="189">
        <v>1.0000000000000004</v>
      </c>
      <c r="AV210" s="190">
        <v>0.15748417334472278</v>
      </c>
      <c r="AW210" s="240">
        <v>4964625.7302960325</v>
      </c>
      <c r="AX210" s="242">
        <v>121289261.87147729</v>
      </c>
      <c r="AY210" s="240">
        <v>0</v>
      </c>
      <c r="AZ210" s="242">
        <v>26381412.6691049</v>
      </c>
      <c r="BA210" s="200">
        <v>0</v>
      </c>
      <c r="BB210" s="202">
        <v>0.21750823001181793</v>
      </c>
      <c r="BC210" s="240">
        <v>26381412.6691049</v>
      </c>
      <c r="BD210" s="241">
        <v>96170532.18423304</v>
      </c>
      <c r="BE210" s="241">
        <v>3943229.7516511236</v>
      </c>
      <c r="BF210" s="243">
        <v>1041.5239152346883</v>
      </c>
    </row>
    <row r="211" spans="1:58" s="19" customFormat="1" ht="15" customHeight="1" x14ac:dyDescent="0.25">
      <c r="B211" s="255" t="s">
        <v>266</v>
      </c>
      <c r="C211" s="575">
        <v>1</v>
      </c>
      <c r="D211" s="287">
        <v>2018</v>
      </c>
      <c r="E211" s="339">
        <v>-0.1</v>
      </c>
      <c r="F211" s="340" t="s">
        <v>699</v>
      </c>
      <c r="G211" s="313">
        <v>8672193727.9234581</v>
      </c>
      <c r="H211" s="315">
        <v>8644137945.3166771</v>
      </c>
      <c r="I211" s="322">
        <v>3.245642629058354E-3</v>
      </c>
      <c r="J211" s="341">
        <v>80</v>
      </c>
      <c r="K211" s="342">
        <v>80</v>
      </c>
      <c r="L211" s="328">
        <v>0</v>
      </c>
      <c r="M211" s="343">
        <v>27250000</v>
      </c>
      <c r="N211" s="344">
        <v>27225000</v>
      </c>
      <c r="O211" s="322">
        <v>9.182736455464191E-4</v>
      </c>
      <c r="P211" s="343">
        <v>0</v>
      </c>
      <c r="Q211" s="344">
        <v>0</v>
      </c>
      <c r="R211" s="322"/>
      <c r="S211" s="343">
        <v>26381412.6691049</v>
      </c>
      <c r="T211" s="245">
        <v>26381412.669105001</v>
      </c>
      <c r="U211" s="331">
        <v>-3.7747582837255322E-15</v>
      </c>
      <c r="V211" s="171">
        <v>-15643559294.776279</v>
      </c>
      <c r="W211" s="196">
        <v>-9673662442.7939644</v>
      </c>
      <c r="X211" s="196">
        <v>-3661498699.463253</v>
      </c>
      <c r="Y211" s="196">
        <v>-12990211052.484318</v>
      </c>
      <c r="Z211" s="197">
        <v>3735140158.4854088</v>
      </c>
      <c r="AA211" s="171">
        <v>48126.087364433602</v>
      </c>
      <c r="AB211" s="196">
        <v>120.43086657202301</v>
      </c>
      <c r="AC211" s="197">
        <v>8672193727.9234581</v>
      </c>
      <c r="AD211" s="171">
        <v>50807142378.023636</v>
      </c>
      <c r="AE211" s="196">
        <v>9455154.2377839908</v>
      </c>
      <c r="AF211" s="196">
        <v>28995461.793228008</v>
      </c>
      <c r="AG211" s="196">
        <v>-16184197219.574986</v>
      </c>
      <c r="AH211" s="196">
        <v>-1989694491.8303385</v>
      </c>
      <c r="AI211" s="197">
        <v>-269846145.28370106</v>
      </c>
      <c r="AJ211" s="244">
        <v>80</v>
      </c>
      <c r="AK211" s="245">
        <v>24</v>
      </c>
      <c r="AL211" s="245">
        <v>27250000</v>
      </c>
      <c r="AM211" s="192">
        <v>0.96812523556348618</v>
      </c>
      <c r="AN211" s="244">
        <v>77</v>
      </c>
      <c r="AO211" s="245">
        <v>24</v>
      </c>
      <c r="AP211" s="245">
        <v>78</v>
      </c>
      <c r="AQ211" s="246">
        <v>24</v>
      </c>
      <c r="AR211" s="244">
        <v>12072614522.714113</v>
      </c>
      <c r="AS211" s="246">
        <v>3280293838.8262</v>
      </c>
      <c r="AT211" s="244">
        <v>119327013</v>
      </c>
      <c r="AU211" s="191">
        <v>1.0000000000000004</v>
      </c>
      <c r="AV211" s="192">
        <v>0.15629147609686661</v>
      </c>
      <c r="AW211" s="244">
        <v>4964625.7302960325</v>
      </c>
      <c r="AX211" s="246">
        <v>121289261.87147729</v>
      </c>
      <c r="AY211" s="244">
        <v>0</v>
      </c>
      <c r="AZ211" s="246">
        <v>26381412.6691049</v>
      </c>
      <c r="BA211" s="186">
        <v>0</v>
      </c>
      <c r="BB211" s="187">
        <v>0.21750823001181793</v>
      </c>
      <c r="BC211" s="244">
        <v>26381412.6691049</v>
      </c>
      <c r="BD211" s="245">
        <v>96170532.18423304</v>
      </c>
      <c r="BE211" s="245">
        <v>3943229.7516511241</v>
      </c>
      <c r="BF211" s="247">
        <v>1076.7532328240031</v>
      </c>
    </row>
    <row r="212" spans="1:58" s="19" customFormat="1" ht="15" customHeight="1" x14ac:dyDescent="0.25">
      <c r="B212" s="255" t="s">
        <v>266</v>
      </c>
      <c r="C212" s="575">
        <v>1</v>
      </c>
      <c r="D212" s="287">
        <v>2018</v>
      </c>
      <c r="E212" s="339">
        <v>0.1</v>
      </c>
      <c r="F212" s="340" t="s">
        <v>699</v>
      </c>
      <c r="G212" s="313">
        <v>8616081369.5330105</v>
      </c>
      <c r="H212" s="315">
        <v>8644137945.3166771</v>
      </c>
      <c r="I212" s="322">
        <v>-3.2457343879926936E-3</v>
      </c>
      <c r="J212" s="341">
        <v>80</v>
      </c>
      <c r="K212" s="342">
        <v>80</v>
      </c>
      <c r="L212" s="328">
        <v>0</v>
      </c>
      <c r="M212" s="343">
        <v>27225000</v>
      </c>
      <c r="N212" s="344">
        <v>27225000</v>
      </c>
      <c r="O212" s="322">
        <v>0</v>
      </c>
      <c r="P212" s="343">
        <v>0</v>
      </c>
      <c r="Q212" s="344">
        <v>0</v>
      </c>
      <c r="R212" s="322"/>
      <c r="S212" s="343">
        <v>26381412.6691049</v>
      </c>
      <c r="T212" s="245">
        <v>26381412.669105001</v>
      </c>
      <c r="U212" s="331">
        <v>-3.7747582837255322E-15</v>
      </c>
      <c r="V212" s="171">
        <v>-17500436953.973587</v>
      </c>
      <c r="W212" s="196">
        <v>-11531425843.442379</v>
      </c>
      <c r="X212" s="196">
        <v>-5520147841.5627823</v>
      </c>
      <c r="Y212" s="196">
        <v>-14847088711.681622</v>
      </c>
      <c r="Z212" s="197">
        <v>1878262499.2881088</v>
      </c>
      <c r="AA212" s="171">
        <v>46036.121237155588</v>
      </c>
      <c r="AB212" s="196">
        <v>115.2841587217863</v>
      </c>
      <c r="AC212" s="197">
        <v>8616081369.5330105</v>
      </c>
      <c r="AD212" s="171">
        <v>49946221478.079468</v>
      </c>
      <c r="AE212" s="196">
        <v>7993258.1928601079</v>
      </c>
      <c r="AF212" s="196">
        <v>24528707.984218761</v>
      </c>
      <c r="AG212" s="196">
        <v>-17269546166.598206</v>
      </c>
      <c r="AH212" s="196">
        <v>-2109042798.5132608</v>
      </c>
      <c r="AI212" s="197">
        <v>-290346947.84005892</v>
      </c>
      <c r="AJ212" s="244">
        <v>80</v>
      </c>
      <c r="AK212" s="245">
        <v>24</v>
      </c>
      <c r="AL212" s="245">
        <v>27225000</v>
      </c>
      <c r="AM212" s="192">
        <v>0.96901423945289245</v>
      </c>
      <c r="AN212" s="244">
        <v>77</v>
      </c>
      <c r="AO212" s="245">
        <v>24</v>
      </c>
      <c r="AP212" s="245">
        <v>78</v>
      </c>
      <c r="AQ212" s="246">
        <v>24</v>
      </c>
      <c r="AR212" s="244">
        <v>12095643036.632002</v>
      </c>
      <c r="AS212" s="246">
        <v>3274432824.7386999</v>
      </c>
      <c r="AT212" s="244">
        <v>119327013</v>
      </c>
      <c r="AU212" s="191">
        <v>1.0000000000000004</v>
      </c>
      <c r="AV212" s="192">
        <v>0.15748417334472281</v>
      </c>
      <c r="AW212" s="244">
        <v>4964625.7302960325</v>
      </c>
      <c r="AX212" s="246">
        <v>121289261.87147729</v>
      </c>
      <c r="AY212" s="244">
        <v>0</v>
      </c>
      <c r="AZ212" s="246">
        <v>26381412.6691049</v>
      </c>
      <c r="BA212" s="186">
        <v>0</v>
      </c>
      <c r="BB212" s="187">
        <v>0.21750823001181793</v>
      </c>
      <c r="BC212" s="244">
        <v>26381412.6691049</v>
      </c>
      <c r="BD212" s="245">
        <v>96170532.18423304</v>
      </c>
      <c r="BE212" s="245">
        <v>3943229.7516511241</v>
      </c>
      <c r="BF212" s="247">
        <v>1147.1354253397521</v>
      </c>
    </row>
    <row r="213" spans="1:58" s="19" customFormat="1" ht="15" customHeight="1" x14ac:dyDescent="0.25">
      <c r="B213" s="256" t="s">
        <v>266</v>
      </c>
      <c r="C213" s="576">
        <v>1</v>
      </c>
      <c r="D213" s="288">
        <v>2018</v>
      </c>
      <c r="E213" s="345">
        <v>0.2</v>
      </c>
      <c r="F213" s="346" t="s">
        <v>699</v>
      </c>
      <c r="G213" s="316">
        <v>8588024000.572463</v>
      </c>
      <c r="H213" s="318">
        <v>8644137945.3166771</v>
      </c>
      <c r="I213" s="323">
        <v>-6.4915605349190608E-3</v>
      </c>
      <c r="J213" s="347">
        <v>80</v>
      </c>
      <c r="K213" s="348">
        <v>80</v>
      </c>
      <c r="L213" s="329">
        <v>0</v>
      </c>
      <c r="M213" s="349">
        <v>27250000</v>
      </c>
      <c r="N213" s="350">
        <v>27225000</v>
      </c>
      <c r="O213" s="323">
        <v>9.182736455464191E-4</v>
      </c>
      <c r="P213" s="349">
        <v>0</v>
      </c>
      <c r="Q213" s="350">
        <v>0</v>
      </c>
      <c r="R213" s="323"/>
      <c r="S213" s="349">
        <v>26381412.669105001</v>
      </c>
      <c r="T213" s="249">
        <v>26381412.669105001</v>
      </c>
      <c r="U213" s="332">
        <v>0</v>
      </c>
      <c r="V213" s="172">
        <v>-18429740125.465324</v>
      </c>
      <c r="W213" s="198">
        <v>-12459843273.483013</v>
      </c>
      <c r="X213" s="198">
        <v>-6447679530.152298</v>
      </c>
      <c r="Y213" s="198">
        <v>-15776391883.173363</v>
      </c>
      <c r="Z213" s="199">
        <v>948959327.79637146</v>
      </c>
      <c r="AA213" s="172">
        <v>44990.965009128471</v>
      </c>
      <c r="AB213" s="198">
        <v>112.71048071194157</v>
      </c>
      <c r="AC213" s="199">
        <v>8588024000.572463</v>
      </c>
      <c r="AD213" s="172">
        <v>49515722162.710152</v>
      </c>
      <c r="AE213" s="198">
        <v>7262221.0110919103</v>
      </c>
      <c r="AF213" s="198">
        <v>22295120.838456795</v>
      </c>
      <c r="AG213" s="198">
        <v>-17812429290.152706</v>
      </c>
      <c r="AH213" s="198">
        <v>-2168731678.7776866</v>
      </c>
      <c r="AI213" s="199">
        <v>-300597818.09147871</v>
      </c>
      <c r="AJ213" s="248">
        <v>80</v>
      </c>
      <c r="AK213" s="249">
        <v>24</v>
      </c>
      <c r="AL213" s="249">
        <v>27250000</v>
      </c>
      <c r="AM213" s="194">
        <v>0.96812523556348629</v>
      </c>
      <c r="AN213" s="248">
        <v>77</v>
      </c>
      <c r="AO213" s="249">
        <v>24</v>
      </c>
      <c r="AP213" s="249">
        <v>78</v>
      </c>
      <c r="AQ213" s="250">
        <v>24</v>
      </c>
      <c r="AR213" s="248">
        <v>12072614404.236969</v>
      </c>
      <c r="AS213" s="250">
        <v>3280293838.8262</v>
      </c>
      <c r="AT213" s="248">
        <v>119327013</v>
      </c>
      <c r="AU213" s="193">
        <v>1.0000000000000004</v>
      </c>
      <c r="AV213" s="194">
        <v>0.15629146771653449</v>
      </c>
      <c r="AW213" s="248">
        <v>4964625.7302960325</v>
      </c>
      <c r="AX213" s="250">
        <v>121289261.87147729</v>
      </c>
      <c r="AY213" s="248">
        <v>0</v>
      </c>
      <c r="AZ213" s="250">
        <v>26381412.669105001</v>
      </c>
      <c r="BA213" s="204">
        <v>0</v>
      </c>
      <c r="BB213" s="206">
        <v>0.21750823001181877</v>
      </c>
      <c r="BC213" s="248">
        <v>26381412.669105001</v>
      </c>
      <c r="BD213" s="249">
        <v>96170532.184233055</v>
      </c>
      <c r="BE213" s="249">
        <v>3943229.7516511246</v>
      </c>
      <c r="BF213" s="251">
        <v>1182.3647429290631</v>
      </c>
    </row>
    <row r="214" spans="1:58" s="19" customFormat="1" ht="15" customHeight="1" x14ac:dyDescent="0.25">
      <c r="B214" s="254" t="s">
        <v>266</v>
      </c>
      <c r="C214" s="577">
        <v>1</v>
      </c>
      <c r="D214" s="286">
        <v>2018</v>
      </c>
      <c r="E214" s="333">
        <v>-0.2</v>
      </c>
      <c r="F214" s="334" t="s">
        <v>701</v>
      </c>
      <c r="G214" s="319">
        <v>8645821401.9628181</v>
      </c>
      <c r="H214" s="320">
        <v>8644137945.3166771</v>
      </c>
      <c r="I214" s="324">
        <v>1.9475124723733472E-4</v>
      </c>
      <c r="J214" s="335">
        <v>80</v>
      </c>
      <c r="K214" s="336">
        <v>80</v>
      </c>
      <c r="L214" s="327">
        <v>0</v>
      </c>
      <c r="M214" s="337">
        <v>27325000</v>
      </c>
      <c r="N214" s="338">
        <v>27225000</v>
      </c>
      <c r="O214" s="324">
        <v>3.6730945821854544E-3</v>
      </c>
      <c r="P214" s="337">
        <v>0</v>
      </c>
      <c r="Q214" s="338">
        <v>0</v>
      </c>
      <c r="R214" s="324"/>
      <c r="S214" s="337">
        <v>26381412.6691049</v>
      </c>
      <c r="T214" s="241">
        <v>26381412.669105001</v>
      </c>
      <c r="U214" s="330">
        <v>-3.7747582837255322E-15</v>
      </c>
      <c r="V214" s="170">
        <v>-15557376540.480713</v>
      </c>
      <c r="W214" s="24">
        <v>-9588365429.9495049</v>
      </c>
      <c r="X214" s="24">
        <v>-3577087428.0698967</v>
      </c>
      <c r="Y214" s="24">
        <v>-12904028298.188749</v>
      </c>
      <c r="Z214" s="195">
        <v>3821322912.7809868</v>
      </c>
      <c r="AA214" s="170">
        <v>47198.232799498859</v>
      </c>
      <c r="AB214" s="24">
        <v>118.09191856134539</v>
      </c>
      <c r="AC214" s="195">
        <v>8645821401.9628181</v>
      </c>
      <c r="AD214" s="170">
        <v>50408055003.112259</v>
      </c>
      <c r="AE214" s="24">
        <v>8792902.7566329241</v>
      </c>
      <c r="AF214" s="24">
        <v>26917179.162295446</v>
      </c>
      <c r="AG214" s="24">
        <v>-16615193613.54521</v>
      </c>
      <c r="AH214" s="24">
        <v>-2040728878.3701978</v>
      </c>
      <c r="AI214" s="195">
        <v>-279790014.69218987</v>
      </c>
      <c r="AJ214" s="240">
        <v>80</v>
      </c>
      <c r="AK214" s="241">
        <v>24</v>
      </c>
      <c r="AL214" s="241">
        <v>27325000</v>
      </c>
      <c r="AM214" s="190">
        <v>0.96546798423074121</v>
      </c>
      <c r="AN214" s="240">
        <v>77</v>
      </c>
      <c r="AO214" s="241">
        <v>24</v>
      </c>
      <c r="AP214" s="241">
        <v>78</v>
      </c>
      <c r="AQ214" s="242">
        <v>24</v>
      </c>
      <c r="AR214" s="240">
        <v>12080856049.417816</v>
      </c>
      <c r="AS214" s="242">
        <v>3276459136.4420514</v>
      </c>
      <c r="AT214" s="240">
        <v>119327013</v>
      </c>
      <c r="AU214" s="189">
        <v>1.0000000000000004</v>
      </c>
      <c r="AV214" s="190">
        <v>0.1565770107729085</v>
      </c>
      <c r="AW214" s="240">
        <v>4964625.7302960325</v>
      </c>
      <c r="AX214" s="242">
        <v>121289261.87147729</v>
      </c>
      <c r="AY214" s="240">
        <v>0</v>
      </c>
      <c r="AZ214" s="242">
        <v>26381412.6691049</v>
      </c>
      <c r="BA214" s="200">
        <v>0</v>
      </c>
      <c r="BB214" s="202">
        <v>0.21750823001181793</v>
      </c>
      <c r="BC214" s="240">
        <v>26381412.6691049</v>
      </c>
      <c r="BD214" s="241">
        <v>96170532.184233025</v>
      </c>
      <c r="BE214" s="241">
        <v>3943229.7516511236</v>
      </c>
      <c r="BF214" s="243">
        <v>1073.5025145301224</v>
      </c>
    </row>
    <row r="215" spans="1:58" s="19" customFormat="1" ht="15" customHeight="1" x14ac:dyDescent="0.25">
      <c r="B215" s="255" t="s">
        <v>266</v>
      </c>
      <c r="C215" s="575">
        <v>1</v>
      </c>
      <c r="D215" s="287">
        <v>2018</v>
      </c>
      <c r="E215" s="339">
        <v>-0.1</v>
      </c>
      <c r="F215" s="340" t="s">
        <v>701</v>
      </c>
      <c r="G215" s="313">
        <v>8644979205.5744514</v>
      </c>
      <c r="H215" s="315">
        <v>8644137945.3166771</v>
      </c>
      <c r="I215" s="322">
        <v>9.7321475327705187E-5</v>
      </c>
      <c r="J215" s="341">
        <v>80</v>
      </c>
      <c r="K215" s="342">
        <v>80</v>
      </c>
      <c r="L215" s="328">
        <v>0</v>
      </c>
      <c r="M215" s="343">
        <v>27325000</v>
      </c>
      <c r="N215" s="344">
        <v>27225000</v>
      </c>
      <c r="O215" s="322">
        <v>3.6730945821854544E-3</v>
      </c>
      <c r="P215" s="343">
        <v>0</v>
      </c>
      <c r="Q215" s="344">
        <v>0</v>
      </c>
      <c r="R215" s="322"/>
      <c r="S215" s="343">
        <v>26381412.6691049</v>
      </c>
      <c r="T215" s="245">
        <v>26381412.669105001</v>
      </c>
      <c r="U215" s="331">
        <v>-3.7747582837255322E-15</v>
      </c>
      <c r="V215" s="171">
        <v>-16072591003.370129</v>
      </c>
      <c r="W215" s="196">
        <v>-10103579892.838921</v>
      </c>
      <c r="X215" s="196">
        <v>-4092301890.9593239</v>
      </c>
      <c r="Y215" s="196">
        <v>-13419242761.078165</v>
      </c>
      <c r="Z215" s="197">
        <v>3306108449.8915672</v>
      </c>
      <c r="AA215" s="171">
        <v>47139.158042661591</v>
      </c>
      <c r="AB215" s="196">
        <v>117.9737853478106</v>
      </c>
      <c r="AC215" s="197">
        <v>8644979205.5744514</v>
      </c>
      <c r="AD215" s="171">
        <v>50392265678.560341</v>
      </c>
      <c r="AE215" s="196">
        <v>8758331.1673974581</v>
      </c>
      <c r="AF215" s="196">
        <v>26839016.358128875</v>
      </c>
      <c r="AG215" s="196">
        <v>-16671750104.828096</v>
      </c>
      <c r="AH215" s="196">
        <v>-2045095574.1523457</v>
      </c>
      <c r="AI215" s="197">
        <v>-279944335.86300677</v>
      </c>
      <c r="AJ215" s="244">
        <v>80</v>
      </c>
      <c r="AK215" s="245">
        <v>24</v>
      </c>
      <c r="AL215" s="245">
        <v>27325000</v>
      </c>
      <c r="AM215" s="192">
        <v>0.96546798423074109</v>
      </c>
      <c r="AN215" s="244">
        <v>77</v>
      </c>
      <c r="AO215" s="245">
        <v>24</v>
      </c>
      <c r="AP215" s="245">
        <v>78</v>
      </c>
      <c r="AQ215" s="246">
        <v>24</v>
      </c>
      <c r="AR215" s="244">
        <v>12080856770.492453</v>
      </c>
      <c r="AS215" s="246">
        <v>3276459136.4420514</v>
      </c>
      <c r="AT215" s="244">
        <v>119327013</v>
      </c>
      <c r="AU215" s="191">
        <v>1.0000000000000004</v>
      </c>
      <c r="AV215" s="192">
        <v>0.15657703591390484</v>
      </c>
      <c r="AW215" s="244">
        <v>4964625.7302960325</v>
      </c>
      <c r="AX215" s="246">
        <v>121289261.87147729</v>
      </c>
      <c r="AY215" s="244">
        <v>0</v>
      </c>
      <c r="AZ215" s="246">
        <v>26381412.6691049</v>
      </c>
      <c r="BA215" s="186">
        <v>0</v>
      </c>
      <c r="BB215" s="187">
        <v>0.21750823001181793</v>
      </c>
      <c r="BC215" s="244">
        <v>26381412.6691049</v>
      </c>
      <c r="BD215" s="245">
        <v>96170532.18423304</v>
      </c>
      <c r="BE215" s="245">
        <v>3943229.7516511241</v>
      </c>
      <c r="BF215" s="247">
        <v>1093.0319638947801</v>
      </c>
    </row>
    <row r="216" spans="1:58" s="19" customFormat="1" ht="15" customHeight="1" x14ac:dyDescent="0.25">
      <c r="B216" s="255" t="s">
        <v>266</v>
      </c>
      <c r="C216" s="575">
        <v>1</v>
      </c>
      <c r="D216" s="287">
        <v>2018</v>
      </c>
      <c r="E216" s="339">
        <v>0.1</v>
      </c>
      <c r="F216" s="340" t="s">
        <v>701</v>
      </c>
      <c r="G216" s="313">
        <v>8643298240.3438721</v>
      </c>
      <c r="H216" s="315">
        <v>8644137945.3166771</v>
      </c>
      <c r="I216" s="322">
        <v>-9.7141551663959547E-5</v>
      </c>
      <c r="J216" s="341">
        <v>80</v>
      </c>
      <c r="K216" s="342">
        <v>80</v>
      </c>
      <c r="L216" s="328">
        <v>0</v>
      </c>
      <c r="M216" s="343">
        <v>27225000</v>
      </c>
      <c r="N216" s="344">
        <v>27225000</v>
      </c>
      <c r="O216" s="322">
        <v>0</v>
      </c>
      <c r="P216" s="343">
        <v>0</v>
      </c>
      <c r="Q216" s="344">
        <v>0</v>
      </c>
      <c r="R216" s="322"/>
      <c r="S216" s="343">
        <v>26381412.6691049</v>
      </c>
      <c r="T216" s="245">
        <v>26381412.669105001</v>
      </c>
      <c r="U216" s="331">
        <v>-3.7747582837255322E-15</v>
      </c>
      <c r="V216" s="171">
        <v>-17085746974.769188</v>
      </c>
      <c r="W216" s="196">
        <v>-11116735864.237984</v>
      </c>
      <c r="X216" s="196">
        <v>-5105457862.358387</v>
      </c>
      <c r="Y216" s="196">
        <v>-14432398732.477226</v>
      </c>
      <c r="Z216" s="197">
        <v>2292952478.4924965</v>
      </c>
      <c r="AA216" s="171">
        <v>47022.26202248472</v>
      </c>
      <c r="AB216" s="196">
        <v>117.73983692752167</v>
      </c>
      <c r="AC216" s="197">
        <v>8643298240.3438721</v>
      </c>
      <c r="AD216" s="171">
        <v>50360952267.178261</v>
      </c>
      <c r="AE216" s="196">
        <v>8689766.6167706959</v>
      </c>
      <c r="AF216" s="196">
        <v>26684223.388986796</v>
      </c>
      <c r="AG216" s="196">
        <v>-16783191326.913979</v>
      </c>
      <c r="AH216" s="196">
        <v>-2053717514.2635317</v>
      </c>
      <c r="AI216" s="197">
        <v>-280250254.88986051</v>
      </c>
      <c r="AJ216" s="244">
        <v>80</v>
      </c>
      <c r="AK216" s="245">
        <v>24</v>
      </c>
      <c r="AL216" s="245">
        <v>27225000</v>
      </c>
      <c r="AM216" s="192">
        <v>0.96901423945289233</v>
      </c>
      <c r="AN216" s="244">
        <v>77</v>
      </c>
      <c r="AO216" s="245">
        <v>24</v>
      </c>
      <c r="AP216" s="245">
        <v>78</v>
      </c>
      <c r="AQ216" s="246">
        <v>24</v>
      </c>
      <c r="AR216" s="244">
        <v>12095643109.409885</v>
      </c>
      <c r="AS216" s="246">
        <v>3274432824.7386999</v>
      </c>
      <c r="AT216" s="244">
        <v>119327013</v>
      </c>
      <c r="AU216" s="191">
        <v>1.0000000000000004</v>
      </c>
      <c r="AV216" s="192">
        <v>0.15748416496439069</v>
      </c>
      <c r="AW216" s="244">
        <v>4964625.7302960325</v>
      </c>
      <c r="AX216" s="246">
        <v>121289261.87147729</v>
      </c>
      <c r="AY216" s="244">
        <v>0</v>
      </c>
      <c r="AZ216" s="246">
        <v>26381412.6691049</v>
      </c>
      <c r="BA216" s="186">
        <v>0</v>
      </c>
      <c r="BB216" s="187">
        <v>0.21750823001181793</v>
      </c>
      <c r="BC216" s="244">
        <v>26381412.6691049</v>
      </c>
      <c r="BD216" s="245">
        <v>96170532.18423304</v>
      </c>
      <c r="BE216" s="245">
        <v>3943229.7516511246</v>
      </c>
      <c r="BF216" s="247">
        <v>1131.4164043606354</v>
      </c>
    </row>
    <row r="217" spans="1:58" s="19" customFormat="1" ht="15" customHeight="1" x14ac:dyDescent="0.25">
      <c r="B217" s="256" t="s">
        <v>266</v>
      </c>
      <c r="C217" s="576">
        <v>1</v>
      </c>
      <c r="D217" s="288">
        <v>2018</v>
      </c>
      <c r="E217" s="345">
        <v>0.2</v>
      </c>
      <c r="F217" s="346" t="s">
        <v>701</v>
      </c>
      <c r="G217" s="316">
        <v>8642458587.7354927</v>
      </c>
      <c r="H217" s="318">
        <v>8644137945.3166771</v>
      </c>
      <c r="I217" s="323">
        <v>-1.9427704553165448E-4</v>
      </c>
      <c r="J217" s="347">
        <v>80</v>
      </c>
      <c r="K217" s="348">
        <v>80</v>
      </c>
      <c r="L217" s="329">
        <v>0</v>
      </c>
      <c r="M217" s="349">
        <v>27225000</v>
      </c>
      <c r="N217" s="350">
        <v>27225000</v>
      </c>
      <c r="O217" s="323">
        <v>0</v>
      </c>
      <c r="P217" s="349">
        <v>0</v>
      </c>
      <c r="Q217" s="350">
        <v>0</v>
      </c>
      <c r="R217" s="323"/>
      <c r="S217" s="349">
        <v>26381412.669105001</v>
      </c>
      <c r="T217" s="249">
        <v>26381412.669105001</v>
      </c>
      <c r="U217" s="332">
        <v>0</v>
      </c>
      <c r="V217" s="172">
        <v>-17596625136.517509</v>
      </c>
      <c r="W217" s="198">
        <v>-11627614025.986309</v>
      </c>
      <c r="X217" s="198">
        <v>-5616336024.1067047</v>
      </c>
      <c r="Y217" s="198">
        <v>-14943276894.225554</v>
      </c>
      <c r="Z217" s="199">
        <v>1782074316.7441902</v>
      </c>
      <c r="AA217" s="172">
        <v>46963.467913607579</v>
      </c>
      <c r="AB217" s="198">
        <v>117.62224573516647</v>
      </c>
      <c r="AC217" s="199">
        <v>8642458587.7354927</v>
      </c>
      <c r="AD217" s="172">
        <v>50345230989.197533</v>
      </c>
      <c r="AE217" s="198">
        <v>8655343.5225436687</v>
      </c>
      <c r="AF217" s="198">
        <v>26606417.849994868</v>
      </c>
      <c r="AG217" s="198">
        <v>-16839431568.313435</v>
      </c>
      <c r="AH217" s="198">
        <v>-2058061580.9324872</v>
      </c>
      <c r="AI217" s="199">
        <v>-280403889.41623485</v>
      </c>
      <c r="AJ217" s="248">
        <v>80</v>
      </c>
      <c r="AK217" s="249">
        <v>24</v>
      </c>
      <c r="AL217" s="249">
        <v>27225000</v>
      </c>
      <c r="AM217" s="194">
        <v>0.96901423945289256</v>
      </c>
      <c r="AN217" s="248">
        <v>77</v>
      </c>
      <c r="AO217" s="249">
        <v>24</v>
      </c>
      <c r="AP217" s="249">
        <v>78</v>
      </c>
      <c r="AQ217" s="250">
        <v>24</v>
      </c>
      <c r="AR217" s="248">
        <v>12089650809.67717</v>
      </c>
      <c r="AS217" s="250">
        <v>3275584706.137567</v>
      </c>
      <c r="AT217" s="248">
        <v>119327013</v>
      </c>
      <c r="AU217" s="193">
        <v>1.0000000000000007</v>
      </c>
      <c r="AV217" s="194">
        <v>0.15653653376876187</v>
      </c>
      <c r="AW217" s="248">
        <v>4964625.7302960325</v>
      </c>
      <c r="AX217" s="250">
        <v>121289261.87147729</v>
      </c>
      <c r="AY217" s="248">
        <v>0</v>
      </c>
      <c r="AZ217" s="250">
        <v>26381412.669105001</v>
      </c>
      <c r="BA217" s="204">
        <v>0</v>
      </c>
      <c r="BB217" s="206">
        <v>0.21750823001181877</v>
      </c>
      <c r="BC217" s="248">
        <v>26381412.669105001</v>
      </c>
      <c r="BD217" s="249">
        <v>96170532.18423304</v>
      </c>
      <c r="BE217" s="249">
        <v>3943229.7516511241</v>
      </c>
      <c r="BF217" s="251">
        <v>1150.7814841672407</v>
      </c>
    </row>
    <row r="218" spans="1:58" s="19" customFormat="1" ht="15" customHeight="1" x14ac:dyDescent="0.25">
      <c r="B218" s="254" t="s">
        <v>266</v>
      </c>
      <c r="C218" s="577">
        <v>1</v>
      </c>
      <c r="D218" s="286">
        <v>2018</v>
      </c>
      <c r="E218" s="333">
        <v>-0.2</v>
      </c>
      <c r="F218" s="334" t="s">
        <v>696</v>
      </c>
      <c r="G218" s="319">
        <v>8682493932.1280327</v>
      </c>
      <c r="H218" s="320">
        <v>8644137945.3166771</v>
      </c>
      <c r="I218" s="324">
        <v>4.4372252101942955E-3</v>
      </c>
      <c r="J218" s="335">
        <v>80</v>
      </c>
      <c r="K218" s="336">
        <v>80</v>
      </c>
      <c r="L218" s="327">
        <v>0</v>
      </c>
      <c r="M218" s="337">
        <v>27225000</v>
      </c>
      <c r="N218" s="338">
        <v>27225000</v>
      </c>
      <c r="O218" s="324">
        <v>0</v>
      </c>
      <c r="P218" s="337">
        <v>0</v>
      </c>
      <c r="Q218" s="338">
        <v>0</v>
      </c>
      <c r="R218" s="324"/>
      <c r="S218" s="337">
        <v>26381412.6691049</v>
      </c>
      <c r="T218" s="241">
        <v>26381412.669105001</v>
      </c>
      <c r="U218" s="330">
        <v>-3.7747582837255322E-15</v>
      </c>
      <c r="V218" s="170">
        <v>-16049358039.562296</v>
      </c>
      <c r="W218" s="24">
        <v>-10080346929.031094</v>
      </c>
      <c r="X218" s="24">
        <v>-4069068927.1514893</v>
      </c>
      <c r="Y218" s="24">
        <v>-13396009797.270336</v>
      </c>
      <c r="Z218" s="195">
        <v>3329341413.6993904</v>
      </c>
      <c r="AA218" s="170">
        <v>50072.121041914834</v>
      </c>
      <c r="AB218" s="24">
        <v>126.08170857409553</v>
      </c>
      <c r="AC218" s="195">
        <v>8682493932.1280327</v>
      </c>
      <c r="AD218" s="170">
        <v>51513643446.796753</v>
      </c>
      <c r="AE218" s="24">
        <v>10650807.226233665</v>
      </c>
      <c r="AF218" s="24">
        <v>33425292.542597517</v>
      </c>
      <c r="AG218" s="24">
        <v>-14341217460.904114</v>
      </c>
      <c r="AH218" s="24">
        <v>-1809466498.8277962</v>
      </c>
      <c r="AI218" s="195">
        <v>-227602902.9054946</v>
      </c>
      <c r="AJ218" s="240">
        <v>80</v>
      </c>
      <c r="AK218" s="241">
        <v>24</v>
      </c>
      <c r="AL218" s="241">
        <v>27225000</v>
      </c>
      <c r="AM218" s="190">
        <v>0.96901423945289245</v>
      </c>
      <c r="AN218" s="240">
        <v>77</v>
      </c>
      <c r="AO218" s="241">
        <v>24</v>
      </c>
      <c r="AP218" s="241">
        <v>78</v>
      </c>
      <c r="AQ218" s="242">
        <v>24</v>
      </c>
      <c r="AR218" s="240">
        <v>12095643351.391945</v>
      </c>
      <c r="AS218" s="242">
        <v>3274432824.7386999</v>
      </c>
      <c r="AT218" s="240">
        <v>119327013</v>
      </c>
      <c r="AU218" s="189">
        <v>1.0000000000000004</v>
      </c>
      <c r="AV218" s="190">
        <v>0.15748418172505493</v>
      </c>
      <c r="AW218" s="240">
        <v>4964625.7302960325</v>
      </c>
      <c r="AX218" s="242">
        <v>121289261.87147729</v>
      </c>
      <c r="AY218" s="240">
        <v>0</v>
      </c>
      <c r="AZ218" s="242">
        <v>26381412.6691049</v>
      </c>
      <c r="BA218" s="200">
        <v>0</v>
      </c>
      <c r="BB218" s="202">
        <v>0.21750823001181793</v>
      </c>
      <c r="BC218" s="240">
        <v>26381412.6691049</v>
      </c>
      <c r="BD218" s="241">
        <v>96170532.18423304</v>
      </c>
      <c r="BE218" s="241">
        <v>3943229.7516511246</v>
      </c>
      <c r="BF218" s="243">
        <v>1092.1315886380639</v>
      </c>
    </row>
    <row r="219" spans="1:58" s="19" customFormat="1" ht="15" customHeight="1" x14ac:dyDescent="0.25">
      <c r="B219" s="255" t="s">
        <v>266</v>
      </c>
      <c r="C219" s="575">
        <v>1</v>
      </c>
      <c r="D219" s="287">
        <v>2018</v>
      </c>
      <c r="E219" s="339">
        <v>-0.1</v>
      </c>
      <c r="F219" s="340" t="s">
        <v>696</v>
      </c>
      <c r="G219" s="313">
        <v>8663315938.7223549</v>
      </c>
      <c r="H219" s="315">
        <v>8644137945.3166771</v>
      </c>
      <c r="I219" s="322">
        <v>2.2186126050971477E-3</v>
      </c>
      <c r="J219" s="341">
        <v>80</v>
      </c>
      <c r="K219" s="342">
        <v>80</v>
      </c>
      <c r="L219" s="328">
        <v>0</v>
      </c>
      <c r="M219" s="343">
        <v>27225000</v>
      </c>
      <c r="N219" s="344">
        <v>27225000</v>
      </c>
      <c r="O219" s="322">
        <v>0</v>
      </c>
      <c r="P219" s="343">
        <v>0</v>
      </c>
      <c r="Q219" s="344">
        <v>0</v>
      </c>
      <c r="R219" s="322"/>
      <c r="S219" s="343">
        <v>26381412.669105001</v>
      </c>
      <c r="T219" s="245">
        <v>26381412.669105001</v>
      </c>
      <c r="U219" s="331">
        <v>0</v>
      </c>
      <c r="V219" s="171">
        <v>-16310534024.986429</v>
      </c>
      <c r="W219" s="196">
        <v>-10341522914.455231</v>
      </c>
      <c r="X219" s="196">
        <v>-4330244912.5756264</v>
      </c>
      <c r="Y219" s="196">
        <v>-13657185782.694466</v>
      </c>
      <c r="Z219" s="197">
        <v>3068165428.2752609</v>
      </c>
      <c r="AA219" s="171">
        <v>48576.641532086091</v>
      </c>
      <c r="AB219" s="196">
        <v>121.96966462462119</v>
      </c>
      <c r="AC219" s="197">
        <v>8663315938.7223549</v>
      </c>
      <c r="AD219" s="171">
        <v>50945169164.990356</v>
      </c>
      <c r="AE219" s="196">
        <v>9687521.5806622356</v>
      </c>
      <c r="AF219" s="196">
        <v>30093723.755869962</v>
      </c>
      <c r="AG219" s="196">
        <v>-15534009801.988194</v>
      </c>
      <c r="AH219" s="196">
        <v>-1929415117.5126371</v>
      </c>
      <c r="AI219" s="197">
        <v>-253849646.57148063</v>
      </c>
      <c r="AJ219" s="244">
        <v>80</v>
      </c>
      <c r="AK219" s="245">
        <v>24</v>
      </c>
      <c r="AL219" s="245">
        <v>27225000</v>
      </c>
      <c r="AM219" s="192">
        <v>0.96901423945289256</v>
      </c>
      <c r="AN219" s="244">
        <v>77</v>
      </c>
      <c r="AO219" s="245">
        <v>24</v>
      </c>
      <c r="AP219" s="245">
        <v>78</v>
      </c>
      <c r="AQ219" s="246">
        <v>24</v>
      </c>
      <c r="AR219" s="244">
        <v>12095643118.523214</v>
      </c>
      <c r="AS219" s="246">
        <v>3274432824.7386999</v>
      </c>
      <c r="AT219" s="244">
        <v>119327013</v>
      </c>
      <c r="AU219" s="191">
        <v>1.0000000000000004</v>
      </c>
      <c r="AV219" s="192">
        <v>0.15748416496439069</v>
      </c>
      <c r="AW219" s="244">
        <v>4964625.7302960325</v>
      </c>
      <c r="AX219" s="246">
        <v>121289261.87147729</v>
      </c>
      <c r="AY219" s="244">
        <v>0</v>
      </c>
      <c r="AZ219" s="246">
        <v>26381412.669105001</v>
      </c>
      <c r="BA219" s="186">
        <v>0</v>
      </c>
      <c r="BB219" s="187">
        <v>0.21750823001181877</v>
      </c>
      <c r="BC219" s="244">
        <v>26381412.669105001</v>
      </c>
      <c r="BD219" s="245">
        <v>96170532.18423304</v>
      </c>
      <c r="BE219" s="245">
        <v>3943229.7516511236</v>
      </c>
      <c r="BF219" s="247">
        <v>1102.0315886380599</v>
      </c>
    </row>
    <row r="220" spans="1:58" s="19" customFormat="1" ht="15" customHeight="1" x14ac:dyDescent="0.25">
      <c r="B220" s="255" t="s">
        <v>266</v>
      </c>
      <c r="C220" s="575">
        <v>1</v>
      </c>
      <c r="D220" s="287">
        <v>2018</v>
      </c>
      <c r="E220" s="339">
        <v>0.1</v>
      </c>
      <c r="F220" s="340" t="s">
        <v>696</v>
      </c>
      <c r="G220" s="313">
        <v>8624959951.9109974</v>
      </c>
      <c r="H220" s="315">
        <v>8644137945.3166771</v>
      </c>
      <c r="I220" s="322">
        <v>-2.2186126050973698E-3</v>
      </c>
      <c r="J220" s="341">
        <v>80</v>
      </c>
      <c r="K220" s="342">
        <v>80</v>
      </c>
      <c r="L220" s="328">
        <v>0</v>
      </c>
      <c r="M220" s="343">
        <v>27225000</v>
      </c>
      <c r="N220" s="344">
        <v>27225000</v>
      </c>
      <c r="O220" s="322">
        <v>0</v>
      </c>
      <c r="P220" s="343">
        <v>0</v>
      </c>
      <c r="Q220" s="344">
        <v>0</v>
      </c>
      <c r="R220" s="322"/>
      <c r="S220" s="343">
        <v>26381412.6691049</v>
      </c>
      <c r="T220" s="245">
        <v>26381412.669105001</v>
      </c>
      <c r="U220" s="331">
        <v>-3.7747582837255322E-15</v>
      </c>
      <c r="V220" s="171">
        <v>-16832885995.834705</v>
      </c>
      <c r="W220" s="196">
        <v>-10863874885.303513</v>
      </c>
      <c r="X220" s="196">
        <v>-4852596883.4239082</v>
      </c>
      <c r="Y220" s="196">
        <v>-14179537753.542746</v>
      </c>
      <c r="Z220" s="197">
        <v>2545813457.4269791</v>
      </c>
      <c r="AA220" s="171">
        <v>45585.682512428546</v>
      </c>
      <c r="AB220" s="196">
        <v>113.74557672567244</v>
      </c>
      <c r="AC220" s="197">
        <v>8624959951.9109974</v>
      </c>
      <c r="AD220" s="171">
        <v>49808220601.377541</v>
      </c>
      <c r="AE220" s="196">
        <v>7760950.2895193771</v>
      </c>
      <c r="AF220" s="196">
        <v>23430586.18241483</v>
      </c>
      <c r="AG220" s="196">
        <v>-17919594484.156338</v>
      </c>
      <c r="AH220" s="196">
        <v>-2169312354.8823204</v>
      </c>
      <c r="AI220" s="197">
        <v>-306343133.90345246</v>
      </c>
      <c r="AJ220" s="244">
        <v>80</v>
      </c>
      <c r="AK220" s="245">
        <v>24</v>
      </c>
      <c r="AL220" s="245">
        <v>27225000</v>
      </c>
      <c r="AM220" s="192">
        <v>0.96901423945289233</v>
      </c>
      <c r="AN220" s="244">
        <v>77</v>
      </c>
      <c r="AO220" s="245">
        <v>24</v>
      </c>
      <c r="AP220" s="245">
        <v>78</v>
      </c>
      <c r="AQ220" s="246">
        <v>24</v>
      </c>
      <c r="AR220" s="244">
        <v>12095643716.900835</v>
      </c>
      <c r="AS220" s="246">
        <v>3274432824.7386999</v>
      </c>
      <c r="AT220" s="244">
        <v>119327013</v>
      </c>
      <c r="AU220" s="191">
        <v>1.0000000000000007</v>
      </c>
      <c r="AV220" s="192">
        <v>0.157484190105387</v>
      </c>
      <c r="AW220" s="244">
        <v>4964625.7302960325</v>
      </c>
      <c r="AX220" s="246">
        <v>121289261.87147729</v>
      </c>
      <c r="AY220" s="244">
        <v>0</v>
      </c>
      <c r="AZ220" s="246">
        <v>26381412.6691049</v>
      </c>
      <c r="BA220" s="186">
        <v>0</v>
      </c>
      <c r="BB220" s="187">
        <v>0.21750823001181793</v>
      </c>
      <c r="BC220" s="244">
        <v>26381412.6691049</v>
      </c>
      <c r="BD220" s="245">
        <v>96170532.184233069</v>
      </c>
      <c r="BE220" s="245">
        <v>3943229.7516511246</v>
      </c>
      <c r="BF220" s="247">
        <v>1121.8315886380642</v>
      </c>
    </row>
    <row r="221" spans="1:58" s="19" customFormat="1" ht="15" customHeight="1" x14ac:dyDescent="0.25">
      <c r="B221" s="256" t="s">
        <v>266</v>
      </c>
      <c r="C221" s="576">
        <v>1</v>
      </c>
      <c r="D221" s="288">
        <v>2018</v>
      </c>
      <c r="E221" s="345">
        <v>0.2</v>
      </c>
      <c r="F221" s="346" t="s">
        <v>696</v>
      </c>
      <c r="G221" s="316">
        <v>8605781165.3284378</v>
      </c>
      <c r="H221" s="318">
        <v>8644137945.3166771</v>
      </c>
      <c r="I221" s="323">
        <v>-4.4373169691283021E-3</v>
      </c>
      <c r="J221" s="347">
        <v>80</v>
      </c>
      <c r="K221" s="348">
        <v>80</v>
      </c>
      <c r="L221" s="329">
        <v>0</v>
      </c>
      <c r="M221" s="349">
        <v>27250000</v>
      </c>
      <c r="N221" s="350">
        <v>27225000</v>
      </c>
      <c r="O221" s="323">
        <v>9.182736455464191E-4</v>
      </c>
      <c r="P221" s="349">
        <v>0</v>
      </c>
      <c r="Q221" s="350">
        <v>0</v>
      </c>
      <c r="R221" s="323"/>
      <c r="S221" s="349">
        <v>26381412.6691049</v>
      </c>
      <c r="T221" s="249">
        <v>26381412.669105001</v>
      </c>
      <c r="U221" s="332">
        <v>-3.7747582837255322E-15</v>
      </c>
      <c r="V221" s="172">
        <v>-17094638209.187567</v>
      </c>
      <c r="W221" s="198">
        <v>-11124741357.205254</v>
      </c>
      <c r="X221" s="198">
        <v>-5112577613.8745384</v>
      </c>
      <c r="Y221" s="198">
        <v>-14441289966.895609</v>
      </c>
      <c r="Z221" s="199">
        <v>2284061244.0741272</v>
      </c>
      <c r="AA221" s="172">
        <v>44090.087559674372</v>
      </c>
      <c r="AB221" s="198">
        <v>109.63331671971379</v>
      </c>
      <c r="AC221" s="199">
        <v>8605781165.3284378</v>
      </c>
      <c r="AD221" s="172">
        <v>49239720409.306313</v>
      </c>
      <c r="AE221" s="198">
        <v>6797605.2044104449</v>
      </c>
      <c r="AF221" s="198">
        <v>20098877.234849215</v>
      </c>
      <c r="AG221" s="198">
        <v>-19112525925.269032</v>
      </c>
      <c r="AH221" s="198">
        <v>-2289270791.5158048</v>
      </c>
      <c r="AI221" s="199">
        <v>-332590190.21826559</v>
      </c>
      <c r="AJ221" s="248">
        <v>80</v>
      </c>
      <c r="AK221" s="249">
        <v>24</v>
      </c>
      <c r="AL221" s="249">
        <v>27250000</v>
      </c>
      <c r="AM221" s="194">
        <v>0.96812523556348584</v>
      </c>
      <c r="AN221" s="248">
        <v>77</v>
      </c>
      <c r="AO221" s="249">
        <v>24</v>
      </c>
      <c r="AP221" s="249">
        <v>78</v>
      </c>
      <c r="AQ221" s="250">
        <v>24</v>
      </c>
      <c r="AR221" s="248">
        <v>12072614738.713003</v>
      </c>
      <c r="AS221" s="250">
        <v>3280293838.8262</v>
      </c>
      <c r="AT221" s="248">
        <v>119327013</v>
      </c>
      <c r="AU221" s="193">
        <v>1.0000000000000009</v>
      </c>
      <c r="AV221" s="194">
        <v>0.15629148447719865</v>
      </c>
      <c r="AW221" s="248">
        <v>4964625.7302960325</v>
      </c>
      <c r="AX221" s="250">
        <v>121289261.87147729</v>
      </c>
      <c r="AY221" s="248">
        <v>0</v>
      </c>
      <c r="AZ221" s="250">
        <v>26381412.6691049</v>
      </c>
      <c r="BA221" s="204">
        <v>0</v>
      </c>
      <c r="BB221" s="206">
        <v>0.21750823001181793</v>
      </c>
      <c r="BC221" s="248">
        <v>26381412.6691049</v>
      </c>
      <c r="BD221" s="249">
        <v>96170532.18423304</v>
      </c>
      <c r="BE221" s="249">
        <v>3943229.7516511236</v>
      </c>
      <c r="BF221" s="251">
        <v>1131.7570695256911</v>
      </c>
    </row>
    <row r="222" spans="1:58" s="19" customFormat="1" ht="15" customHeight="1" x14ac:dyDescent="0.25">
      <c r="A222" s="26"/>
      <c r="B222" s="255" t="s">
        <v>266</v>
      </c>
      <c r="C222" s="575">
        <v>1</v>
      </c>
      <c r="D222" s="287">
        <v>2018</v>
      </c>
      <c r="E222" s="339">
        <v>-0.2</v>
      </c>
      <c r="F222" s="340" t="s">
        <v>700</v>
      </c>
      <c r="G222" s="313">
        <v>8711884996.2530365</v>
      </c>
      <c r="H222" s="315">
        <v>8644137945.3166771</v>
      </c>
      <c r="I222" s="322">
        <v>7.8373403299358824E-3</v>
      </c>
      <c r="J222" s="341">
        <v>80</v>
      </c>
      <c r="K222" s="342">
        <v>80</v>
      </c>
      <c r="L222" s="328">
        <v>0</v>
      </c>
      <c r="M222" s="343">
        <v>27225000</v>
      </c>
      <c r="N222" s="344">
        <v>27225000</v>
      </c>
      <c r="O222" s="322">
        <v>0</v>
      </c>
      <c r="P222" s="343">
        <v>0</v>
      </c>
      <c r="Q222" s="344">
        <v>0</v>
      </c>
      <c r="R222" s="322"/>
      <c r="S222" s="343">
        <v>26381412.669105001</v>
      </c>
      <c r="T222" s="245">
        <v>26381412.669105001</v>
      </c>
      <c r="U222" s="331">
        <v>0</v>
      </c>
      <c r="V222" s="171">
        <v>-14869543690.347178</v>
      </c>
      <c r="W222" s="196">
        <v>-8900532579.815979</v>
      </c>
      <c r="X222" s="196">
        <v>-2889254577.9363785</v>
      </c>
      <c r="Y222" s="196">
        <v>-12216195448.055218</v>
      </c>
      <c r="Z222" s="197">
        <v>4509155762.9145164</v>
      </c>
      <c r="AA222" s="171">
        <v>48468.315900564958</v>
      </c>
      <c r="AB222" s="196">
        <v>121.08770743879495</v>
      </c>
      <c r="AC222" s="197">
        <v>8711884996.2530365</v>
      </c>
      <c r="AD222" s="171">
        <v>50952582094.842766</v>
      </c>
      <c r="AE222" s="196">
        <v>9745676.8242792748</v>
      </c>
      <c r="AF222" s="196">
        <v>28705566.817835733</v>
      </c>
      <c r="AG222" s="196">
        <v>-16327848381.14978</v>
      </c>
      <c r="AH222" s="196">
        <v>-1988703920.9013956</v>
      </c>
      <c r="AI222" s="197">
        <v>-275510652.38414663</v>
      </c>
      <c r="AJ222" s="244">
        <v>80</v>
      </c>
      <c r="AK222" s="245">
        <v>24</v>
      </c>
      <c r="AL222" s="245">
        <v>27225000</v>
      </c>
      <c r="AM222" s="192">
        <v>0.96901423945289278</v>
      </c>
      <c r="AN222" s="244">
        <v>77</v>
      </c>
      <c r="AO222" s="245">
        <v>24</v>
      </c>
      <c r="AP222" s="245">
        <v>78</v>
      </c>
      <c r="AQ222" s="246">
        <v>24</v>
      </c>
      <c r="AR222" s="244">
        <v>12153322604.366961</v>
      </c>
      <c r="AS222" s="246">
        <v>3260671383.4867005</v>
      </c>
      <c r="AT222" s="244">
        <v>119327013</v>
      </c>
      <c r="AU222" s="191">
        <v>1.0000000000000007</v>
      </c>
      <c r="AV222" s="192">
        <v>0.16083570280938805</v>
      </c>
      <c r="AW222" s="244">
        <v>4964625.7302960325</v>
      </c>
      <c r="AX222" s="246">
        <v>121289261.87147729</v>
      </c>
      <c r="AY222" s="244">
        <v>0</v>
      </c>
      <c r="AZ222" s="246">
        <v>26381412.669105001</v>
      </c>
      <c r="BA222" s="252">
        <v>0</v>
      </c>
      <c r="BB222" s="192">
        <v>0.21750823001181877</v>
      </c>
      <c r="BC222" s="244">
        <v>26381412.669105001</v>
      </c>
      <c r="BD222" s="245">
        <v>96170532.184233025</v>
      </c>
      <c r="BE222" s="245">
        <v>3943229.7516511241</v>
      </c>
      <c r="BF222" s="247">
        <v>1047.4101643529691</v>
      </c>
    </row>
    <row r="223" spans="1:58" s="19" customFormat="1" ht="15" customHeight="1" x14ac:dyDescent="0.25">
      <c r="B223" s="255" t="s">
        <v>266</v>
      </c>
      <c r="C223" s="575">
        <v>1</v>
      </c>
      <c r="D223" s="287">
        <v>2018</v>
      </c>
      <c r="E223" s="339">
        <v>-0.1</v>
      </c>
      <c r="F223" s="340" t="s">
        <v>700</v>
      </c>
      <c r="G223" s="313">
        <v>8678007169.0941257</v>
      </c>
      <c r="H223" s="315">
        <v>8644137945.3166771</v>
      </c>
      <c r="I223" s="322">
        <v>3.9181725224317621E-3</v>
      </c>
      <c r="J223" s="341">
        <v>80</v>
      </c>
      <c r="K223" s="342">
        <v>80</v>
      </c>
      <c r="L223" s="328">
        <v>0</v>
      </c>
      <c r="M223" s="343">
        <v>27225000</v>
      </c>
      <c r="N223" s="344">
        <v>27225000</v>
      </c>
      <c r="O223" s="322">
        <v>0</v>
      </c>
      <c r="P223" s="343">
        <v>0</v>
      </c>
      <c r="Q223" s="344">
        <v>0</v>
      </c>
      <c r="R223" s="322"/>
      <c r="S223" s="343">
        <v>26381412.669105001</v>
      </c>
      <c r="T223" s="245">
        <v>26381412.669105001</v>
      </c>
      <c r="U223" s="331">
        <v>0</v>
      </c>
      <c r="V223" s="171">
        <v>-15719340432.381882</v>
      </c>
      <c r="W223" s="196">
        <v>-9750329321.8506775</v>
      </c>
      <c r="X223" s="196">
        <v>-3739051319.9710808</v>
      </c>
      <c r="Y223" s="196">
        <v>-13065992190.089922</v>
      </c>
      <c r="Z223" s="197">
        <v>3659359020.8798218</v>
      </c>
      <c r="AA223" s="171">
        <v>47774.692129278628</v>
      </c>
      <c r="AB223" s="196">
        <v>119.4725225326341</v>
      </c>
      <c r="AC223" s="197">
        <v>8678007169.0941257</v>
      </c>
      <c r="AD223" s="171">
        <v>50664608605.045502</v>
      </c>
      <c r="AE223" s="196">
        <v>9234889.7085178681</v>
      </c>
      <c r="AF223" s="196">
        <v>27733763.855066091</v>
      </c>
      <c r="AG223" s="196">
        <v>-16527251482.061733</v>
      </c>
      <c r="AH223" s="196">
        <v>-2019032591.7473943</v>
      </c>
      <c r="AI223" s="197">
        <v>-277803759.59200966</v>
      </c>
      <c r="AJ223" s="244">
        <v>80</v>
      </c>
      <c r="AK223" s="245">
        <v>24</v>
      </c>
      <c r="AL223" s="245">
        <v>27225000</v>
      </c>
      <c r="AM223" s="192">
        <v>0.96901423945289278</v>
      </c>
      <c r="AN223" s="244">
        <v>77</v>
      </c>
      <c r="AO223" s="245">
        <v>24</v>
      </c>
      <c r="AP223" s="245">
        <v>78</v>
      </c>
      <c r="AQ223" s="246">
        <v>24</v>
      </c>
      <c r="AR223" s="244">
        <v>12109381292.229403</v>
      </c>
      <c r="AS223" s="246">
        <v>3271945634.9081883</v>
      </c>
      <c r="AT223" s="244">
        <v>119327013</v>
      </c>
      <c r="AU223" s="191">
        <v>1.0000000000000007</v>
      </c>
      <c r="AV223" s="192">
        <v>0.15861941503555432</v>
      </c>
      <c r="AW223" s="244">
        <v>4964625.7302960325</v>
      </c>
      <c r="AX223" s="246">
        <v>121289261.87147729</v>
      </c>
      <c r="AY223" s="244">
        <v>0</v>
      </c>
      <c r="AZ223" s="246">
        <v>26381412.669105001</v>
      </c>
      <c r="BA223" s="186">
        <v>0</v>
      </c>
      <c r="BB223" s="187">
        <v>0.21750823001181877</v>
      </c>
      <c r="BC223" s="244">
        <v>26381412.669105001</v>
      </c>
      <c r="BD223" s="245">
        <v>96170532.18423304</v>
      </c>
      <c r="BE223" s="245">
        <v>3943229.7516511241</v>
      </c>
      <c r="BF223" s="247">
        <v>1079.6221142092363</v>
      </c>
    </row>
    <row r="224" spans="1:58" s="19" customFormat="1" ht="15" customHeight="1" x14ac:dyDescent="0.25">
      <c r="B224" s="255" t="s">
        <v>266</v>
      </c>
      <c r="C224" s="575">
        <v>1</v>
      </c>
      <c r="D224" s="287">
        <v>2018</v>
      </c>
      <c r="E224" s="339">
        <v>0.1</v>
      </c>
      <c r="F224" s="340" t="s">
        <v>700</v>
      </c>
      <c r="G224" s="313">
        <v>8610283202.0799599</v>
      </c>
      <c r="H224" s="315">
        <v>8644137945.3166771</v>
      </c>
      <c r="I224" s="322">
        <v>-3.9164973362161293E-3</v>
      </c>
      <c r="J224" s="341">
        <v>80</v>
      </c>
      <c r="K224" s="342">
        <v>80</v>
      </c>
      <c r="L224" s="328">
        <v>0</v>
      </c>
      <c r="M224" s="343">
        <v>27350000</v>
      </c>
      <c r="N224" s="344">
        <v>27225000</v>
      </c>
      <c r="O224" s="322">
        <v>4.5913682277318735E-3</v>
      </c>
      <c r="P224" s="343">
        <v>0</v>
      </c>
      <c r="Q224" s="344">
        <v>0</v>
      </c>
      <c r="R224" s="322"/>
      <c r="S224" s="343">
        <v>26381412.6691049</v>
      </c>
      <c r="T224" s="245">
        <v>26381412.669105001</v>
      </c>
      <c r="U224" s="331">
        <v>-3.7747582837255322E-15</v>
      </c>
      <c r="V224" s="171">
        <v>-17439300778.334328</v>
      </c>
      <c r="W224" s="196">
        <v>-11469894125.193428</v>
      </c>
      <c r="X224" s="196">
        <v>-5458220580.7041206</v>
      </c>
      <c r="Y224" s="196">
        <v>-14785952536.042366</v>
      </c>
      <c r="Z224" s="197">
        <v>1939398674.9273643</v>
      </c>
      <c r="AA224" s="171">
        <v>46386.802718112456</v>
      </c>
      <c r="AB224" s="196">
        <v>116.24140952654106</v>
      </c>
      <c r="AC224" s="197">
        <v>8610283202.0799599</v>
      </c>
      <c r="AD224" s="171">
        <v>50088687308.550003</v>
      </c>
      <c r="AE224" s="196">
        <v>8213382.5589681715</v>
      </c>
      <c r="AF224" s="196">
        <v>25789703.993359715</v>
      </c>
      <c r="AG224" s="196">
        <v>-16928013840.413738</v>
      </c>
      <c r="AH224" s="196">
        <v>-2079790959.3625269</v>
      </c>
      <c r="AI224" s="197">
        <v>-282390190.10324371</v>
      </c>
      <c r="AJ224" s="244">
        <v>80</v>
      </c>
      <c r="AK224" s="245">
        <v>24</v>
      </c>
      <c r="AL224" s="245">
        <v>27350000</v>
      </c>
      <c r="AM224" s="192">
        <v>0.96458547236215708</v>
      </c>
      <c r="AN224" s="244">
        <v>77</v>
      </c>
      <c r="AO224" s="245">
        <v>24</v>
      </c>
      <c r="AP224" s="245">
        <v>78</v>
      </c>
      <c r="AQ224" s="246">
        <v>24</v>
      </c>
      <c r="AR224" s="244">
        <v>12031477953.843304</v>
      </c>
      <c r="AS224" s="246">
        <v>3292414417.4379277</v>
      </c>
      <c r="AT224" s="244">
        <v>119327013</v>
      </c>
      <c r="AU224" s="191">
        <v>1.0000000000000004</v>
      </c>
      <c r="AV224" s="192">
        <v>0.15240504679355371</v>
      </c>
      <c r="AW224" s="244">
        <v>4964625.7302960325</v>
      </c>
      <c r="AX224" s="246">
        <v>121289261.87147729</v>
      </c>
      <c r="AY224" s="244">
        <v>0</v>
      </c>
      <c r="AZ224" s="246">
        <v>26381412.6691049</v>
      </c>
      <c r="BA224" s="186">
        <v>0</v>
      </c>
      <c r="BB224" s="187">
        <v>0.21750823001181793</v>
      </c>
      <c r="BC224" s="244">
        <v>26381412.6691049</v>
      </c>
      <c r="BD224" s="245">
        <v>96170532.184233055</v>
      </c>
      <c r="BE224" s="245">
        <v>3943229.7516511241</v>
      </c>
      <c r="BF224" s="247">
        <v>1144.8413888096943</v>
      </c>
    </row>
    <row r="225" spans="2:58" s="19" customFormat="1" ht="15" customHeight="1" x14ac:dyDescent="0.25">
      <c r="B225" s="256" t="s">
        <v>266</v>
      </c>
      <c r="C225" s="576">
        <v>1</v>
      </c>
      <c r="D225" s="288">
        <v>2018</v>
      </c>
      <c r="E225" s="345">
        <v>0.2</v>
      </c>
      <c r="F225" s="346" t="s">
        <v>700</v>
      </c>
      <c r="G225" s="316">
        <v>8576434910.4981833</v>
      </c>
      <c r="H225" s="318">
        <v>8644137945.3166771</v>
      </c>
      <c r="I225" s="323">
        <v>-7.8322483105646157E-3</v>
      </c>
      <c r="J225" s="347">
        <v>80</v>
      </c>
      <c r="K225" s="348">
        <v>80</v>
      </c>
      <c r="L225" s="329">
        <v>0</v>
      </c>
      <c r="M225" s="349">
        <v>27350000</v>
      </c>
      <c r="N225" s="350">
        <v>27225000</v>
      </c>
      <c r="O225" s="323">
        <v>4.5913682277318735E-3</v>
      </c>
      <c r="P225" s="349">
        <v>0</v>
      </c>
      <c r="Q225" s="350">
        <v>0</v>
      </c>
      <c r="R225" s="323"/>
      <c r="S225" s="349">
        <v>26381412.6691049</v>
      </c>
      <c r="T225" s="249">
        <v>26381412.669105001</v>
      </c>
      <c r="U225" s="332">
        <v>-3.7747582837255322E-15</v>
      </c>
      <c r="V225" s="172">
        <v>-18292477858.121796</v>
      </c>
      <c r="W225" s="198">
        <v>-12323071204.980896</v>
      </c>
      <c r="X225" s="198">
        <v>-6311397660.4915924</v>
      </c>
      <c r="Y225" s="198">
        <v>-15639129615.829826</v>
      </c>
      <c r="Z225" s="199">
        <v>1086221595.1398964</v>
      </c>
      <c r="AA225" s="172">
        <v>45693.787666893462</v>
      </c>
      <c r="AB225" s="198">
        <v>114.6277166578889</v>
      </c>
      <c r="AC225" s="199">
        <v>8576434910.4981833</v>
      </c>
      <c r="AD225" s="172">
        <v>49800976191.849014</v>
      </c>
      <c r="AE225" s="198">
        <v>7703177.0322635919</v>
      </c>
      <c r="AF225" s="198">
        <v>24818907.744549379</v>
      </c>
      <c r="AG225" s="198">
        <v>-17127514961.19297</v>
      </c>
      <c r="AH225" s="198">
        <v>-2110101601.892971</v>
      </c>
      <c r="AI225" s="199">
        <v>-284681041.7078228</v>
      </c>
      <c r="AJ225" s="248">
        <v>80</v>
      </c>
      <c r="AK225" s="249">
        <v>24</v>
      </c>
      <c r="AL225" s="249">
        <v>27350000</v>
      </c>
      <c r="AM225" s="194">
        <v>0.96458547236215708</v>
      </c>
      <c r="AN225" s="248">
        <v>77</v>
      </c>
      <c r="AO225" s="249">
        <v>24</v>
      </c>
      <c r="AP225" s="249">
        <v>78</v>
      </c>
      <c r="AQ225" s="250">
        <v>24</v>
      </c>
      <c r="AR225" s="248">
        <v>12023869117.811718</v>
      </c>
      <c r="AS225" s="250">
        <v>3294771218.0062933</v>
      </c>
      <c r="AT225" s="248">
        <v>119327013</v>
      </c>
      <c r="AU225" s="193">
        <v>1.0000000000000004</v>
      </c>
      <c r="AV225" s="194">
        <v>0.1517383327109679</v>
      </c>
      <c r="AW225" s="248">
        <v>4964625.7302960325</v>
      </c>
      <c r="AX225" s="250">
        <v>121289261.87147729</v>
      </c>
      <c r="AY225" s="248">
        <v>0</v>
      </c>
      <c r="AZ225" s="250">
        <v>26381412.6691049</v>
      </c>
      <c r="BA225" s="204">
        <v>0</v>
      </c>
      <c r="BB225" s="206">
        <v>0.21750823001181793</v>
      </c>
      <c r="BC225" s="248">
        <v>26381412.6691049</v>
      </c>
      <c r="BD225" s="249">
        <v>96170532.18423301</v>
      </c>
      <c r="BE225" s="249">
        <v>3943229.7516511246</v>
      </c>
      <c r="BF225" s="251">
        <v>1177.1814719769091</v>
      </c>
    </row>
    <row r="226" spans="2:58" s="19" customFormat="1" ht="15" customHeight="1" x14ac:dyDescent="0.25">
      <c r="B226" s="254" t="s">
        <v>266</v>
      </c>
      <c r="C226" s="577">
        <v>1</v>
      </c>
      <c r="D226" s="286">
        <v>2018</v>
      </c>
      <c r="E226" s="333">
        <v>-0.2</v>
      </c>
      <c r="F226" s="334" t="s">
        <v>802</v>
      </c>
      <c r="G226" s="319">
        <v>8651647070.3081207</v>
      </c>
      <c r="H226" s="320">
        <v>8644137945.3166771</v>
      </c>
      <c r="I226" s="324">
        <v>8.6869564541269817E-4</v>
      </c>
      <c r="J226" s="335">
        <v>80</v>
      </c>
      <c r="K226" s="336">
        <v>80</v>
      </c>
      <c r="L226" s="327">
        <v>0</v>
      </c>
      <c r="M226" s="337">
        <v>27350000</v>
      </c>
      <c r="N226" s="338">
        <v>27225000</v>
      </c>
      <c r="O226" s="324">
        <v>4.5913682277318735E-3</v>
      </c>
      <c r="P226" s="337">
        <v>0</v>
      </c>
      <c r="Q226" s="338">
        <v>0</v>
      </c>
      <c r="R226" s="324"/>
      <c r="S226" s="337">
        <v>26381412.6691049</v>
      </c>
      <c r="T226" s="241">
        <v>26381412.669105001</v>
      </c>
      <c r="U226" s="330">
        <v>-3.7747582837255322E-15</v>
      </c>
      <c r="V226" s="170">
        <v>-16496636960.708717</v>
      </c>
      <c r="W226" s="24">
        <v>-10527230307.567818</v>
      </c>
      <c r="X226" s="24">
        <v>-4515556763.0785141</v>
      </c>
      <c r="Y226" s="24">
        <v>-13843288718.416748</v>
      </c>
      <c r="Z226" s="195">
        <v>2882062492.5529709</v>
      </c>
      <c r="AA226" s="170">
        <v>47325.254641379535</v>
      </c>
      <c r="AB226" s="24">
        <v>119.11126181229221</v>
      </c>
      <c r="AC226" s="195">
        <v>8651647070.3081207</v>
      </c>
      <c r="AD226" s="170">
        <v>50467441060.413147</v>
      </c>
      <c r="AE226" s="24">
        <v>8912128.7406525351</v>
      </c>
      <c r="AF226" s="24">
        <v>27159348.359764382</v>
      </c>
      <c r="AG226" s="24">
        <v>-16654387583.404472</v>
      </c>
      <c r="AH226" s="24">
        <v>-2034629671.1658554</v>
      </c>
      <c r="AI226" s="195">
        <v>-279549424.65637845</v>
      </c>
      <c r="AJ226" s="240">
        <v>80</v>
      </c>
      <c r="AK226" s="241">
        <v>24</v>
      </c>
      <c r="AL226" s="241">
        <v>27350000</v>
      </c>
      <c r="AM226" s="190">
        <v>0.96458547236215708</v>
      </c>
      <c r="AN226" s="240">
        <v>77</v>
      </c>
      <c r="AO226" s="241">
        <v>24</v>
      </c>
      <c r="AP226" s="241">
        <v>78</v>
      </c>
      <c r="AQ226" s="242">
        <v>24</v>
      </c>
      <c r="AR226" s="240">
        <v>12023804444.838774</v>
      </c>
      <c r="AS226" s="242">
        <v>3294790949.5900145</v>
      </c>
      <c r="AT226" s="240">
        <v>119327013</v>
      </c>
      <c r="AU226" s="189">
        <v>1.0000000000000011</v>
      </c>
      <c r="AV226" s="190">
        <v>0.1517241531890183</v>
      </c>
      <c r="AW226" s="240">
        <v>4964625.7302960325</v>
      </c>
      <c r="AX226" s="242">
        <v>121289261.87147729</v>
      </c>
      <c r="AY226" s="240">
        <v>0</v>
      </c>
      <c r="AZ226" s="242">
        <v>26381412.6691049</v>
      </c>
      <c r="BA226" s="200">
        <v>0</v>
      </c>
      <c r="BB226" s="202">
        <v>0.21750823001181793</v>
      </c>
      <c r="BC226" s="240">
        <v>26381412.6691049</v>
      </c>
      <c r="BD226" s="241">
        <v>96170532.18423304</v>
      </c>
      <c r="BE226" s="241">
        <v>3943229.751651125</v>
      </c>
      <c r="BF226" s="243">
        <v>1109.1092682652338</v>
      </c>
    </row>
    <row r="227" spans="2:58" s="19" customFormat="1" ht="15" customHeight="1" x14ac:dyDescent="0.25">
      <c r="B227" s="255" t="s">
        <v>266</v>
      </c>
      <c r="C227" s="575">
        <v>1</v>
      </c>
      <c r="D227" s="287">
        <v>2018</v>
      </c>
      <c r="E227" s="339">
        <v>-0.1</v>
      </c>
      <c r="F227" s="340" t="s">
        <v>802</v>
      </c>
      <c r="G227" s="313">
        <v>8647889020.607542</v>
      </c>
      <c r="H227" s="315">
        <v>8644137945.3166771</v>
      </c>
      <c r="I227" s="322">
        <v>4.3394440424182612E-4</v>
      </c>
      <c r="J227" s="341">
        <v>80</v>
      </c>
      <c r="K227" s="342">
        <v>80</v>
      </c>
      <c r="L227" s="328">
        <v>0</v>
      </c>
      <c r="M227" s="343">
        <v>27350000</v>
      </c>
      <c r="N227" s="344">
        <v>27225000</v>
      </c>
      <c r="O227" s="322">
        <v>4.5913682277318735E-3</v>
      </c>
      <c r="P227" s="343">
        <v>0</v>
      </c>
      <c r="Q227" s="344">
        <v>0</v>
      </c>
      <c r="R227" s="322"/>
      <c r="S227" s="343">
        <v>26381412.6691049</v>
      </c>
      <c r="T227" s="245">
        <v>26381412.669105001</v>
      </c>
      <c r="U227" s="331">
        <v>-3.7747582837255322E-15</v>
      </c>
      <c r="V227" s="171">
        <v>-16541353743.484581</v>
      </c>
      <c r="W227" s="196">
        <v>-10571947090.343678</v>
      </c>
      <c r="X227" s="196">
        <v>-4560273545.8543701</v>
      </c>
      <c r="Y227" s="196">
        <v>-13888005501.192617</v>
      </c>
      <c r="Z227" s="197">
        <v>2837345709.7771111</v>
      </c>
      <c r="AA227" s="171">
        <v>47202.528919924873</v>
      </c>
      <c r="AB227" s="196">
        <v>118.48316545989032</v>
      </c>
      <c r="AC227" s="197">
        <v>8647889020.607542</v>
      </c>
      <c r="AD227" s="171">
        <v>50421917042.858742</v>
      </c>
      <c r="AE227" s="196">
        <v>8817852.4477383271</v>
      </c>
      <c r="AF227" s="196">
        <v>26959913.141246364</v>
      </c>
      <c r="AG227" s="196">
        <v>-16691451985.114265</v>
      </c>
      <c r="AH227" s="196">
        <v>-2042055328.8711901</v>
      </c>
      <c r="AI227" s="197">
        <v>-279824405.63462818</v>
      </c>
      <c r="AJ227" s="244">
        <v>80</v>
      </c>
      <c r="AK227" s="245">
        <v>24</v>
      </c>
      <c r="AL227" s="245">
        <v>27350000</v>
      </c>
      <c r="AM227" s="192">
        <v>0.96458547236215708</v>
      </c>
      <c r="AN227" s="244">
        <v>77</v>
      </c>
      <c r="AO227" s="245">
        <v>24</v>
      </c>
      <c r="AP227" s="245">
        <v>78</v>
      </c>
      <c r="AQ227" s="246">
        <v>24</v>
      </c>
      <c r="AR227" s="244">
        <v>12031477945.936729</v>
      </c>
      <c r="AS227" s="246">
        <v>3292414417.4379277</v>
      </c>
      <c r="AT227" s="244">
        <v>119327013</v>
      </c>
      <c r="AU227" s="191">
        <v>1.0000000000000002</v>
      </c>
      <c r="AV227" s="192">
        <v>0.15240504679355374</v>
      </c>
      <c r="AW227" s="244">
        <v>4964625.7302960325</v>
      </c>
      <c r="AX227" s="246">
        <v>121289261.87147729</v>
      </c>
      <c r="AY227" s="244">
        <v>0</v>
      </c>
      <c r="AZ227" s="246">
        <v>26381412.6691049</v>
      </c>
      <c r="BA227" s="186">
        <v>0</v>
      </c>
      <c r="BB227" s="187">
        <v>0.21750823001181793</v>
      </c>
      <c r="BC227" s="244">
        <v>26381412.6691049</v>
      </c>
      <c r="BD227" s="245">
        <v>96170532.18423301</v>
      </c>
      <c r="BE227" s="245">
        <v>3943229.7516511241</v>
      </c>
      <c r="BF227" s="247">
        <v>1110.8042791934479</v>
      </c>
    </row>
    <row r="228" spans="2:58" s="19" customFormat="1" ht="15" customHeight="1" x14ac:dyDescent="0.25">
      <c r="B228" s="255" t="s">
        <v>266</v>
      </c>
      <c r="C228" s="575">
        <v>1</v>
      </c>
      <c r="D228" s="287">
        <v>2018</v>
      </c>
      <c r="E228" s="339">
        <v>0.1</v>
      </c>
      <c r="F228" s="340" t="s">
        <v>802</v>
      </c>
      <c r="G228" s="313">
        <v>8640399125.5491562</v>
      </c>
      <c r="H228" s="315">
        <v>8644137945.3166771</v>
      </c>
      <c r="I228" s="322">
        <v>-4.3252661990966779E-4</v>
      </c>
      <c r="J228" s="341">
        <v>80</v>
      </c>
      <c r="K228" s="342">
        <v>80</v>
      </c>
      <c r="L228" s="328">
        <v>0</v>
      </c>
      <c r="M228" s="343">
        <v>27225000</v>
      </c>
      <c r="N228" s="344">
        <v>27225000</v>
      </c>
      <c r="O228" s="322">
        <v>0</v>
      </c>
      <c r="P228" s="343">
        <v>0</v>
      </c>
      <c r="Q228" s="344">
        <v>0</v>
      </c>
      <c r="R228" s="322"/>
      <c r="S228" s="343">
        <v>26381412.6691049</v>
      </c>
      <c r="T228" s="245">
        <v>26381412.669105001</v>
      </c>
      <c r="U228" s="331">
        <v>-3.7747582837255322E-15</v>
      </c>
      <c r="V228" s="171">
        <v>-16617783189.800097</v>
      </c>
      <c r="W228" s="196">
        <v>-10648772079.268898</v>
      </c>
      <c r="X228" s="196">
        <v>-4637494077.3892899</v>
      </c>
      <c r="Y228" s="196">
        <v>-13964434947.508139</v>
      </c>
      <c r="Z228" s="197">
        <v>2760916263.4615936</v>
      </c>
      <c r="AA228" s="171">
        <v>46958.90390905596</v>
      </c>
      <c r="AB228" s="196">
        <v>117.23062491579087</v>
      </c>
      <c r="AC228" s="197">
        <v>8640399125.5491562</v>
      </c>
      <c r="AD228" s="171">
        <v>50331355886.775803</v>
      </c>
      <c r="AE228" s="196">
        <v>8630369.0381053835</v>
      </c>
      <c r="AF228" s="196">
        <v>26563459.708245099</v>
      </c>
      <c r="AG228" s="196">
        <v>-16763828946.134289</v>
      </c>
      <c r="AH228" s="196">
        <v>-2056771072.8928373</v>
      </c>
      <c r="AI228" s="197">
        <v>-280369748.85064936</v>
      </c>
      <c r="AJ228" s="244">
        <v>80</v>
      </c>
      <c r="AK228" s="245">
        <v>24</v>
      </c>
      <c r="AL228" s="245">
        <v>27225000</v>
      </c>
      <c r="AM228" s="192">
        <v>0.96901423945289256</v>
      </c>
      <c r="AN228" s="244">
        <v>77</v>
      </c>
      <c r="AO228" s="245">
        <v>24</v>
      </c>
      <c r="AP228" s="245">
        <v>78</v>
      </c>
      <c r="AQ228" s="246">
        <v>24</v>
      </c>
      <c r="AR228" s="244">
        <v>12109381033.723806</v>
      </c>
      <c r="AS228" s="246">
        <v>3271945634.9081883</v>
      </c>
      <c r="AT228" s="244">
        <v>119327013</v>
      </c>
      <c r="AU228" s="191">
        <v>1.0000000000000007</v>
      </c>
      <c r="AV228" s="192">
        <v>0.15861939827489011</v>
      </c>
      <c r="AW228" s="244">
        <v>4964625.7302960325</v>
      </c>
      <c r="AX228" s="246">
        <v>121289261.87147729</v>
      </c>
      <c r="AY228" s="244">
        <v>0</v>
      </c>
      <c r="AZ228" s="246">
        <v>26381412.6691049</v>
      </c>
      <c r="BA228" s="186">
        <v>0</v>
      </c>
      <c r="BB228" s="187">
        <v>0.21750823001181793</v>
      </c>
      <c r="BC228" s="244">
        <v>26381412.6691049</v>
      </c>
      <c r="BD228" s="245">
        <v>96170532.184233055</v>
      </c>
      <c r="BE228" s="245">
        <v>3943229.7516511241</v>
      </c>
      <c r="BF228" s="247">
        <v>1113.6780144253185</v>
      </c>
    </row>
    <row r="229" spans="2:58" s="19" customFormat="1" ht="15" customHeight="1" x14ac:dyDescent="0.25">
      <c r="B229" s="256" t="s">
        <v>266</v>
      </c>
      <c r="C229" s="576">
        <v>1</v>
      </c>
      <c r="D229" s="288">
        <v>2018</v>
      </c>
      <c r="E229" s="345">
        <v>0.2</v>
      </c>
      <c r="F229" s="346" t="s">
        <v>802</v>
      </c>
      <c r="G229" s="316">
        <v>8636666808.0014915</v>
      </c>
      <c r="H229" s="318">
        <v>8644137945.3166771</v>
      </c>
      <c r="I229" s="323">
        <v>-8.6430102833257028E-4</v>
      </c>
      <c r="J229" s="347">
        <v>80</v>
      </c>
      <c r="K229" s="348">
        <v>80</v>
      </c>
      <c r="L229" s="329">
        <v>0</v>
      </c>
      <c r="M229" s="349">
        <v>27225000</v>
      </c>
      <c r="N229" s="350">
        <v>27225000</v>
      </c>
      <c r="O229" s="323">
        <v>0</v>
      </c>
      <c r="P229" s="349">
        <v>0</v>
      </c>
      <c r="Q229" s="350">
        <v>0</v>
      </c>
      <c r="R229" s="323"/>
      <c r="S229" s="349">
        <v>26381412.669105001</v>
      </c>
      <c r="T229" s="249">
        <v>26381412.669105001</v>
      </c>
      <c r="U229" s="332">
        <v>0</v>
      </c>
      <c r="V229" s="172">
        <v>-16666763388.367811</v>
      </c>
      <c r="W229" s="198">
        <v>-10697752277.836613</v>
      </c>
      <c r="X229" s="198">
        <v>-4686474275.9570122</v>
      </c>
      <c r="Y229" s="198">
        <v>-14013415146.075851</v>
      </c>
      <c r="Z229" s="199">
        <v>2711936064.8938904</v>
      </c>
      <c r="AA229" s="172">
        <v>46836.680893969307</v>
      </c>
      <c r="AB229" s="198">
        <v>116.60377840843792</v>
      </c>
      <c r="AC229" s="199">
        <v>8636666808.0014915</v>
      </c>
      <c r="AD229" s="172">
        <v>50286054953.746452</v>
      </c>
      <c r="AE229" s="198">
        <v>8536587.5285763443</v>
      </c>
      <c r="AF229" s="198">
        <v>26364868.813382939</v>
      </c>
      <c r="AG229" s="198">
        <v>-16801018049.204338</v>
      </c>
      <c r="AH229" s="198">
        <v>-2064183575.16449</v>
      </c>
      <c r="AI229" s="199">
        <v>-280642824.29179651</v>
      </c>
      <c r="AJ229" s="248">
        <v>80</v>
      </c>
      <c r="AK229" s="249">
        <v>24</v>
      </c>
      <c r="AL229" s="249">
        <v>27225000</v>
      </c>
      <c r="AM229" s="194">
        <v>0.96901423945289278</v>
      </c>
      <c r="AN229" s="248">
        <v>77</v>
      </c>
      <c r="AO229" s="249">
        <v>24</v>
      </c>
      <c r="AP229" s="249">
        <v>78</v>
      </c>
      <c r="AQ229" s="250">
        <v>24</v>
      </c>
      <c r="AR229" s="248">
        <v>12153322787.298218</v>
      </c>
      <c r="AS229" s="250">
        <v>3260671383.4867005</v>
      </c>
      <c r="AT229" s="248">
        <v>119327013</v>
      </c>
      <c r="AU229" s="193">
        <v>1.0000000000000009</v>
      </c>
      <c r="AV229" s="194">
        <v>0.16083569442905593</v>
      </c>
      <c r="AW229" s="248">
        <v>4964625.7302960325</v>
      </c>
      <c r="AX229" s="250">
        <v>121289261.87147729</v>
      </c>
      <c r="AY229" s="248">
        <v>0</v>
      </c>
      <c r="AZ229" s="250">
        <v>26381412.669105001</v>
      </c>
      <c r="BA229" s="204">
        <v>0</v>
      </c>
      <c r="BB229" s="206">
        <v>0.21750823001181877</v>
      </c>
      <c r="BC229" s="248">
        <v>26381412.669105001</v>
      </c>
      <c r="BD229" s="249">
        <v>96170532.18423304</v>
      </c>
      <c r="BE229" s="249">
        <v>3943229.7516511236</v>
      </c>
      <c r="BF229" s="251">
        <v>1115.5346321577331</v>
      </c>
    </row>
    <row r="230" spans="2:58" s="19" customFormat="1" ht="15" customHeight="1" x14ac:dyDescent="0.25">
      <c r="B230" s="254" t="s">
        <v>1</v>
      </c>
      <c r="C230" s="577">
        <v>1</v>
      </c>
      <c r="D230" s="286">
        <v>2018</v>
      </c>
      <c r="E230" s="333">
        <v>-0.2</v>
      </c>
      <c r="F230" s="334" t="s">
        <v>697</v>
      </c>
      <c r="G230" s="319">
        <v>50377020935.344849</v>
      </c>
      <c r="H230" s="320">
        <v>50377020935.344833</v>
      </c>
      <c r="I230" s="324">
        <v>0</v>
      </c>
      <c r="J230" s="335">
        <v>80</v>
      </c>
      <c r="K230" s="336">
        <v>80</v>
      </c>
      <c r="L230" s="327">
        <v>0</v>
      </c>
      <c r="M230" s="337">
        <v>27125000</v>
      </c>
      <c r="N230" s="338">
        <v>27125000</v>
      </c>
      <c r="O230" s="324">
        <v>0</v>
      </c>
      <c r="P230" s="337">
        <v>0</v>
      </c>
      <c r="Q230" s="338">
        <v>0</v>
      </c>
      <c r="R230" s="324"/>
      <c r="S230" s="337">
        <v>26381412.669105001</v>
      </c>
      <c r="T230" s="241">
        <v>26381412.669105001</v>
      </c>
      <c r="U230" s="330">
        <v>0</v>
      </c>
      <c r="V230" s="170">
        <v>-16527777656.793467</v>
      </c>
      <c r="W230" s="24">
        <v>-10558663220.265205</v>
      </c>
      <c r="X230" s="24">
        <v>-4547281892.3885536</v>
      </c>
      <c r="Y230" s="24">
        <v>-13874429414.501507</v>
      </c>
      <c r="Z230" s="195">
        <v>2850921796.4682312</v>
      </c>
      <c r="AA230" s="170">
        <v>47086.049336792232</v>
      </c>
      <c r="AB230" s="24">
        <v>117.86708379072569</v>
      </c>
      <c r="AC230" s="195">
        <v>8644041954.2681351</v>
      </c>
      <c r="AD230" s="170">
        <v>50377020935.344849</v>
      </c>
      <c r="AE230" s="24">
        <v>8728121.0480164587</v>
      </c>
      <c r="AF230" s="24">
        <v>26769411.458946154</v>
      </c>
      <c r="AG230" s="24">
        <v>-16725401063.948668</v>
      </c>
      <c r="AH230" s="24">
        <v>-2049094783.6258395</v>
      </c>
      <c r="AI230" s="195">
        <v>-280085139.79658669</v>
      </c>
      <c r="AJ230" s="240">
        <v>80</v>
      </c>
      <c r="AK230" s="241">
        <v>24</v>
      </c>
      <c r="AL230" s="241">
        <v>27125000</v>
      </c>
      <c r="AM230" s="190">
        <v>0.97258664217898616</v>
      </c>
      <c r="AN230" s="240">
        <v>77</v>
      </c>
      <c r="AO230" s="241">
        <v>24</v>
      </c>
      <c r="AP230" s="241">
        <v>78</v>
      </c>
      <c r="AQ230" s="242">
        <v>24</v>
      </c>
      <c r="AR230" s="240">
        <v>12100580653.952974</v>
      </c>
      <c r="AS230" s="242">
        <v>3275630262.5199447</v>
      </c>
      <c r="AT230" s="240">
        <v>119327013</v>
      </c>
      <c r="AU230" s="189">
        <v>1.0000000000000004</v>
      </c>
      <c r="AV230" s="190">
        <v>0.15687661602658229</v>
      </c>
      <c r="AW230" s="240">
        <v>4964625.7302960325</v>
      </c>
      <c r="AX230" s="242">
        <v>121289261.87147729</v>
      </c>
      <c r="AY230" s="240">
        <v>0</v>
      </c>
      <c r="AZ230" s="242">
        <v>26381412.669105001</v>
      </c>
      <c r="BA230" s="200">
        <v>0</v>
      </c>
      <c r="BB230" s="202">
        <v>0.21750823001181877</v>
      </c>
      <c r="BC230" s="240">
        <v>26381412.669105001</v>
      </c>
      <c r="BD230" s="241">
        <v>96170532.184233025</v>
      </c>
      <c r="BE230" s="241">
        <v>3943229.7516511236</v>
      </c>
      <c r="BF230" s="243">
        <v>1110.2383273956184</v>
      </c>
    </row>
    <row r="231" spans="2:58" s="19" customFormat="1" ht="15" customHeight="1" x14ac:dyDescent="0.25">
      <c r="B231" s="255" t="s">
        <v>1</v>
      </c>
      <c r="C231" s="575">
        <v>1</v>
      </c>
      <c r="D231" s="287">
        <v>2018</v>
      </c>
      <c r="E231" s="339">
        <v>-0.1</v>
      </c>
      <c r="F231" s="340" t="s">
        <v>697</v>
      </c>
      <c r="G231" s="313">
        <v>50377020935.344833</v>
      </c>
      <c r="H231" s="315">
        <v>50377020935.344833</v>
      </c>
      <c r="I231" s="322">
        <v>0</v>
      </c>
      <c r="J231" s="341">
        <v>80</v>
      </c>
      <c r="K231" s="342">
        <v>80</v>
      </c>
      <c r="L231" s="328">
        <v>0</v>
      </c>
      <c r="M231" s="343">
        <v>27125000</v>
      </c>
      <c r="N231" s="344">
        <v>27125000</v>
      </c>
      <c r="O231" s="322">
        <v>0</v>
      </c>
      <c r="P231" s="343">
        <v>0</v>
      </c>
      <c r="Q231" s="344">
        <v>0</v>
      </c>
      <c r="R231" s="322"/>
      <c r="S231" s="343">
        <v>26381412.6691049</v>
      </c>
      <c r="T231" s="245">
        <v>26381412.669105001</v>
      </c>
      <c r="U231" s="331">
        <v>-3.7747582837255322E-15</v>
      </c>
      <c r="V231" s="171">
        <v>-16527777656.793468</v>
      </c>
      <c r="W231" s="196">
        <v>-10558663220.265209</v>
      </c>
      <c r="X231" s="196">
        <v>-4547281892.3885536</v>
      </c>
      <c r="Y231" s="196">
        <v>-13874429414.501513</v>
      </c>
      <c r="Z231" s="197">
        <v>2850921796.4682236</v>
      </c>
      <c r="AA231" s="171">
        <v>47086.049336792239</v>
      </c>
      <c r="AB231" s="196">
        <v>117.86708379072577</v>
      </c>
      <c r="AC231" s="197">
        <v>8644041954.268137</v>
      </c>
      <c r="AD231" s="171">
        <v>50377020935.344833</v>
      </c>
      <c r="AE231" s="196">
        <v>8728121.048016455</v>
      </c>
      <c r="AF231" s="196">
        <v>26769411.458946154</v>
      </c>
      <c r="AG231" s="196">
        <v>-16725401063.948671</v>
      </c>
      <c r="AH231" s="196">
        <v>-2049094783.6258395</v>
      </c>
      <c r="AI231" s="197">
        <v>-280085139.79658675</v>
      </c>
      <c r="AJ231" s="244">
        <v>80</v>
      </c>
      <c r="AK231" s="245">
        <v>24</v>
      </c>
      <c r="AL231" s="245">
        <v>27125000</v>
      </c>
      <c r="AM231" s="192">
        <v>0.97258664217898605</v>
      </c>
      <c r="AN231" s="244">
        <v>77</v>
      </c>
      <c r="AO231" s="245">
        <v>24</v>
      </c>
      <c r="AP231" s="245">
        <v>78</v>
      </c>
      <c r="AQ231" s="246">
        <v>24</v>
      </c>
      <c r="AR231" s="244">
        <v>12100580064.538616</v>
      </c>
      <c r="AS231" s="246">
        <v>3275630262.5199447</v>
      </c>
      <c r="AT231" s="244">
        <v>119327013</v>
      </c>
      <c r="AU231" s="191">
        <v>1.0000000000000004</v>
      </c>
      <c r="AV231" s="192">
        <v>0.15687659926591802</v>
      </c>
      <c r="AW231" s="244">
        <v>4964625.7302960325</v>
      </c>
      <c r="AX231" s="246">
        <v>121289261.87147729</v>
      </c>
      <c r="AY231" s="244">
        <v>0</v>
      </c>
      <c r="AZ231" s="246">
        <v>26381412.6691049</v>
      </c>
      <c r="BA231" s="186">
        <v>0</v>
      </c>
      <c r="BB231" s="187">
        <v>0.21750823001181793</v>
      </c>
      <c r="BC231" s="244">
        <v>26381412.6691049</v>
      </c>
      <c r="BD231" s="245">
        <v>96170532.184233025</v>
      </c>
      <c r="BE231" s="245">
        <v>3943229.7516511236</v>
      </c>
      <c r="BF231" s="247">
        <v>1110.2383273956225</v>
      </c>
    </row>
    <row r="232" spans="2:58" s="19" customFormat="1" ht="15" customHeight="1" x14ac:dyDescent="0.25">
      <c r="B232" s="255" t="s">
        <v>1</v>
      </c>
      <c r="C232" s="575">
        <v>1</v>
      </c>
      <c r="D232" s="287">
        <v>2018</v>
      </c>
      <c r="E232" s="339">
        <v>0.1</v>
      </c>
      <c r="F232" s="340" t="s">
        <v>697</v>
      </c>
      <c r="G232" s="313">
        <v>50377020935.344833</v>
      </c>
      <c r="H232" s="315">
        <v>50377020935.344833</v>
      </c>
      <c r="I232" s="322">
        <v>0</v>
      </c>
      <c r="J232" s="341">
        <v>80</v>
      </c>
      <c r="K232" s="342">
        <v>80</v>
      </c>
      <c r="L232" s="328">
        <v>0</v>
      </c>
      <c r="M232" s="343">
        <v>27125000</v>
      </c>
      <c r="N232" s="344">
        <v>27125000</v>
      </c>
      <c r="O232" s="322">
        <v>0</v>
      </c>
      <c r="P232" s="343">
        <v>0</v>
      </c>
      <c r="Q232" s="344">
        <v>0</v>
      </c>
      <c r="R232" s="322"/>
      <c r="S232" s="343">
        <v>26381412.669105001</v>
      </c>
      <c r="T232" s="245">
        <v>26381412.669105001</v>
      </c>
      <c r="U232" s="331">
        <v>0</v>
      </c>
      <c r="V232" s="171">
        <v>-16527777656.79347</v>
      </c>
      <c r="W232" s="196">
        <v>-10558663220.265205</v>
      </c>
      <c r="X232" s="196">
        <v>-4547281892.3885536</v>
      </c>
      <c r="Y232" s="196">
        <v>-13874429414.501511</v>
      </c>
      <c r="Z232" s="197">
        <v>2850921796.4682274</v>
      </c>
      <c r="AA232" s="171">
        <v>47086.049336792239</v>
      </c>
      <c r="AB232" s="196">
        <v>117.86708379072572</v>
      </c>
      <c r="AC232" s="197">
        <v>8644041954.268137</v>
      </c>
      <c r="AD232" s="171">
        <v>50377020935.344833</v>
      </c>
      <c r="AE232" s="196">
        <v>8728121.0480164699</v>
      </c>
      <c r="AF232" s="196">
        <v>26769411.458946154</v>
      </c>
      <c r="AG232" s="196">
        <v>-16725401063.948671</v>
      </c>
      <c r="AH232" s="196">
        <v>-2049094783.6258395</v>
      </c>
      <c r="AI232" s="197">
        <v>-280085139.79658675</v>
      </c>
      <c r="AJ232" s="244">
        <v>80</v>
      </c>
      <c r="AK232" s="245">
        <v>24</v>
      </c>
      <c r="AL232" s="245">
        <v>27125000</v>
      </c>
      <c r="AM232" s="192">
        <v>0.97258664217898616</v>
      </c>
      <c r="AN232" s="244">
        <v>77</v>
      </c>
      <c r="AO232" s="245">
        <v>24</v>
      </c>
      <c r="AP232" s="245">
        <v>78</v>
      </c>
      <c r="AQ232" s="246">
        <v>24</v>
      </c>
      <c r="AR232" s="244">
        <v>12100581071.062262</v>
      </c>
      <c r="AS232" s="246">
        <v>3275630262.5199447</v>
      </c>
      <c r="AT232" s="244">
        <v>119327013</v>
      </c>
      <c r="AU232" s="191">
        <v>1.0000000000000004</v>
      </c>
      <c r="AV232" s="192">
        <v>0.15687662440691441</v>
      </c>
      <c r="AW232" s="244">
        <v>4964625.7302960325</v>
      </c>
      <c r="AX232" s="246">
        <v>121289261.87147729</v>
      </c>
      <c r="AY232" s="244">
        <v>0</v>
      </c>
      <c r="AZ232" s="246">
        <v>26381412.669105001</v>
      </c>
      <c r="BA232" s="186">
        <v>0</v>
      </c>
      <c r="BB232" s="187">
        <v>0.21750823001181877</v>
      </c>
      <c r="BC232" s="244">
        <v>26381412.669105001</v>
      </c>
      <c r="BD232" s="245">
        <v>96170532.184233025</v>
      </c>
      <c r="BE232" s="245">
        <v>3943229.7516511232</v>
      </c>
      <c r="BF232" s="247">
        <v>1110.2383273956184</v>
      </c>
    </row>
    <row r="233" spans="2:58" s="19" customFormat="1" ht="15" customHeight="1" x14ac:dyDescent="0.25">
      <c r="B233" s="256" t="s">
        <v>1</v>
      </c>
      <c r="C233" s="576">
        <v>1</v>
      </c>
      <c r="D233" s="288">
        <v>2018</v>
      </c>
      <c r="E233" s="345">
        <v>0.2</v>
      </c>
      <c r="F233" s="346" t="s">
        <v>697</v>
      </c>
      <c r="G233" s="316">
        <v>50377020935.344833</v>
      </c>
      <c r="H233" s="318">
        <v>50377020935.344833</v>
      </c>
      <c r="I233" s="323">
        <v>0</v>
      </c>
      <c r="J233" s="347">
        <v>80</v>
      </c>
      <c r="K233" s="348">
        <v>80</v>
      </c>
      <c r="L233" s="329">
        <v>0</v>
      </c>
      <c r="M233" s="349">
        <v>27125000</v>
      </c>
      <c r="N233" s="350">
        <v>27125000</v>
      </c>
      <c r="O233" s="323">
        <v>0</v>
      </c>
      <c r="P233" s="349">
        <v>0</v>
      </c>
      <c r="Q233" s="350">
        <v>0</v>
      </c>
      <c r="R233" s="323"/>
      <c r="S233" s="349">
        <v>26381412.669105001</v>
      </c>
      <c r="T233" s="249">
        <v>26381412.669105001</v>
      </c>
      <c r="U233" s="332">
        <v>0</v>
      </c>
      <c r="V233" s="172">
        <v>-16527777656.793465</v>
      </c>
      <c r="W233" s="198">
        <v>-10558663220.265209</v>
      </c>
      <c r="X233" s="198">
        <v>-4547281892.3885498</v>
      </c>
      <c r="Y233" s="198">
        <v>-13874429414.501507</v>
      </c>
      <c r="Z233" s="199">
        <v>2850921796.468235</v>
      </c>
      <c r="AA233" s="172">
        <v>47086.049336792232</v>
      </c>
      <c r="AB233" s="198">
        <v>117.86708379072576</v>
      </c>
      <c r="AC233" s="199">
        <v>8644041954.268137</v>
      </c>
      <c r="AD233" s="172">
        <v>50377020935.344833</v>
      </c>
      <c r="AE233" s="198">
        <v>8728121.0480164587</v>
      </c>
      <c r="AF233" s="198">
        <v>26769411.458946168</v>
      </c>
      <c r="AG233" s="198">
        <v>-16725401063.948669</v>
      </c>
      <c r="AH233" s="198">
        <v>-2049094783.6258395</v>
      </c>
      <c r="AI233" s="199">
        <v>-280085139.79658675</v>
      </c>
      <c r="AJ233" s="248">
        <v>80</v>
      </c>
      <c r="AK233" s="249">
        <v>24</v>
      </c>
      <c r="AL233" s="249">
        <v>27125000</v>
      </c>
      <c r="AM233" s="194">
        <v>0.97258664217898616</v>
      </c>
      <c r="AN233" s="248">
        <v>77</v>
      </c>
      <c r="AO233" s="249">
        <v>24</v>
      </c>
      <c r="AP233" s="249">
        <v>78</v>
      </c>
      <c r="AQ233" s="250">
        <v>24</v>
      </c>
      <c r="AR233" s="248">
        <v>12100580798.204031</v>
      </c>
      <c r="AS233" s="250">
        <v>3275630262.5199447</v>
      </c>
      <c r="AT233" s="248">
        <v>119327013</v>
      </c>
      <c r="AU233" s="193">
        <v>1.0000000000000002</v>
      </c>
      <c r="AV233" s="194">
        <v>0.15687661602658232</v>
      </c>
      <c r="AW233" s="248">
        <v>4964625.7302960325</v>
      </c>
      <c r="AX233" s="250">
        <v>121289261.87147729</v>
      </c>
      <c r="AY233" s="248">
        <v>0</v>
      </c>
      <c r="AZ233" s="250">
        <v>26381412.669105001</v>
      </c>
      <c r="BA233" s="204">
        <v>0</v>
      </c>
      <c r="BB233" s="206">
        <v>0.21750823001181877</v>
      </c>
      <c r="BC233" s="248">
        <v>26381412.669105001</v>
      </c>
      <c r="BD233" s="249">
        <v>96170532.18423304</v>
      </c>
      <c r="BE233" s="249">
        <v>3943229.7516511232</v>
      </c>
      <c r="BF233" s="251">
        <v>1110.2383273956184</v>
      </c>
    </row>
    <row r="234" spans="2:58" s="19" customFormat="1" ht="15" customHeight="1" x14ac:dyDescent="0.25">
      <c r="B234" s="254" t="s">
        <v>1</v>
      </c>
      <c r="C234" s="577">
        <v>1</v>
      </c>
      <c r="D234" s="286">
        <v>2018</v>
      </c>
      <c r="E234" s="333">
        <v>-0.2</v>
      </c>
      <c r="F234" s="334" t="s">
        <v>698</v>
      </c>
      <c r="G234" s="319">
        <v>47832647215.023514</v>
      </c>
      <c r="H234" s="320">
        <v>50377020935.344833</v>
      </c>
      <c r="I234" s="324">
        <v>-5.0506633244288834E-2</v>
      </c>
      <c r="J234" s="335">
        <v>80</v>
      </c>
      <c r="K234" s="336">
        <v>80</v>
      </c>
      <c r="L234" s="327">
        <v>0</v>
      </c>
      <c r="M234" s="337">
        <v>27125000</v>
      </c>
      <c r="N234" s="338">
        <v>27125000</v>
      </c>
      <c r="O234" s="324">
        <v>0</v>
      </c>
      <c r="P234" s="337">
        <v>0</v>
      </c>
      <c r="Q234" s="338">
        <v>0</v>
      </c>
      <c r="R234" s="324"/>
      <c r="S234" s="337">
        <v>26381412.6691049</v>
      </c>
      <c r="T234" s="241">
        <v>26381412.669105001</v>
      </c>
      <c r="U234" s="330">
        <v>-3.7747582837255322E-15</v>
      </c>
      <c r="V234" s="170">
        <v>-19079634586.980385</v>
      </c>
      <c r="W234" s="24">
        <v>-14304343037.757788</v>
      </c>
      <c r="X234" s="24">
        <v>-9495237975.4564552</v>
      </c>
      <c r="Y234" s="24">
        <v>-16956955993.146812</v>
      </c>
      <c r="Z234" s="195">
        <v>-3576675024.3710327</v>
      </c>
      <c r="AA234" s="170">
        <v>40333.574709568922</v>
      </c>
      <c r="AB234" s="24">
        <v>104.8471338329957</v>
      </c>
      <c r="AC234" s="195">
        <v>6744123875.377882</v>
      </c>
      <c r="AD234" s="170">
        <v>47832647215.023514</v>
      </c>
      <c r="AE234" s="24">
        <v>2320749.8231899478</v>
      </c>
      <c r="AF234" s="24">
        <v>7800879.1053122878</v>
      </c>
      <c r="AG234" s="24">
        <v>-17434607367.112911</v>
      </c>
      <c r="AH234" s="24">
        <v>-2082567429.6694639</v>
      </c>
      <c r="AI234" s="195">
        <v>-302460958.0651561</v>
      </c>
      <c r="AJ234" s="240">
        <v>80</v>
      </c>
      <c r="AK234" s="241">
        <v>24</v>
      </c>
      <c r="AL234" s="241">
        <v>27125000</v>
      </c>
      <c r="AM234" s="190">
        <v>0.97258664217898594</v>
      </c>
      <c r="AN234" s="240">
        <v>77</v>
      </c>
      <c r="AO234" s="241">
        <v>24</v>
      </c>
      <c r="AP234" s="241">
        <v>78</v>
      </c>
      <c r="AQ234" s="242">
        <v>24</v>
      </c>
      <c r="AR234" s="240">
        <v>12100580914.978863</v>
      </c>
      <c r="AS234" s="242">
        <v>3275630262.5199447</v>
      </c>
      <c r="AT234" s="240">
        <v>119327013</v>
      </c>
      <c r="AU234" s="189">
        <v>1.0000000000000002</v>
      </c>
      <c r="AV234" s="190">
        <v>0.15687662440691444</v>
      </c>
      <c r="AW234" s="240">
        <v>4964625.7302960325</v>
      </c>
      <c r="AX234" s="242">
        <v>121289261.87147729</v>
      </c>
      <c r="AY234" s="240">
        <v>0</v>
      </c>
      <c r="AZ234" s="242">
        <v>26381412.6691049</v>
      </c>
      <c r="BA234" s="200">
        <v>0</v>
      </c>
      <c r="BB234" s="202">
        <v>0.21750823001181793</v>
      </c>
      <c r="BC234" s="240">
        <v>26381412.6691049</v>
      </c>
      <c r="BD234" s="241">
        <v>96170532.184233025</v>
      </c>
      <c r="BE234" s="241">
        <v>3943229.7516511232</v>
      </c>
      <c r="BF234" s="243">
        <v>1110.2383273956227</v>
      </c>
    </row>
    <row r="235" spans="2:58" s="19" customFormat="1" ht="15" customHeight="1" x14ac:dyDescent="0.25">
      <c r="B235" s="255" t="s">
        <v>1</v>
      </c>
      <c r="C235" s="575">
        <v>1</v>
      </c>
      <c r="D235" s="287">
        <v>2018</v>
      </c>
      <c r="E235" s="339">
        <v>-0.1</v>
      </c>
      <c r="F235" s="340" t="s">
        <v>698</v>
      </c>
      <c r="G235" s="313">
        <v>49104834093.484634</v>
      </c>
      <c r="H235" s="315">
        <v>50377020935.344833</v>
      </c>
      <c r="I235" s="322">
        <v>-2.5253316258874392E-2</v>
      </c>
      <c r="J235" s="341">
        <v>80</v>
      </c>
      <c r="K235" s="342">
        <v>80</v>
      </c>
      <c r="L235" s="328">
        <v>0</v>
      </c>
      <c r="M235" s="343">
        <v>27125000</v>
      </c>
      <c r="N235" s="344">
        <v>27125000</v>
      </c>
      <c r="O235" s="322">
        <v>0</v>
      </c>
      <c r="P235" s="343">
        <v>0</v>
      </c>
      <c r="Q235" s="344">
        <v>0</v>
      </c>
      <c r="R235" s="322"/>
      <c r="S235" s="343">
        <v>26381412.669105001</v>
      </c>
      <c r="T235" s="245">
        <v>26381412.669105001</v>
      </c>
      <c r="U235" s="331">
        <v>0</v>
      </c>
      <c r="V235" s="171">
        <v>-17803706092.018143</v>
      </c>
      <c r="W235" s="196">
        <v>-12431503099.142715</v>
      </c>
      <c r="X235" s="196">
        <v>-7021259904.0537262</v>
      </c>
      <c r="Y235" s="196">
        <v>-15415692673.955372</v>
      </c>
      <c r="Z235" s="197">
        <v>-362876584.08263779</v>
      </c>
      <c r="AA235" s="171">
        <v>43709.812072500805</v>
      </c>
      <c r="AB235" s="196">
        <v>111.35710892459008</v>
      </c>
      <c r="AC235" s="197">
        <v>7694082916.5584717</v>
      </c>
      <c r="AD235" s="171">
        <v>49104834093.484634</v>
      </c>
      <c r="AE235" s="196">
        <v>5524435.475745935</v>
      </c>
      <c r="AF235" s="196">
        <v>17285145.357672036</v>
      </c>
      <c r="AG235" s="196">
        <v>-17080004202.772058</v>
      </c>
      <c r="AH235" s="196">
        <v>-2065831104.4034417</v>
      </c>
      <c r="AI235" s="197">
        <v>-291273048.76904005</v>
      </c>
      <c r="AJ235" s="244">
        <v>80</v>
      </c>
      <c r="AK235" s="245">
        <v>24</v>
      </c>
      <c r="AL235" s="245">
        <v>27125000</v>
      </c>
      <c r="AM235" s="192">
        <v>0.97258664217898594</v>
      </c>
      <c r="AN235" s="244">
        <v>77</v>
      </c>
      <c r="AO235" s="245">
        <v>24</v>
      </c>
      <c r="AP235" s="245">
        <v>78</v>
      </c>
      <c r="AQ235" s="246">
        <v>24</v>
      </c>
      <c r="AR235" s="244">
        <v>12100580264.982403</v>
      </c>
      <c r="AS235" s="246">
        <v>3275630409.1261945</v>
      </c>
      <c r="AT235" s="244">
        <v>119327013</v>
      </c>
      <c r="AU235" s="191">
        <v>1.0000000000000002</v>
      </c>
      <c r="AV235" s="192">
        <v>0.15687662440691444</v>
      </c>
      <c r="AW235" s="244">
        <v>4964625.7302960325</v>
      </c>
      <c r="AX235" s="246">
        <v>121289261.87147729</v>
      </c>
      <c r="AY235" s="244">
        <v>0</v>
      </c>
      <c r="AZ235" s="246">
        <v>26381412.669105001</v>
      </c>
      <c r="BA235" s="186">
        <v>0</v>
      </c>
      <c r="BB235" s="187">
        <v>0.21750823001181877</v>
      </c>
      <c r="BC235" s="244">
        <v>26381412.669105001</v>
      </c>
      <c r="BD235" s="245">
        <v>96170532.184233025</v>
      </c>
      <c r="BE235" s="245">
        <v>3943229.7516511232</v>
      </c>
      <c r="BF235" s="247">
        <v>1110.2383262633609</v>
      </c>
    </row>
    <row r="236" spans="2:58" s="19" customFormat="1" ht="15" customHeight="1" x14ac:dyDescent="0.25">
      <c r="B236" s="255" t="s">
        <v>1</v>
      </c>
      <c r="C236" s="575">
        <v>1</v>
      </c>
      <c r="D236" s="287">
        <v>2018</v>
      </c>
      <c r="E236" s="339">
        <v>0.1</v>
      </c>
      <c r="F236" s="340" t="s">
        <v>698</v>
      </c>
      <c r="G236" s="313">
        <v>51649207795.505493</v>
      </c>
      <c r="H236" s="315">
        <v>50377020935.344833</v>
      </c>
      <c r="I236" s="322">
        <v>2.5253316622144473E-2</v>
      </c>
      <c r="J236" s="341">
        <v>80</v>
      </c>
      <c r="K236" s="342">
        <v>80</v>
      </c>
      <c r="L236" s="328">
        <v>0</v>
      </c>
      <c r="M236" s="343">
        <v>27125000</v>
      </c>
      <c r="N236" s="344">
        <v>27125000</v>
      </c>
      <c r="O236" s="322">
        <v>0</v>
      </c>
      <c r="P236" s="343">
        <v>0</v>
      </c>
      <c r="Q236" s="344">
        <v>0</v>
      </c>
      <c r="R236" s="322"/>
      <c r="S236" s="343">
        <v>26381412.669105001</v>
      </c>
      <c r="T236" s="245">
        <v>26381412.669105001</v>
      </c>
      <c r="U236" s="331">
        <v>0</v>
      </c>
      <c r="V236" s="171">
        <v>-15251849191.700029</v>
      </c>
      <c r="W236" s="196">
        <v>-8685823311.5189514</v>
      </c>
      <c r="X236" s="196">
        <v>-2073303850.854599</v>
      </c>
      <c r="Y236" s="196">
        <v>-12333166125.178871</v>
      </c>
      <c r="Z236" s="197">
        <v>6064720206.8878098</v>
      </c>
      <c r="AA236" s="171">
        <v>50462.286650403898</v>
      </c>
      <c r="AB236" s="196">
        <v>124.37705876959078</v>
      </c>
      <c r="AC236" s="197">
        <v>9594000993.7132607</v>
      </c>
      <c r="AD236" s="171">
        <v>51649207795.505493</v>
      </c>
      <c r="AE236" s="196">
        <v>11931806.660429727</v>
      </c>
      <c r="AF236" s="196">
        <v>36253677.635763124</v>
      </c>
      <c r="AG236" s="196">
        <v>-16370797912.36655</v>
      </c>
      <c r="AH236" s="196">
        <v>-2032358460.6040275</v>
      </c>
      <c r="AI236" s="197">
        <v>-268897230.6623019</v>
      </c>
      <c r="AJ236" s="244">
        <v>80</v>
      </c>
      <c r="AK236" s="245">
        <v>24</v>
      </c>
      <c r="AL236" s="245">
        <v>27125000</v>
      </c>
      <c r="AM236" s="192">
        <v>0.97258664217898616</v>
      </c>
      <c r="AN236" s="244">
        <v>77</v>
      </c>
      <c r="AO236" s="245">
        <v>24</v>
      </c>
      <c r="AP236" s="245">
        <v>78</v>
      </c>
      <c r="AQ236" s="246">
        <v>24</v>
      </c>
      <c r="AR236" s="244">
        <v>12100580165.810503</v>
      </c>
      <c r="AS236" s="246">
        <v>3275630262.5199447</v>
      </c>
      <c r="AT236" s="244">
        <v>119327013</v>
      </c>
      <c r="AU236" s="191">
        <v>1.0000000000000004</v>
      </c>
      <c r="AV236" s="192">
        <v>0.15687659088558592</v>
      </c>
      <c r="AW236" s="244">
        <v>4964625.7302960325</v>
      </c>
      <c r="AX236" s="246">
        <v>121289261.87147729</v>
      </c>
      <c r="AY236" s="244">
        <v>0</v>
      </c>
      <c r="AZ236" s="246">
        <v>26381412.669105001</v>
      </c>
      <c r="BA236" s="186">
        <v>0</v>
      </c>
      <c r="BB236" s="187">
        <v>0.21750823001181877</v>
      </c>
      <c r="BC236" s="244">
        <v>26381412.669105001</v>
      </c>
      <c r="BD236" s="245">
        <v>96170532.184233025</v>
      </c>
      <c r="BE236" s="245">
        <v>3943229.7516511232</v>
      </c>
      <c r="BF236" s="247">
        <v>1110.2383273956184</v>
      </c>
    </row>
    <row r="237" spans="2:58" s="19" customFormat="1" ht="15" customHeight="1" x14ac:dyDescent="0.25">
      <c r="B237" s="256" t="s">
        <v>1</v>
      </c>
      <c r="C237" s="576">
        <v>1</v>
      </c>
      <c r="D237" s="288">
        <v>2018</v>
      </c>
      <c r="E237" s="345">
        <v>0.2</v>
      </c>
      <c r="F237" s="346" t="s">
        <v>698</v>
      </c>
      <c r="G237" s="316">
        <v>52921394655.666161</v>
      </c>
      <c r="H237" s="318">
        <v>50377020935.344833</v>
      </c>
      <c r="I237" s="323">
        <v>5.0506633244288945E-2</v>
      </c>
      <c r="J237" s="347">
        <v>80</v>
      </c>
      <c r="K237" s="348">
        <v>80</v>
      </c>
      <c r="L237" s="329">
        <v>0</v>
      </c>
      <c r="M237" s="349">
        <v>27125000</v>
      </c>
      <c r="N237" s="350">
        <v>27125000</v>
      </c>
      <c r="O237" s="323">
        <v>0</v>
      </c>
      <c r="P237" s="349">
        <v>0</v>
      </c>
      <c r="Q237" s="350">
        <v>0</v>
      </c>
      <c r="R237" s="323"/>
      <c r="S237" s="349">
        <v>26381412.669105001</v>
      </c>
      <c r="T237" s="249">
        <v>26381412.669105001</v>
      </c>
      <c r="U237" s="332">
        <v>0</v>
      </c>
      <c r="V237" s="172">
        <v>-13975920726.606571</v>
      </c>
      <c r="W237" s="198">
        <v>-6812983402.7726707</v>
      </c>
      <c r="X237" s="198">
        <v>400674190.67933655</v>
      </c>
      <c r="Y237" s="198">
        <v>-10791902835.856205</v>
      </c>
      <c r="Z237" s="199">
        <v>9278518617.3074379</v>
      </c>
      <c r="AA237" s="172">
        <v>53838.523964015549</v>
      </c>
      <c r="AB237" s="198">
        <v>130.88703374845576</v>
      </c>
      <c r="AC237" s="199">
        <v>10543960033.158384</v>
      </c>
      <c r="AD237" s="172">
        <v>52921394655.666161</v>
      </c>
      <c r="AE237" s="198">
        <v>15135492.27284297</v>
      </c>
      <c r="AF237" s="198">
        <v>45737943.812580049</v>
      </c>
      <c r="AG237" s="198">
        <v>-16016194760.784435</v>
      </c>
      <c r="AH237" s="198">
        <v>-2015622137.5822155</v>
      </c>
      <c r="AI237" s="199">
        <v>-257709321.52801713</v>
      </c>
      <c r="AJ237" s="248">
        <v>80</v>
      </c>
      <c r="AK237" s="249">
        <v>24</v>
      </c>
      <c r="AL237" s="249">
        <v>27125000</v>
      </c>
      <c r="AM237" s="194">
        <v>0.97258664217898616</v>
      </c>
      <c r="AN237" s="248">
        <v>77</v>
      </c>
      <c r="AO237" s="249">
        <v>24</v>
      </c>
      <c r="AP237" s="249">
        <v>78</v>
      </c>
      <c r="AQ237" s="250">
        <v>24</v>
      </c>
      <c r="AR237" s="248">
        <v>12100580798.204027</v>
      </c>
      <c r="AS237" s="250">
        <v>3275630262.5199447</v>
      </c>
      <c r="AT237" s="248">
        <v>119327013</v>
      </c>
      <c r="AU237" s="193">
        <v>1.0000000000000002</v>
      </c>
      <c r="AV237" s="194">
        <v>0.15687661602658232</v>
      </c>
      <c r="AW237" s="248">
        <v>4964625.7302960325</v>
      </c>
      <c r="AX237" s="250">
        <v>121289261.87147729</v>
      </c>
      <c r="AY237" s="248">
        <v>0</v>
      </c>
      <c r="AZ237" s="250">
        <v>26381412.669105001</v>
      </c>
      <c r="BA237" s="204">
        <v>0</v>
      </c>
      <c r="BB237" s="206">
        <v>0.21750823001181877</v>
      </c>
      <c r="BC237" s="248">
        <v>26381412.669105001</v>
      </c>
      <c r="BD237" s="249">
        <v>96170532.184233025</v>
      </c>
      <c r="BE237" s="249">
        <v>3943229.7516511232</v>
      </c>
      <c r="BF237" s="251">
        <v>1110.2383273956182</v>
      </c>
    </row>
    <row r="238" spans="2:58" s="19" customFormat="1" ht="15" customHeight="1" x14ac:dyDescent="0.25">
      <c r="B238" s="254" t="s">
        <v>1</v>
      </c>
      <c r="C238" s="577">
        <v>1</v>
      </c>
      <c r="D238" s="286">
        <v>2018</v>
      </c>
      <c r="E238" s="333">
        <v>-0.2</v>
      </c>
      <c r="F238" s="334" t="s">
        <v>699</v>
      </c>
      <c r="G238" s="319">
        <v>51237967745.553833</v>
      </c>
      <c r="H238" s="320">
        <v>50377020935.344833</v>
      </c>
      <c r="I238" s="324">
        <v>1.7090069921243733E-2</v>
      </c>
      <c r="J238" s="335">
        <v>80</v>
      </c>
      <c r="K238" s="336">
        <v>80</v>
      </c>
      <c r="L238" s="327">
        <v>0</v>
      </c>
      <c r="M238" s="337">
        <v>27125000</v>
      </c>
      <c r="N238" s="338">
        <v>27125000</v>
      </c>
      <c r="O238" s="324">
        <v>0</v>
      </c>
      <c r="P238" s="337">
        <v>0</v>
      </c>
      <c r="Q238" s="338">
        <v>0</v>
      </c>
      <c r="R238" s="324"/>
      <c r="S238" s="337">
        <v>26381412.669105001</v>
      </c>
      <c r="T238" s="241">
        <v>26381412.669105001</v>
      </c>
      <c r="U238" s="330">
        <v>0</v>
      </c>
      <c r="V238" s="170">
        <v>-14670323769.667444</v>
      </c>
      <c r="W238" s="24">
        <v>-8701209333.139183</v>
      </c>
      <c r="X238" s="24">
        <v>-2689828005.2625313</v>
      </c>
      <c r="Y238" s="24">
        <v>-12016975527.375484</v>
      </c>
      <c r="Z238" s="195">
        <v>4708375683.5942574</v>
      </c>
      <c r="AA238" s="170">
        <v>49176.13090699567</v>
      </c>
      <c r="AB238" s="24">
        <v>123.01400769744662</v>
      </c>
      <c r="AC238" s="195">
        <v>8700155105.8354683</v>
      </c>
      <c r="AD238" s="170">
        <v>51237967745.553833</v>
      </c>
      <c r="AE238" s="24">
        <v>10190076.532477826</v>
      </c>
      <c r="AF238" s="24">
        <v>31236305.428793527</v>
      </c>
      <c r="AG238" s="24">
        <v>-15639913016.896845</v>
      </c>
      <c r="AH238" s="24">
        <v>-1929736658.9942739</v>
      </c>
      <c r="AI238" s="195">
        <v>-259584024.59140193</v>
      </c>
      <c r="AJ238" s="240">
        <v>80</v>
      </c>
      <c r="AK238" s="241">
        <v>24</v>
      </c>
      <c r="AL238" s="241">
        <v>27125000</v>
      </c>
      <c r="AM238" s="190">
        <v>0.97258664217898594</v>
      </c>
      <c r="AN238" s="240">
        <v>77</v>
      </c>
      <c r="AO238" s="241">
        <v>24</v>
      </c>
      <c r="AP238" s="241">
        <v>78</v>
      </c>
      <c r="AQ238" s="242">
        <v>24</v>
      </c>
      <c r="AR238" s="240">
        <v>12100580112.842251</v>
      </c>
      <c r="AS238" s="242">
        <v>3275630262.5199447</v>
      </c>
      <c r="AT238" s="240">
        <v>119327013</v>
      </c>
      <c r="AU238" s="189">
        <v>1.0000000000000004</v>
      </c>
      <c r="AV238" s="190">
        <v>0.15687659088558589</v>
      </c>
      <c r="AW238" s="240">
        <v>4964625.7302960325</v>
      </c>
      <c r="AX238" s="242">
        <v>121289261.87147729</v>
      </c>
      <c r="AY238" s="240">
        <v>0</v>
      </c>
      <c r="AZ238" s="242">
        <v>26381412.669105001</v>
      </c>
      <c r="BA238" s="200">
        <v>0</v>
      </c>
      <c r="BB238" s="202">
        <v>0.21750823001181877</v>
      </c>
      <c r="BC238" s="240">
        <v>26381412.669105001</v>
      </c>
      <c r="BD238" s="241">
        <v>96170532.184233025</v>
      </c>
      <c r="BE238" s="241">
        <v>3943229.7516511232</v>
      </c>
      <c r="BF238" s="243">
        <v>1039.8306539922426</v>
      </c>
    </row>
    <row r="239" spans="2:58" s="19" customFormat="1" ht="15" customHeight="1" x14ac:dyDescent="0.25">
      <c r="B239" s="255" t="s">
        <v>1</v>
      </c>
      <c r="C239" s="575">
        <v>1</v>
      </c>
      <c r="D239" s="287">
        <v>2018</v>
      </c>
      <c r="E239" s="339">
        <v>-0.1</v>
      </c>
      <c r="F239" s="340" t="s">
        <v>699</v>
      </c>
      <c r="G239" s="313">
        <v>50807494340.449348</v>
      </c>
      <c r="H239" s="315">
        <v>50377020935.344833</v>
      </c>
      <c r="I239" s="322">
        <v>8.5450349606221998E-3</v>
      </c>
      <c r="J239" s="341">
        <v>80</v>
      </c>
      <c r="K239" s="342">
        <v>80</v>
      </c>
      <c r="L239" s="328">
        <v>0</v>
      </c>
      <c r="M239" s="343">
        <v>27125000</v>
      </c>
      <c r="N239" s="344">
        <v>27125000</v>
      </c>
      <c r="O239" s="322">
        <v>0</v>
      </c>
      <c r="P239" s="343">
        <v>0</v>
      </c>
      <c r="Q239" s="344">
        <v>0</v>
      </c>
      <c r="R239" s="322"/>
      <c r="S239" s="343">
        <v>26381412.6691049</v>
      </c>
      <c r="T239" s="245">
        <v>26381412.669105001</v>
      </c>
      <c r="U239" s="331">
        <v>-3.7747582837255322E-15</v>
      </c>
      <c r="V239" s="171">
        <v>-15599050713.230453</v>
      </c>
      <c r="W239" s="196">
        <v>-9629936276.702198</v>
      </c>
      <c r="X239" s="196">
        <v>-3618554948.8255386</v>
      </c>
      <c r="Y239" s="196">
        <v>-12945702470.938498</v>
      </c>
      <c r="Z239" s="197">
        <v>3779648740.0312386</v>
      </c>
      <c r="AA239" s="171">
        <v>48131.090121893911</v>
      </c>
      <c r="AB239" s="196">
        <v>120.44054574408612</v>
      </c>
      <c r="AC239" s="197">
        <v>8672098530.0518017</v>
      </c>
      <c r="AD239" s="171">
        <v>50807494340.449348</v>
      </c>
      <c r="AE239" s="196">
        <v>9459098.790247146</v>
      </c>
      <c r="AF239" s="196">
        <v>29002858.443869874</v>
      </c>
      <c r="AG239" s="196">
        <v>-16182657040.422771</v>
      </c>
      <c r="AH239" s="196">
        <v>-1989415721.310056</v>
      </c>
      <c r="AI239" s="197">
        <v>-269834582.19399405</v>
      </c>
      <c r="AJ239" s="244">
        <v>80</v>
      </c>
      <c r="AK239" s="245">
        <v>24</v>
      </c>
      <c r="AL239" s="245">
        <v>27125000</v>
      </c>
      <c r="AM239" s="192">
        <v>0.97258664217898616</v>
      </c>
      <c r="AN239" s="244">
        <v>77</v>
      </c>
      <c r="AO239" s="245">
        <v>24</v>
      </c>
      <c r="AP239" s="245">
        <v>78</v>
      </c>
      <c r="AQ239" s="246">
        <v>24</v>
      </c>
      <c r="AR239" s="244">
        <v>12100580133.847637</v>
      </c>
      <c r="AS239" s="246">
        <v>3275630262.5199447</v>
      </c>
      <c r="AT239" s="244">
        <v>119327013</v>
      </c>
      <c r="AU239" s="191">
        <v>1.0000000000000009</v>
      </c>
      <c r="AV239" s="192">
        <v>0.15687660764625005</v>
      </c>
      <c r="AW239" s="244">
        <v>4964625.7302960325</v>
      </c>
      <c r="AX239" s="246">
        <v>121289261.87147729</v>
      </c>
      <c r="AY239" s="244">
        <v>0</v>
      </c>
      <c r="AZ239" s="246">
        <v>26381412.6691049</v>
      </c>
      <c r="BA239" s="186">
        <v>0</v>
      </c>
      <c r="BB239" s="187">
        <v>0.21750823001181793</v>
      </c>
      <c r="BC239" s="244">
        <v>26381412.6691049</v>
      </c>
      <c r="BD239" s="245">
        <v>96170532.18423304</v>
      </c>
      <c r="BE239" s="245">
        <v>3943229.7516511236</v>
      </c>
      <c r="BF239" s="247">
        <v>1075.0344906939347</v>
      </c>
    </row>
    <row r="240" spans="2:58" s="19" customFormat="1" ht="15" customHeight="1" x14ac:dyDescent="0.25">
      <c r="B240" s="255" t="s">
        <v>1</v>
      </c>
      <c r="C240" s="575">
        <v>1</v>
      </c>
      <c r="D240" s="287">
        <v>2018</v>
      </c>
      <c r="E240" s="339">
        <v>0.1</v>
      </c>
      <c r="F240" s="340" t="s">
        <v>699</v>
      </c>
      <c r="G240" s="313">
        <v>49946547530.240364</v>
      </c>
      <c r="H240" s="315">
        <v>50377020935.344833</v>
      </c>
      <c r="I240" s="322">
        <v>-8.5450349606212006E-3</v>
      </c>
      <c r="J240" s="341">
        <v>80</v>
      </c>
      <c r="K240" s="342">
        <v>80</v>
      </c>
      <c r="L240" s="328">
        <v>0</v>
      </c>
      <c r="M240" s="343">
        <v>27125000</v>
      </c>
      <c r="N240" s="344">
        <v>27125000</v>
      </c>
      <c r="O240" s="322">
        <v>0</v>
      </c>
      <c r="P240" s="343">
        <v>0</v>
      </c>
      <c r="Q240" s="344">
        <v>0</v>
      </c>
      <c r="R240" s="322"/>
      <c r="S240" s="343">
        <v>26381412.6691049</v>
      </c>
      <c r="T240" s="245">
        <v>26381412.669105001</v>
      </c>
      <c r="U240" s="331">
        <v>-3.7747582837255322E-15</v>
      </c>
      <c r="V240" s="171">
        <v>-17456504600.356472</v>
      </c>
      <c r="W240" s="196">
        <v>-11487390163.828224</v>
      </c>
      <c r="X240" s="196">
        <v>-5476008835.9515648</v>
      </c>
      <c r="Y240" s="196">
        <v>-14803156358.064512</v>
      </c>
      <c r="Z240" s="197">
        <v>1922194852.9052162</v>
      </c>
      <c r="AA240" s="171">
        <v>46041.008551690502</v>
      </c>
      <c r="AB240" s="196">
        <v>115.29362183736528</v>
      </c>
      <c r="AC240" s="197">
        <v>8615985378.4844666</v>
      </c>
      <c r="AD240" s="171">
        <v>49946547530.240364</v>
      </c>
      <c r="AE240" s="196">
        <v>7997143.3057857603</v>
      </c>
      <c r="AF240" s="196">
        <v>24535964.474022508</v>
      </c>
      <c r="AG240" s="196">
        <v>-17268145087.474606</v>
      </c>
      <c r="AH240" s="196">
        <v>-2108773845.9416215</v>
      </c>
      <c r="AI240" s="197">
        <v>-290335697.3991791</v>
      </c>
      <c r="AJ240" s="244">
        <v>80</v>
      </c>
      <c r="AK240" s="245">
        <v>24</v>
      </c>
      <c r="AL240" s="245">
        <v>27125000</v>
      </c>
      <c r="AM240" s="192">
        <v>0.97258664217898594</v>
      </c>
      <c r="AN240" s="244">
        <v>77</v>
      </c>
      <c r="AO240" s="245">
        <v>24</v>
      </c>
      <c r="AP240" s="245">
        <v>78</v>
      </c>
      <c r="AQ240" s="246">
        <v>24</v>
      </c>
      <c r="AR240" s="244">
        <v>12100580610.306871</v>
      </c>
      <c r="AS240" s="246">
        <v>3275630262.5199447</v>
      </c>
      <c r="AT240" s="244">
        <v>119327013</v>
      </c>
      <c r="AU240" s="191">
        <v>1.0000000000000004</v>
      </c>
      <c r="AV240" s="192">
        <v>0.15687660764625017</v>
      </c>
      <c r="AW240" s="244">
        <v>4964625.7302960325</v>
      </c>
      <c r="AX240" s="246">
        <v>121289261.87147729</v>
      </c>
      <c r="AY240" s="244">
        <v>0</v>
      </c>
      <c r="AZ240" s="246">
        <v>26381412.6691049</v>
      </c>
      <c r="BA240" s="186">
        <v>0</v>
      </c>
      <c r="BB240" s="187">
        <v>0.21750823001181793</v>
      </c>
      <c r="BC240" s="244">
        <v>26381412.6691049</v>
      </c>
      <c r="BD240" s="245">
        <v>96170532.18423304</v>
      </c>
      <c r="BE240" s="245">
        <v>3943229.7516511236</v>
      </c>
      <c r="BF240" s="247">
        <v>1145.4421640973108</v>
      </c>
    </row>
    <row r="241" spans="2:58" s="19" customFormat="1" ht="15" customHeight="1" x14ac:dyDescent="0.25">
      <c r="B241" s="256" t="s">
        <v>1</v>
      </c>
      <c r="C241" s="576">
        <v>1</v>
      </c>
      <c r="D241" s="288">
        <v>2018</v>
      </c>
      <c r="E241" s="345">
        <v>0.2</v>
      </c>
      <c r="F241" s="346" t="s">
        <v>699</v>
      </c>
      <c r="G241" s="316">
        <v>49516074125.135857</v>
      </c>
      <c r="H241" s="318">
        <v>50377020935.344833</v>
      </c>
      <c r="I241" s="323">
        <v>-1.7090069921243178E-2</v>
      </c>
      <c r="J241" s="347">
        <v>80</v>
      </c>
      <c r="K241" s="348">
        <v>80</v>
      </c>
      <c r="L241" s="329">
        <v>0</v>
      </c>
      <c r="M241" s="349">
        <v>27125000</v>
      </c>
      <c r="N241" s="350">
        <v>27125000</v>
      </c>
      <c r="O241" s="323">
        <v>0</v>
      </c>
      <c r="P241" s="349">
        <v>0</v>
      </c>
      <c r="Q241" s="350">
        <v>0</v>
      </c>
      <c r="R241" s="323"/>
      <c r="S241" s="349">
        <v>26381412.6691049</v>
      </c>
      <c r="T241" s="249">
        <v>26381412.669105001</v>
      </c>
      <c r="U241" s="332">
        <v>-3.7747582837255322E-15</v>
      </c>
      <c r="V241" s="172">
        <v>-18385231543.919498</v>
      </c>
      <c r="W241" s="198">
        <v>-12416117107.391239</v>
      </c>
      <c r="X241" s="198">
        <v>-6404735779.5145836</v>
      </c>
      <c r="Y241" s="198">
        <v>-15731883301.627539</v>
      </c>
      <c r="Z241" s="199">
        <v>993467909.34220886</v>
      </c>
      <c r="AA241" s="172">
        <v>44995.967766588758</v>
      </c>
      <c r="AB241" s="198">
        <v>112.72015988400472</v>
      </c>
      <c r="AC241" s="199">
        <v>8587928802.7008038</v>
      </c>
      <c r="AD241" s="172">
        <v>49516074125.135857</v>
      </c>
      <c r="AE241" s="198">
        <v>7266165.5635550655</v>
      </c>
      <c r="AF241" s="198">
        <v>22302517.489098668</v>
      </c>
      <c r="AG241" s="198">
        <v>-17810889111.000492</v>
      </c>
      <c r="AH241" s="198">
        <v>-2168452908.2574048</v>
      </c>
      <c r="AI241" s="199">
        <v>-300586255.00177169</v>
      </c>
      <c r="AJ241" s="248">
        <v>80</v>
      </c>
      <c r="AK241" s="249">
        <v>24</v>
      </c>
      <c r="AL241" s="249">
        <v>27125000</v>
      </c>
      <c r="AM241" s="194">
        <v>0.97258664217898594</v>
      </c>
      <c r="AN241" s="248">
        <v>77</v>
      </c>
      <c r="AO241" s="249">
        <v>24</v>
      </c>
      <c r="AP241" s="249">
        <v>78</v>
      </c>
      <c r="AQ241" s="250">
        <v>24</v>
      </c>
      <c r="AR241" s="248">
        <v>12100580430.836447</v>
      </c>
      <c r="AS241" s="250">
        <v>3275630262.5199447</v>
      </c>
      <c r="AT241" s="248">
        <v>119327013</v>
      </c>
      <c r="AU241" s="193">
        <v>1.0000000000000002</v>
      </c>
      <c r="AV241" s="194">
        <v>0.15687661602658232</v>
      </c>
      <c r="AW241" s="248">
        <v>4964625.7302960325</v>
      </c>
      <c r="AX241" s="250">
        <v>121289261.87147729</v>
      </c>
      <c r="AY241" s="248">
        <v>0</v>
      </c>
      <c r="AZ241" s="250">
        <v>26381412.6691049</v>
      </c>
      <c r="BA241" s="204">
        <v>0</v>
      </c>
      <c r="BB241" s="206">
        <v>0.21750823001181793</v>
      </c>
      <c r="BC241" s="248">
        <v>26381412.6691049</v>
      </c>
      <c r="BD241" s="249">
        <v>96170532.184233025</v>
      </c>
      <c r="BE241" s="249">
        <v>3943229.7516511232</v>
      </c>
      <c r="BF241" s="251">
        <v>1180.6460007989988</v>
      </c>
    </row>
    <row r="242" spans="2:58" s="19" customFormat="1" ht="15" customHeight="1" x14ac:dyDescent="0.25">
      <c r="B242" s="254" t="s">
        <v>1</v>
      </c>
      <c r="C242" s="577">
        <v>1</v>
      </c>
      <c r="D242" s="286">
        <v>2018</v>
      </c>
      <c r="E242" s="333">
        <v>-0.2</v>
      </c>
      <c r="F242" s="334" t="s">
        <v>701</v>
      </c>
      <c r="G242" s="319">
        <v>50408480668.404762</v>
      </c>
      <c r="H242" s="320">
        <v>50377020935.344833</v>
      </c>
      <c r="I242" s="324">
        <v>6.2448577696372354E-4</v>
      </c>
      <c r="J242" s="335">
        <v>80</v>
      </c>
      <c r="K242" s="336">
        <v>80</v>
      </c>
      <c r="L242" s="327">
        <v>0</v>
      </c>
      <c r="M242" s="337">
        <v>27225000</v>
      </c>
      <c r="N242" s="338">
        <v>27125000</v>
      </c>
      <c r="O242" s="324">
        <v>3.6866359447005337E-3</v>
      </c>
      <c r="P242" s="337">
        <v>0</v>
      </c>
      <c r="Q242" s="338">
        <v>0</v>
      </c>
      <c r="R242" s="324"/>
      <c r="S242" s="337">
        <v>26381412.6691049</v>
      </c>
      <c r="T242" s="241">
        <v>26381412.669105001</v>
      </c>
      <c r="U242" s="330">
        <v>-3.7747582837255322E-15</v>
      </c>
      <c r="V242" s="170">
        <v>-15531701872.585197</v>
      </c>
      <c r="W242" s="24">
        <v>-9562690762.0539932</v>
      </c>
      <c r="X242" s="24">
        <v>-3551412760.1744003</v>
      </c>
      <c r="Y242" s="24">
        <v>-12878353630.293236</v>
      </c>
      <c r="Z242" s="195">
        <v>3846997580.6764946</v>
      </c>
      <c r="AA242" s="170">
        <v>47203.279396370825</v>
      </c>
      <c r="AB242" s="24">
        <v>118.10186509871536</v>
      </c>
      <c r="AC242" s="195">
        <v>8645740100.4076424</v>
      </c>
      <c r="AD242" s="170">
        <v>50408480668.404762</v>
      </c>
      <c r="AE242" s="24">
        <v>8797017.8383455612</v>
      </c>
      <c r="AF242" s="24">
        <v>26924781.397110954</v>
      </c>
      <c r="AG242" s="24">
        <v>-16614043195.036121</v>
      </c>
      <c r="AH242" s="24">
        <v>-2040463300.8213983</v>
      </c>
      <c r="AI242" s="195">
        <v>-279777940.63818777</v>
      </c>
      <c r="AJ242" s="240">
        <v>80</v>
      </c>
      <c r="AK242" s="241">
        <v>24</v>
      </c>
      <c r="AL242" s="241">
        <v>27225000</v>
      </c>
      <c r="AM242" s="190">
        <v>0.96901423945289245</v>
      </c>
      <c r="AN242" s="240">
        <v>77</v>
      </c>
      <c r="AO242" s="241">
        <v>24</v>
      </c>
      <c r="AP242" s="241">
        <v>78</v>
      </c>
      <c r="AQ242" s="242">
        <v>24</v>
      </c>
      <c r="AR242" s="240">
        <v>12089650725.101955</v>
      </c>
      <c r="AS242" s="242">
        <v>3275584706.137567</v>
      </c>
      <c r="AT242" s="240">
        <v>119327013</v>
      </c>
      <c r="AU242" s="189">
        <v>1.0000000000000004</v>
      </c>
      <c r="AV242" s="190">
        <v>0.15653653376876192</v>
      </c>
      <c r="AW242" s="240">
        <v>4964625.7302960325</v>
      </c>
      <c r="AX242" s="242">
        <v>121289261.87147729</v>
      </c>
      <c r="AY242" s="240">
        <v>0</v>
      </c>
      <c r="AZ242" s="242">
        <v>26381412.6691049</v>
      </c>
      <c r="BA242" s="200">
        <v>0</v>
      </c>
      <c r="BB242" s="202">
        <v>0.21750823001181793</v>
      </c>
      <c r="BC242" s="240">
        <v>26381412.6691049</v>
      </c>
      <c r="BD242" s="241">
        <v>96170532.18423304</v>
      </c>
      <c r="BE242" s="241">
        <v>3943229.7516511246</v>
      </c>
      <c r="BF242" s="243">
        <v>1072.509585318154</v>
      </c>
    </row>
    <row r="243" spans="2:58" s="19" customFormat="1" ht="15" customHeight="1" x14ac:dyDescent="0.25">
      <c r="B243" s="255" t="s">
        <v>1</v>
      </c>
      <c r="C243" s="575">
        <v>1</v>
      </c>
      <c r="D243" s="287">
        <v>2018</v>
      </c>
      <c r="E243" s="339">
        <v>-0.1</v>
      </c>
      <c r="F243" s="340" t="s">
        <v>701</v>
      </c>
      <c r="G243" s="313">
        <v>50392741912.181152</v>
      </c>
      <c r="H243" s="315">
        <v>50377020935.344833</v>
      </c>
      <c r="I243" s="322">
        <v>3.1206642521586225E-4</v>
      </c>
      <c r="J243" s="341">
        <v>80</v>
      </c>
      <c r="K243" s="342">
        <v>80</v>
      </c>
      <c r="L243" s="328">
        <v>0</v>
      </c>
      <c r="M243" s="343">
        <v>27225000</v>
      </c>
      <c r="N243" s="344">
        <v>27125000</v>
      </c>
      <c r="O243" s="322">
        <v>3.6866359447005337E-3</v>
      </c>
      <c r="P243" s="343">
        <v>0</v>
      </c>
      <c r="Q243" s="344">
        <v>0</v>
      </c>
      <c r="R243" s="322"/>
      <c r="S243" s="343">
        <v>26381412.6691049</v>
      </c>
      <c r="T243" s="245">
        <v>26381412.669105001</v>
      </c>
      <c r="U243" s="331">
        <v>-3.7747582837255322E-15</v>
      </c>
      <c r="V243" s="171">
        <v>-16045581971.533852</v>
      </c>
      <c r="W243" s="196">
        <v>-10076570861.002655</v>
      </c>
      <c r="X243" s="196">
        <v>-4065292859.1230469</v>
      </c>
      <c r="Y243" s="196">
        <v>-13392233729.241894</v>
      </c>
      <c r="Z243" s="197">
        <v>3333117481.7278442</v>
      </c>
      <c r="AA243" s="171">
        <v>47144.39383772813</v>
      </c>
      <c r="AB243" s="196">
        <v>117.98411022936534</v>
      </c>
      <c r="AC243" s="197">
        <v>8644900601.3141041</v>
      </c>
      <c r="AD243" s="171">
        <v>50392741912.181152</v>
      </c>
      <c r="AE243" s="196">
        <v>8762556.971229285</v>
      </c>
      <c r="AF243" s="196">
        <v>26846868.924257189</v>
      </c>
      <c r="AG243" s="196">
        <v>-16670418553.350975</v>
      </c>
      <c r="AH243" s="196">
        <v>-2044816011.4260778</v>
      </c>
      <c r="AI243" s="197">
        <v>-279931767.56597316</v>
      </c>
      <c r="AJ243" s="244">
        <v>80</v>
      </c>
      <c r="AK243" s="245">
        <v>24</v>
      </c>
      <c r="AL243" s="245">
        <v>27225000</v>
      </c>
      <c r="AM243" s="192">
        <v>0.96901423945289245</v>
      </c>
      <c r="AN243" s="244">
        <v>77</v>
      </c>
      <c r="AO243" s="245">
        <v>24</v>
      </c>
      <c r="AP243" s="245">
        <v>78</v>
      </c>
      <c r="AQ243" s="246">
        <v>24</v>
      </c>
      <c r="AR243" s="244">
        <v>12089650313.060751</v>
      </c>
      <c r="AS243" s="246">
        <v>3275584706.137567</v>
      </c>
      <c r="AT243" s="244">
        <v>119327013</v>
      </c>
      <c r="AU243" s="191">
        <v>1.0000000000000009</v>
      </c>
      <c r="AV243" s="192">
        <v>0.15653652538842971</v>
      </c>
      <c r="AW243" s="244">
        <v>4964625.7302960325</v>
      </c>
      <c r="AX243" s="246">
        <v>121289261.87147729</v>
      </c>
      <c r="AY243" s="244">
        <v>0</v>
      </c>
      <c r="AZ243" s="246">
        <v>26381412.6691049</v>
      </c>
      <c r="BA243" s="186">
        <v>0</v>
      </c>
      <c r="BB243" s="187">
        <v>0.21750823001181793</v>
      </c>
      <c r="BC243" s="244">
        <v>26381412.6691049</v>
      </c>
      <c r="BD243" s="245">
        <v>96170532.18423304</v>
      </c>
      <c r="BE243" s="245">
        <v>3943229.7516511241</v>
      </c>
      <c r="BF243" s="247">
        <v>1091.9884549827211</v>
      </c>
    </row>
    <row r="244" spans="2:58" s="19" customFormat="1" ht="15" customHeight="1" x14ac:dyDescent="0.25">
      <c r="B244" s="255" t="s">
        <v>1</v>
      </c>
      <c r="C244" s="575">
        <v>1</v>
      </c>
      <c r="D244" s="287">
        <v>2018</v>
      </c>
      <c r="E244" s="339">
        <v>0.1</v>
      </c>
      <c r="F244" s="340" t="s">
        <v>701</v>
      </c>
      <c r="G244" s="313">
        <v>50361329714.731422</v>
      </c>
      <c r="H244" s="315">
        <v>50377020935.344833</v>
      </c>
      <c r="I244" s="322">
        <v>-3.1147575466106137E-4</v>
      </c>
      <c r="J244" s="341">
        <v>80</v>
      </c>
      <c r="K244" s="342">
        <v>80</v>
      </c>
      <c r="L244" s="328">
        <v>0</v>
      </c>
      <c r="M244" s="343">
        <v>27100000</v>
      </c>
      <c r="N244" s="344">
        <v>27125000</v>
      </c>
      <c r="O244" s="322">
        <v>-9.2165898617513342E-4</v>
      </c>
      <c r="P244" s="343">
        <v>0</v>
      </c>
      <c r="Q244" s="344">
        <v>0</v>
      </c>
      <c r="R244" s="322"/>
      <c r="S244" s="343">
        <v>26381412.669105001</v>
      </c>
      <c r="T244" s="245">
        <v>26381412.669105001</v>
      </c>
      <c r="U244" s="331">
        <v>0</v>
      </c>
      <c r="V244" s="171">
        <v>-17034613090.263044</v>
      </c>
      <c r="W244" s="196">
        <v>-11065498476.348137</v>
      </c>
      <c r="X244" s="196">
        <v>-5054116971.0848541</v>
      </c>
      <c r="Y244" s="196">
        <v>-14381264847.971081</v>
      </c>
      <c r="Z244" s="197">
        <v>2344086362.9986572</v>
      </c>
      <c r="AA244" s="171">
        <v>47027.490528707276</v>
      </c>
      <c r="AB244" s="196">
        <v>117.74987262792762</v>
      </c>
      <c r="AC244" s="197">
        <v>8643198785.7982178</v>
      </c>
      <c r="AD244" s="171">
        <v>50361329714.731422</v>
      </c>
      <c r="AE244" s="196">
        <v>8693761.4241234846</v>
      </c>
      <c r="AF244" s="196">
        <v>26691850.940520391</v>
      </c>
      <c r="AG244" s="196">
        <v>-16781191783.476482</v>
      </c>
      <c r="AH244" s="196">
        <v>-2053412574.4005179</v>
      </c>
      <c r="AI244" s="197">
        <v>-280238378.84223616</v>
      </c>
      <c r="AJ244" s="244">
        <v>80</v>
      </c>
      <c r="AK244" s="245">
        <v>24</v>
      </c>
      <c r="AL244" s="245">
        <v>27100000</v>
      </c>
      <c r="AM244" s="192">
        <v>0.97348386232859785</v>
      </c>
      <c r="AN244" s="244">
        <v>77</v>
      </c>
      <c r="AO244" s="245">
        <v>24</v>
      </c>
      <c r="AP244" s="245">
        <v>78</v>
      </c>
      <c r="AQ244" s="246">
        <v>24</v>
      </c>
      <c r="AR244" s="244">
        <v>12108101919.281609</v>
      </c>
      <c r="AS244" s="246">
        <v>3275279662.1557107</v>
      </c>
      <c r="AT244" s="244">
        <v>119327013</v>
      </c>
      <c r="AU244" s="191">
        <v>1.0000000000000004</v>
      </c>
      <c r="AV244" s="192">
        <v>0.15725854128268502</v>
      </c>
      <c r="AW244" s="244">
        <v>4964625.7302960325</v>
      </c>
      <c r="AX244" s="246">
        <v>121289261.87147729</v>
      </c>
      <c r="AY244" s="244">
        <v>0</v>
      </c>
      <c r="AZ244" s="246">
        <v>26381412.669105001</v>
      </c>
      <c r="BA244" s="186">
        <v>0</v>
      </c>
      <c r="BB244" s="187">
        <v>0.21750823001181877</v>
      </c>
      <c r="BC244" s="244">
        <v>26381412.669105001</v>
      </c>
      <c r="BD244" s="245">
        <v>96170532.184233025</v>
      </c>
      <c r="BE244" s="245">
        <v>3943229.7516511227</v>
      </c>
      <c r="BF244" s="247">
        <v>1129.4501639715277</v>
      </c>
    </row>
    <row r="245" spans="2:58" s="19" customFormat="1" ht="15" customHeight="1" x14ac:dyDescent="0.25">
      <c r="B245" s="256" t="s">
        <v>1</v>
      </c>
      <c r="C245" s="576">
        <v>1</v>
      </c>
      <c r="D245" s="288">
        <v>2018</v>
      </c>
      <c r="E245" s="345">
        <v>0.2</v>
      </c>
      <c r="F245" s="346" t="s">
        <v>701</v>
      </c>
      <c r="G245" s="316">
        <v>50345651393.989037</v>
      </c>
      <c r="H245" s="318">
        <v>50377020935.344833</v>
      </c>
      <c r="I245" s="323">
        <v>-6.2269544275073141E-4</v>
      </c>
      <c r="J245" s="347">
        <v>80</v>
      </c>
      <c r="K245" s="348">
        <v>80</v>
      </c>
      <c r="L245" s="329">
        <v>0</v>
      </c>
      <c r="M245" s="349">
        <v>27100000</v>
      </c>
      <c r="N245" s="350">
        <v>27125000</v>
      </c>
      <c r="O245" s="323">
        <v>-9.2165898617513342E-4</v>
      </c>
      <c r="P245" s="349">
        <v>0</v>
      </c>
      <c r="Q245" s="350">
        <v>0</v>
      </c>
      <c r="R245" s="323"/>
      <c r="S245" s="349">
        <v>26381412.669105001</v>
      </c>
      <c r="T245" s="249">
        <v>26381412.669105001</v>
      </c>
      <c r="U245" s="332">
        <v>0</v>
      </c>
      <c r="V245" s="172">
        <v>-17546202235.696606</v>
      </c>
      <c r="W245" s="198">
        <v>-11577087799.168343</v>
      </c>
      <c r="X245" s="198">
        <v>-5565706471.2916679</v>
      </c>
      <c r="Y245" s="198">
        <v>-14892853993.404661</v>
      </c>
      <c r="Z245" s="199">
        <v>1832497217.5650902</v>
      </c>
      <c r="AA245" s="172">
        <v>46968.831116827765</v>
      </c>
      <c r="AB245" s="198">
        <v>117.63256996669323</v>
      </c>
      <c r="AC245" s="199">
        <v>8642362509.0454445</v>
      </c>
      <c r="AD245" s="172">
        <v>50345651393.989037</v>
      </c>
      <c r="AE245" s="198">
        <v>8659432.8834867254</v>
      </c>
      <c r="AF245" s="198">
        <v>26614237.66943723</v>
      </c>
      <c r="AG245" s="198">
        <v>-16837350578.770514</v>
      </c>
      <c r="AH245" s="198">
        <v>-2057748566.3830783</v>
      </c>
      <c r="AI245" s="199">
        <v>-280391615.06072575</v>
      </c>
      <c r="AJ245" s="248">
        <v>80</v>
      </c>
      <c r="AK245" s="249">
        <v>24</v>
      </c>
      <c r="AL245" s="249">
        <v>27100000</v>
      </c>
      <c r="AM245" s="194">
        <v>0.97348386232859785</v>
      </c>
      <c r="AN245" s="248">
        <v>77</v>
      </c>
      <c r="AO245" s="249">
        <v>24</v>
      </c>
      <c r="AP245" s="249">
        <v>78</v>
      </c>
      <c r="AQ245" s="250">
        <v>24</v>
      </c>
      <c r="AR245" s="248">
        <v>12108102137.598473</v>
      </c>
      <c r="AS245" s="250">
        <v>3275279662.3267608</v>
      </c>
      <c r="AT245" s="248">
        <v>119327013</v>
      </c>
      <c r="AU245" s="193">
        <v>1.0000000000000004</v>
      </c>
      <c r="AV245" s="194">
        <v>0.15725853290235289</v>
      </c>
      <c r="AW245" s="248">
        <v>4964625.7302960325</v>
      </c>
      <c r="AX245" s="250">
        <v>121289261.87147729</v>
      </c>
      <c r="AY245" s="248">
        <v>0</v>
      </c>
      <c r="AZ245" s="250">
        <v>26381412.669105001</v>
      </c>
      <c r="BA245" s="204">
        <v>0</v>
      </c>
      <c r="BB245" s="206">
        <v>0.21750823001181877</v>
      </c>
      <c r="BC245" s="248">
        <v>26381412.669105001</v>
      </c>
      <c r="BD245" s="249">
        <v>96170532.18423301</v>
      </c>
      <c r="BE245" s="249">
        <v>3943229.7516511232</v>
      </c>
      <c r="BF245" s="251">
        <v>1148.8421956447125</v>
      </c>
    </row>
    <row r="246" spans="2:58" s="19" customFormat="1" ht="15" customHeight="1" x14ac:dyDescent="0.25">
      <c r="B246" s="255" t="s">
        <v>1</v>
      </c>
      <c r="C246" s="575">
        <v>1</v>
      </c>
      <c r="D246" s="287">
        <v>2018</v>
      </c>
      <c r="E246" s="339">
        <v>-0.2</v>
      </c>
      <c r="F246" s="340" t="s">
        <v>696</v>
      </c>
      <c r="G246" s="313">
        <v>51513969498.957657</v>
      </c>
      <c r="H246" s="315">
        <v>50377020935.344833</v>
      </c>
      <c r="I246" s="322">
        <v>2.2568793122404118E-2</v>
      </c>
      <c r="J246" s="341">
        <v>80</v>
      </c>
      <c r="K246" s="342">
        <v>80</v>
      </c>
      <c r="L246" s="328">
        <v>0</v>
      </c>
      <c r="M246" s="343">
        <v>27125000</v>
      </c>
      <c r="N246" s="344">
        <v>27125000</v>
      </c>
      <c r="O246" s="322">
        <v>0</v>
      </c>
      <c r="P246" s="343">
        <v>0</v>
      </c>
      <c r="Q246" s="344">
        <v>0</v>
      </c>
      <c r="R246" s="322"/>
      <c r="S246" s="343">
        <v>26381412.669105001</v>
      </c>
      <c r="T246" s="245">
        <v>26381412.669105001</v>
      </c>
      <c r="U246" s="331">
        <v>0</v>
      </c>
      <c r="V246" s="171">
        <v>-16005425685.945187</v>
      </c>
      <c r="W246" s="196">
        <v>-10036311249.416927</v>
      </c>
      <c r="X246" s="196">
        <v>-4024929921.5402718</v>
      </c>
      <c r="Y246" s="196">
        <v>-13352077443.653227</v>
      </c>
      <c r="Z246" s="197">
        <v>3373273767.3165131</v>
      </c>
      <c r="AA246" s="171">
        <v>50077.008356449776</v>
      </c>
      <c r="AB246" s="196">
        <v>126.09117168967448</v>
      </c>
      <c r="AC246" s="197">
        <v>8682397941.0794926</v>
      </c>
      <c r="AD246" s="171">
        <v>51513969498.957657</v>
      </c>
      <c r="AE246" s="196">
        <v>10654692.339159306</v>
      </c>
      <c r="AF246" s="196">
        <v>33432549.032401241</v>
      </c>
      <c r="AG246" s="196">
        <v>-14339816381.780519</v>
      </c>
      <c r="AH246" s="196">
        <v>-1809197546.2561567</v>
      </c>
      <c r="AI246" s="197">
        <v>-227591652.46461487</v>
      </c>
      <c r="AJ246" s="244">
        <v>80</v>
      </c>
      <c r="AK246" s="245">
        <v>24</v>
      </c>
      <c r="AL246" s="245">
        <v>27125000</v>
      </c>
      <c r="AM246" s="192">
        <v>0.97258664217898616</v>
      </c>
      <c r="AN246" s="244">
        <v>77</v>
      </c>
      <c r="AO246" s="245">
        <v>24</v>
      </c>
      <c r="AP246" s="245">
        <v>78</v>
      </c>
      <c r="AQ246" s="246">
        <v>24</v>
      </c>
      <c r="AR246" s="244">
        <v>12100580315.009956</v>
      </c>
      <c r="AS246" s="246">
        <v>3275630262.5199447</v>
      </c>
      <c r="AT246" s="244">
        <v>119327013</v>
      </c>
      <c r="AU246" s="191">
        <v>1.0000000000000004</v>
      </c>
      <c r="AV246" s="192">
        <v>0.15687660764625014</v>
      </c>
      <c r="AW246" s="244">
        <v>4964625.7302960325</v>
      </c>
      <c r="AX246" s="246">
        <v>121289261.87147729</v>
      </c>
      <c r="AY246" s="244">
        <v>0</v>
      </c>
      <c r="AZ246" s="246">
        <v>26381412.669105001</v>
      </c>
      <c r="BA246" s="252">
        <v>0</v>
      </c>
      <c r="BB246" s="192">
        <v>0.21750823001181877</v>
      </c>
      <c r="BC246" s="244">
        <v>26381412.669105001</v>
      </c>
      <c r="BD246" s="245">
        <v>96170532.184233025</v>
      </c>
      <c r="BE246" s="245">
        <v>3943229.7516511232</v>
      </c>
      <c r="BF246" s="247">
        <v>1090.4383273956182</v>
      </c>
    </row>
    <row r="247" spans="2:58" s="19" customFormat="1" ht="15" customHeight="1" x14ac:dyDescent="0.25">
      <c r="B247" s="255" t="s">
        <v>1</v>
      </c>
      <c r="C247" s="575">
        <v>1</v>
      </c>
      <c r="D247" s="287">
        <v>2018</v>
      </c>
      <c r="E247" s="339">
        <v>-0.1</v>
      </c>
      <c r="F247" s="340" t="s">
        <v>696</v>
      </c>
      <c r="G247" s="313">
        <v>50945495217.15126</v>
      </c>
      <c r="H247" s="315">
        <v>50377020935.344833</v>
      </c>
      <c r="I247" s="322">
        <v>1.1284396561202392E-2</v>
      </c>
      <c r="J247" s="341">
        <v>80</v>
      </c>
      <c r="K247" s="342">
        <v>80</v>
      </c>
      <c r="L247" s="328">
        <v>0</v>
      </c>
      <c r="M247" s="343">
        <v>27125000</v>
      </c>
      <c r="N247" s="344">
        <v>27125000</v>
      </c>
      <c r="O247" s="322">
        <v>0</v>
      </c>
      <c r="P247" s="343">
        <v>0</v>
      </c>
      <c r="Q247" s="344">
        <v>0</v>
      </c>
      <c r="R247" s="322"/>
      <c r="S247" s="343">
        <v>26381412.6691049</v>
      </c>
      <c r="T247" s="245">
        <v>26381412.669105001</v>
      </c>
      <c r="U247" s="331">
        <v>-3.7747582837255322E-15</v>
      </c>
      <c r="V247" s="171">
        <v>-16266601671.369318</v>
      </c>
      <c r="W247" s="196">
        <v>-10297487234.841057</v>
      </c>
      <c r="X247" s="196">
        <v>-4286105906.9644012</v>
      </c>
      <c r="Y247" s="196">
        <v>-13613253429.077353</v>
      </c>
      <c r="Z247" s="197">
        <v>3112097781.8923759</v>
      </c>
      <c r="AA247" s="171">
        <v>48581.528846620989</v>
      </c>
      <c r="AB247" s="196">
        <v>121.9791277402002</v>
      </c>
      <c r="AC247" s="197">
        <v>8663219947.6738167</v>
      </c>
      <c r="AD247" s="171">
        <v>50945495217.15126</v>
      </c>
      <c r="AE247" s="196">
        <v>9691406.6935878806</v>
      </c>
      <c r="AF247" s="196">
        <v>30100980.245673724</v>
      </c>
      <c r="AG247" s="196">
        <v>-15532608722.864595</v>
      </c>
      <c r="AH247" s="196">
        <v>-1929146164.9409978</v>
      </c>
      <c r="AI247" s="197">
        <v>-253838396.13060075</v>
      </c>
      <c r="AJ247" s="244">
        <v>80</v>
      </c>
      <c r="AK247" s="245">
        <v>24</v>
      </c>
      <c r="AL247" s="245">
        <v>27125000</v>
      </c>
      <c r="AM247" s="192">
        <v>0.97258664217898583</v>
      </c>
      <c r="AN247" s="244">
        <v>77</v>
      </c>
      <c r="AO247" s="245">
        <v>24</v>
      </c>
      <c r="AP247" s="245">
        <v>78</v>
      </c>
      <c r="AQ247" s="246">
        <v>24</v>
      </c>
      <c r="AR247" s="244">
        <v>12100580311.410959</v>
      </c>
      <c r="AS247" s="246">
        <v>3275630262.5199447</v>
      </c>
      <c r="AT247" s="244">
        <v>119327013</v>
      </c>
      <c r="AU247" s="191">
        <v>1.0000000000000004</v>
      </c>
      <c r="AV247" s="192">
        <v>0.15687660764625014</v>
      </c>
      <c r="AW247" s="244">
        <v>4964625.7302960325</v>
      </c>
      <c r="AX247" s="246">
        <v>121289261.87147729</v>
      </c>
      <c r="AY247" s="244">
        <v>0</v>
      </c>
      <c r="AZ247" s="246">
        <v>26381412.6691049</v>
      </c>
      <c r="BA247" s="186">
        <v>0</v>
      </c>
      <c r="BB247" s="187">
        <v>0.21750823001181793</v>
      </c>
      <c r="BC247" s="244">
        <v>26381412.6691049</v>
      </c>
      <c r="BD247" s="245">
        <v>96170532.18423304</v>
      </c>
      <c r="BE247" s="245">
        <v>3943229.7516511241</v>
      </c>
      <c r="BF247" s="247">
        <v>1100.3383273956224</v>
      </c>
    </row>
    <row r="248" spans="2:58" s="19" customFormat="1" ht="15" customHeight="1" x14ac:dyDescent="0.25">
      <c r="B248" s="255" t="s">
        <v>1</v>
      </c>
      <c r="C248" s="575">
        <v>1</v>
      </c>
      <c r="D248" s="287">
        <v>2018</v>
      </c>
      <c r="E248" s="339">
        <v>0.1</v>
      </c>
      <c r="F248" s="340" t="s">
        <v>696</v>
      </c>
      <c r="G248" s="313">
        <v>49808546653.538422</v>
      </c>
      <c r="H248" s="315">
        <v>50377020935.344833</v>
      </c>
      <c r="I248" s="322">
        <v>-1.1284396561202059E-2</v>
      </c>
      <c r="J248" s="341">
        <v>80</v>
      </c>
      <c r="K248" s="342">
        <v>80</v>
      </c>
      <c r="L248" s="328">
        <v>0</v>
      </c>
      <c r="M248" s="343">
        <v>27125000</v>
      </c>
      <c r="N248" s="344">
        <v>27125000</v>
      </c>
      <c r="O248" s="322">
        <v>0</v>
      </c>
      <c r="P248" s="343">
        <v>0</v>
      </c>
      <c r="Q248" s="344">
        <v>0</v>
      </c>
      <c r="R248" s="322"/>
      <c r="S248" s="343">
        <v>26381412.669105001</v>
      </c>
      <c r="T248" s="245">
        <v>26381412.669105001</v>
      </c>
      <c r="U248" s="331">
        <v>0</v>
      </c>
      <c r="V248" s="171">
        <v>-16788953642.217602</v>
      </c>
      <c r="W248" s="196">
        <v>-10819839205.689346</v>
      </c>
      <c r="X248" s="196">
        <v>-4808457877.8126907</v>
      </c>
      <c r="Y248" s="196">
        <v>-14135605399.925646</v>
      </c>
      <c r="Z248" s="197">
        <v>2589745811.0440903</v>
      </c>
      <c r="AA248" s="171">
        <v>45590.569826963452</v>
      </c>
      <c r="AB248" s="196">
        <v>113.75503984125139</v>
      </c>
      <c r="AC248" s="197">
        <v>8624863960.8624554</v>
      </c>
      <c r="AD248" s="171">
        <v>49808546653.538422</v>
      </c>
      <c r="AE248" s="196">
        <v>7764835.4024450295</v>
      </c>
      <c r="AF248" s="196">
        <v>23437842.672218591</v>
      </c>
      <c r="AG248" s="196">
        <v>-17918193405.032742</v>
      </c>
      <c r="AH248" s="196">
        <v>-2169043402.3106809</v>
      </c>
      <c r="AI248" s="197">
        <v>-306331883.46257269</v>
      </c>
      <c r="AJ248" s="244">
        <v>80</v>
      </c>
      <c r="AK248" s="245">
        <v>24</v>
      </c>
      <c r="AL248" s="245">
        <v>27125000</v>
      </c>
      <c r="AM248" s="192">
        <v>0.97258664217898616</v>
      </c>
      <c r="AN248" s="244">
        <v>77</v>
      </c>
      <c r="AO248" s="245">
        <v>24</v>
      </c>
      <c r="AP248" s="245">
        <v>78</v>
      </c>
      <c r="AQ248" s="246">
        <v>24</v>
      </c>
      <c r="AR248" s="244">
        <v>12100580937.627163</v>
      </c>
      <c r="AS248" s="246">
        <v>3275630262.5199447</v>
      </c>
      <c r="AT248" s="244">
        <v>119327013</v>
      </c>
      <c r="AU248" s="191">
        <v>1.0000000000000007</v>
      </c>
      <c r="AV248" s="192">
        <v>0.15687661602658226</v>
      </c>
      <c r="AW248" s="244">
        <v>4964625.7302960325</v>
      </c>
      <c r="AX248" s="246">
        <v>121289261.87147729</v>
      </c>
      <c r="AY248" s="244">
        <v>0</v>
      </c>
      <c r="AZ248" s="246">
        <v>26381412.669105001</v>
      </c>
      <c r="BA248" s="186">
        <v>0</v>
      </c>
      <c r="BB248" s="187">
        <v>0.21750823001181877</v>
      </c>
      <c r="BC248" s="244">
        <v>26381412.669105001</v>
      </c>
      <c r="BD248" s="245">
        <v>96170532.184233025</v>
      </c>
      <c r="BE248" s="245">
        <v>3943229.7516511236</v>
      </c>
      <c r="BF248" s="247">
        <v>1120.138327395618</v>
      </c>
    </row>
    <row r="249" spans="2:58" s="19" customFormat="1" ht="15" customHeight="1" x14ac:dyDescent="0.25">
      <c r="B249" s="256" t="s">
        <v>1</v>
      </c>
      <c r="C249" s="576">
        <v>1</v>
      </c>
      <c r="D249" s="288">
        <v>2018</v>
      </c>
      <c r="E249" s="345">
        <v>0.2</v>
      </c>
      <c r="F249" s="346" t="s">
        <v>696</v>
      </c>
      <c r="G249" s="316">
        <v>49240072371.73204</v>
      </c>
      <c r="H249" s="318">
        <v>50377020935.344833</v>
      </c>
      <c r="I249" s="323">
        <v>-2.2568793122403563E-2</v>
      </c>
      <c r="J249" s="347">
        <v>80</v>
      </c>
      <c r="K249" s="348">
        <v>80</v>
      </c>
      <c r="L249" s="329">
        <v>0</v>
      </c>
      <c r="M249" s="349">
        <v>27125000</v>
      </c>
      <c r="N249" s="350">
        <v>27125000</v>
      </c>
      <c r="O249" s="323">
        <v>0</v>
      </c>
      <c r="P249" s="349">
        <v>0</v>
      </c>
      <c r="Q249" s="350">
        <v>0</v>
      </c>
      <c r="R249" s="323"/>
      <c r="S249" s="349">
        <v>26381412.669105001</v>
      </c>
      <c r="T249" s="249">
        <v>26381412.669105001</v>
      </c>
      <c r="U249" s="332">
        <v>0</v>
      </c>
      <c r="V249" s="172">
        <v>-17050129627.641743</v>
      </c>
      <c r="W249" s="198">
        <v>-11081015191.11348</v>
      </c>
      <c r="X249" s="198">
        <v>-5069633863.2368279</v>
      </c>
      <c r="Y249" s="198">
        <v>-14396781385.349781</v>
      </c>
      <c r="Z249" s="199">
        <v>2328569825.6199608</v>
      </c>
      <c r="AA249" s="172">
        <v>44095.09031713468</v>
      </c>
      <c r="AB249" s="198">
        <v>109.64299589177703</v>
      </c>
      <c r="AC249" s="199">
        <v>8605685967.4567776</v>
      </c>
      <c r="AD249" s="172">
        <v>49240072371.73204</v>
      </c>
      <c r="AE249" s="198">
        <v>6801549.7568736076</v>
      </c>
      <c r="AF249" s="198">
        <v>20106273.885491043</v>
      </c>
      <c r="AG249" s="198">
        <v>-19110985746.116821</v>
      </c>
      <c r="AH249" s="198">
        <v>-2288992020.9955215</v>
      </c>
      <c r="AI249" s="199">
        <v>-332578627.12855864</v>
      </c>
      <c r="AJ249" s="248">
        <v>80</v>
      </c>
      <c r="AK249" s="249">
        <v>24</v>
      </c>
      <c r="AL249" s="249">
        <v>27125000</v>
      </c>
      <c r="AM249" s="194">
        <v>0.97258664217898616</v>
      </c>
      <c r="AN249" s="248">
        <v>77</v>
      </c>
      <c r="AO249" s="249">
        <v>24</v>
      </c>
      <c r="AP249" s="249">
        <v>78</v>
      </c>
      <c r="AQ249" s="250">
        <v>24</v>
      </c>
      <c r="AR249" s="248">
        <v>12100580980.487747</v>
      </c>
      <c r="AS249" s="250">
        <v>3275630262.5199447</v>
      </c>
      <c r="AT249" s="248">
        <v>119327013</v>
      </c>
      <c r="AU249" s="193">
        <v>1.0000000000000004</v>
      </c>
      <c r="AV249" s="194">
        <v>0.15687663278724651</v>
      </c>
      <c r="AW249" s="248">
        <v>4964625.7302960325</v>
      </c>
      <c r="AX249" s="250">
        <v>121289261.87147729</v>
      </c>
      <c r="AY249" s="248">
        <v>0</v>
      </c>
      <c r="AZ249" s="250">
        <v>26381412.669105001</v>
      </c>
      <c r="BA249" s="204">
        <v>0</v>
      </c>
      <c r="BB249" s="206">
        <v>0.21750823001181877</v>
      </c>
      <c r="BC249" s="248">
        <v>26381412.669105001</v>
      </c>
      <c r="BD249" s="249">
        <v>96170532.184233025</v>
      </c>
      <c r="BE249" s="249">
        <v>3943229.7516511236</v>
      </c>
      <c r="BF249" s="251">
        <v>1130.0383273956181</v>
      </c>
    </row>
    <row r="250" spans="2:58" s="19" customFormat="1" ht="15" customHeight="1" x14ac:dyDescent="0.25">
      <c r="B250" s="254" t="s">
        <v>1</v>
      </c>
      <c r="C250" s="577">
        <v>1</v>
      </c>
      <c r="D250" s="286">
        <v>2018</v>
      </c>
      <c r="E250" s="333">
        <v>-0.2</v>
      </c>
      <c r="F250" s="334" t="s">
        <v>700</v>
      </c>
      <c r="G250" s="319">
        <v>50952987734.808846</v>
      </c>
      <c r="H250" s="320">
        <v>50377020935.344833</v>
      </c>
      <c r="I250" s="324">
        <v>1.1433125436361546E-2</v>
      </c>
      <c r="J250" s="335">
        <v>80</v>
      </c>
      <c r="K250" s="336">
        <v>80</v>
      </c>
      <c r="L250" s="327">
        <v>0</v>
      </c>
      <c r="M250" s="337">
        <v>27100000</v>
      </c>
      <c r="N250" s="338">
        <v>27125000</v>
      </c>
      <c r="O250" s="324">
        <v>-9.2165898617513342E-4</v>
      </c>
      <c r="P250" s="337">
        <v>0</v>
      </c>
      <c r="Q250" s="338">
        <v>0</v>
      </c>
      <c r="R250" s="324"/>
      <c r="S250" s="337">
        <v>26381412.669105001</v>
      </c>
      <c r="T250" s="241">
        <v>26381412.669105001</v>
      </c>
      <c r="U250" s="330">
        <v>0</v>
      </c>
      <c r="V250" s="170">
        <v>-14819292441.122158</v>
      </c>
      <c r="W250" s="24">
        <v>-8850178004.5939026</v>
      </c>
      <c r="X250" s="24">
        <v>-2838796676.7172432</v>
      </c>
      <c r="Y250" s="24">
        <v>-12165944198.830198</v>
      </c>
      <c r="Z250" s="195">
        <v>4559407012.1395378</v>
      </c>
      <c r="AA250" s="170">
        <v>48472.941885151682</v>
      </c>
      <c r="AB250" s="24">
        <v>121.09658073983876</v>
      </c>
      <c r="AC250" s="195">
        <v>8711808595.9036961</v>
      </c>
      <c r="AD250" s="170">
        <v>50952987734.808846</v>
      </c>
      <c r="AE250" s="24">
        <v>9749097.6463748179</v>
      </c>
      <c r="AF250" s="24">
        <v>28712224.463766024</v>
      </c>
      <c r="AG250" s="24">
        <v>-16325721864.643511</v>
      </c>
      <c r="AH250" s="24">
        <v>-1988423288.0337174</v>
      </c>
      <c r="AI250" s="195">
        <v>-275500114.82307851</v>
      </c>
      <c r="AJ250" s="240">
        <v>80</v>
      </c>
      <c r="AK250" s="241">
        <v>24</v>
      </c>
      <c r="AL250" s="241">
        <v>27100000</v>
      </c>
      <c r="AM250" s="190">
        <v>0.97348386232859796</v>
      </c>
      <c r="AN250" s="240">
        <v>77</v>
      </c>
      <c r="AO250" s="241">
        <v>24</v>
      </c>
      <c r="AP250" s="241">
        <v>78</v>
      </c>
      <c r="AQ250" s="242">
        <v>24</v>
      </c>
      <c r="AR250" s="240">
        <v>12185860950.34552</v>
      </c>
      <c r="AS250" s="242">
        <v>3256183003.7373972</v>
      </c>
      <c r="AT250" s="240">
        <v>119327013</v>
      </c>
      <c r="AU250" s="189">
        <v>1.0000000000000007</v>
      </c>
      <c r="AV250" s="190">
        <v>0.16437226162696275</v>
      </c>
      <c r="AW250" s="240">
        <v>4964625.7302960325</v>
      </c>
      <c r="AX250" s="242">
        <v>121289261.87147729</v>
      </c>
      <c r="AY250" s="240">
        <v>0</v>
      </c>
      <c r="AZ250" s="242">
        <v>26381412.669105001</v>
      </c>
      <c r="BA250" s="200">
        <v>0</v>
      </c>
      <c r="BB250" s="202">
        <v>0.21750823001181877</v>
      </c>
      <c r="BC250" s="240">
        <v>26381412.669105001</v>
      </c>
      <c r="BD250" s="241">
        <v>96170532.184233025</v>
      </c>
      <c r="BE250" s="241">
        <v>3943229.7516511227</v>
      </c>
      <c r="BF250" s="243">
        <v>1045.4773823658588</v>
      </c>
    </row>
    <row r="251" spans="2:58" s="19" customFormat="1" ht="15" customHeight="1" x14ac:dyDescent="0.25">
      <c r="B251" s="255" t="s">
        <v>1</v>
      </c>
      <c r="C251" s="575">
        <v>1</v>
      </c>
      <c r="D251" s="287">
        <v>2018</v>
      </c>
      <c r="E251" s="339">
        <v>-0.1</v>
      </c>
      <c r="F251" s="340" t="s">
        <v>700</v>
      </c>
      <c r="G251" s="313">
        <v>50664952127.402687</v>
      </c>
      <c r="H251" s="315">
        <v>50377020935.344833</v>
      </c>
      <c r="I251" s="322">
        <v>5.7155263791281996E-3</v>
      </c>
      <c r="J251" s="341">
        <v>80</v>
      </c>
      <c r="K251" s="342">
        <v>80</v>
      </c>
      <c r="L251" s="328">
        <v>0</v>
      </c>
      <c r="M251" s="343">
        <v>27100000</v>
      </c>
      <c r="N251" s="344">
        <v>27125000</v>
      </c>
      <c r="O251" s="322">
        <v>-9.2165898617513342E-4</v>
      </c>
      <c r="P251" s="343">
        <v>0</v>
      </c>
      <c r="Q251" s="344">
        <v>0</v>
      </c>
      <c r="R251" s="322"/>
      <c r="S251" s="343">
        <v>26381412.669105001</v>
      </c>
      <c r="T251" s="245">
        <v>26381412.669105001</v>
      </c>
      <c r="U251" s="331">
        <v>0</v>
      </c>
      <c r="V251" s="171">
        <v>-15669823122.171476</v>
      </c>
      <c r="W251" s="196">
        <v>-9700708685.643219</v>
      </c>
      <c r="X251" s="196">
        <v>-3689327357.7665634</v>
      </c>
      <c r="Y251" s="196">
        <v>-13016474879.879519</v>
      </c>
      <c r="Z251" s="197">
        <v>3708876331.0902214</v>
      </c>
      <c r="AA251" s="171">
        <v>47779.446219736878</v>
      </c>
      <c r="AB251" s="196">
        <v>119.48162597186256</v>
      </c>
      <c r="AC251" s="197">
        <v>8677916408.7700195</v>
      </c>
      <c r="AD251" s="171">
        <v>50664952127.402687</v>
      </c>
      <c r="AE251" s="196">
        <v>9238492.2537275739</v>
      </c>
      <c r="AF251" s="196">
        <v>27740673.833343253</v>
      </c>
      <c r="AG251" s="196">
        <v>-16525342334.428808</v>
      </c>
      <c r="AH251" s="196">
        <v>-2018752133.6237123</v>
      </c>
      <c r="AI251" s="197">
        <v>-277793016.74370897</v>
      </c>
      <c r="AJ251" s="244">
        <v>80</v>
      </c>
      <c r="AK251" s="245">
        <v>24</v>
      </c>
      <c r="AL251" s="245">
        <v>27100000</v>
      </c>
      <c r="AM251" s="192">
        <v>0.97348386232859807</v>
      </c>
      <c r="AN251" s="244">
        <v>77</v>
      </c>
      <c r="AO251" s="245">
        <v>24</v>
      </c>
      <c r="AP251" s="245">
        <v>78</v>
      </c>
      <c r="AQ251" s="246">
        <v>24</v>
      </c>
      <c r="AR251" s="244">
        <v>12109650134.104891</v>
      </c>
      <c r="AS251" s="246">
        <v>3274857350.5686016</v>
      </c>
      <c r="AT251" s="244">
        <v>119327013</v>
      </c>
      <c r="AU251" s="191">
        <v>1</v>
      </c>
      <c r="AV251" s="192">
        <v>0.15752615042831919</v>
      </c>
      <c r="AW251" s="244">
        <v>4964625.7302960325</v>
      </c>
      <c r="AX251" s="246">
        <v>121289261.87147729</v>
      </c>
      <c r="AY251" s="244">
        <v>0</v>
      </c>
      <c r="AZ251" s="246">
        <v>26381412.669105001</v>
      </c>
      <c r="BA251" s="186">
        <v>0</v>
      </c>
      <c r="BB251" s="187">
        <v>0.21750823001181877</v>
      </c>
      <c r="BC251" s="244">
        <v>26381412.669105001</v>
      </c>
      <c r="BD251" s="245">
        <v>96170532.18423304</v>
      </c>
      <c r="BE251" s="245">
        <v>3943229.7516511241</v>
      </c>
      <c r="BF251" s="247">
        <v>1077.7171525296972</v>
      </c>
    </row>
    <row r="252" spans="2:58" s="19" customFormat="1" ht="15" customHeight="1" x14ac:dyDescent="0.25">
      <c r="B252" s="255" t="s">
        <v>1</v>
      </c>
      <c r="C252" s="575">
        <v>1</v>
      </c>
      <c r="D252" s="287">
        <v>2018</v>
      </c>
      <c r="E252" s="339">
        <v>0.1</v>
      </c>
      <c r="F252" s="340" t="s">
        <v>700</v>
      </c>
      <c r="G252" s="313">
        <v>50089185936.38385</v>
      </c>
      <c r="H252" s="315">
        <v>50377020935.344833</v>
      </c>
      <c r="I252" s="322">
        <v>-5.7136169153471084E-3</v>
      </c>
      <c r="J252" s="341">
        <v>80</v>
      </c>
      <c r="K252" s="342">
        <v>80</v>
      </c>
      <c r="L252" s="328">
        <v>0</v>
      </c>
      <c r="M252" s="343">
        <v>27250000</v>
      </c>
      <c r="N252" s="344">
        <v>27125000</v>
      </c>
      <c r="O252" s="322">
        <v>4.6082949308756671E-3</v>
      </c>
      <c r="P252" s="343">
        <v>0</v>
      </c>
      <c r="Q252" s="344">
        <v>0</v>
      </c>
      <c r="R252" s="322"/>
      <c r="S252" s="343">
        <v>26381412.6691049</v>
      </c>
      <c r="T252" s="245">
        <v>26381412.669105001</v>
      </c>
      <c r="U252" s="331">
        <v>-3.7747582837255322E-15</v>
      </c>
      <c r="V252" s="171">
        <v>-17413002483.173019</v>
      </c>
      <c r="W252" s="196">
        <v>-11443595830.032112</v>
      </c>
      <c r="X252" s="196">
        <v>-5431922285.5428123</v>
      </c>
      <c r="Y252" s="196">
        <v>-14759654240.881062</v>
      </c>
      <c r="Z252" s="197">
        <v>1965696970.0886765</v>
      </c>
      <c r="AA252" s="171">
        <v>46392.458843951645</v>
      </c>
      <c r="AB252" s="196">
        <v>116.25256657636376</v>
      </c>
      <c r="AC252" s="197">
        <v>8610195744.5717297</v>
      </c>
      <c r="AD252" s="171">
        <v>50089185936.38385</v>
      </c>
      <c r="AE252" s="196">
        <v>8217975.5860972218</v>
      </c>
      <c r="AF252" s="196">
        <v>25798208.478743404</v>
      </c>
      <c r="AG252" s="196">
        <v>-16926663648.774082</v>
      </c>
      <c r="AH252" s="196">
        <v>-2079491704.0099628</v>
      </c>
      <c r="AI252" s="197">
        <v>-282376610.36677986</v>
      </c>
      <c r="AJ252" s="244">
        <v>80</v>
      </c>
      <c r="AK252" s="245">
        <v>24</v>
      </c>
      <c r="AL252" s="245">
        <v>27250000</v>
      </c>
      <c r="AM252" s="192">
        <v>0.96812523556348629</v>
      </c>
      <c r="AN252" s="244">
        <v>77</v>
      </c>
      <c r="AO252" s="245">
        <v>24</v>
      </c>
      <c r="AP252" s="245">
        <v>78</v>
      </c>
      <c r="AQ252" s="246">
        <v>24</v>
      </c>
      <c r="AR252" s="244">
        <v>12046264379.764048</v>
      </c>
      <c r="AS252" s="246">
        <v>3290388105.7345757</v>
      </c>
      <c r="AT252" s="244">
        <v>119327013</v>
      </c>
      <c r="AU252" s="191">
        <v>1.0000000000000002</v>
      </c>
      <c r="AV252" s="192">
        <v>0.15331218422437168</v>
      </c>
      <c r="AW252" s="244">
        <v>4964625.7302960325</v>
      </c>
      <c r="AX252" s="246">
        <v>121289261.87147729</v>
      </c>
      <c r="AY252" s="244">
        <v>0</v>
      </c>
      <c r="AZ252" s="246">
        <v>26381412.6691049</v>
      </c>
      <c r="BA252" s="186">
        <v>0</v>
      </c>
      <c r="BB252" s="187">
        <v>0.21750823001181793</v>
      </c>
      <c r="BC252" s="244">
        <v>26381412.6691049</v>
      </c>
      <c r="BD252" s="245">
        <v>96170532.184233055</v>
      </c>
      <c r="BE252" s="245">
        <v>3943229.7516511241</v>
      </c>
      <c r="BF252" s="247">
        <v>1143.8248207094816</v>
      </c>
    </row>
    <row r="253" spans="2:58" s="19" customFormat="1" ht="15" customHeight="1" x14ac:dyDescent="0.25">
      <c r="B253" s="256" t="s">
        <v>1</v>
      </c>
      <c r="C253" s="576">
        <v>1</v>
      </c>
      <c r="D253" s="288">
        <v>2018</v>
      </c>
      <c r="E253" s="345">
        <v>0.2</v>
      </c>
      <c r="F253" s="346" t="s">
        <v>700</v>
      </c>
      <c r="G253" s="316">
        <v>49801460307.835052</v>
      </c>
      <c r="H253" s="318">
        <v>50377020935.344833</v>
      </c>
      <c r="I253" s="323">
        <v>-1.1425062792983942E-2</v>
      </c>
      <c r="J253" s="347">
        <v>80</v>
      </c>
      <c r="K253" s="348">
        <v>80</v>
      </c>
      <c r="L253" s="329">
        <v>0</v>
      </c>
      <c r="M253" s="349">
        <v>27250000</v>
      </c>
      <c r="N253" s="350">
        <v>27125000</v>
      </c>
      <c r="O253" s="323">
        <v>4.6082949308756671E-3</v>
      </c>
      <c r="P253" s="349">
        <v>0</v>
      </c>
      <c r="Q253" s="350">
        <v>0</v>
      </c>
      <c r="R253" s="323"/>
      <c r="S253" s="349">
        <v>26381412.6691049</v>
      </c>
      <c r="T253" s="249">
        <v>26381412.669105001</v>
      </c>
      <c r="U253" s="332">
        <v>-3.7747582837255322E-15</v>
      </c>
      <c r="V253" s="172">
        <v>-18265379547.087265</v>
      </c>
      <c r="W253" s="198">
        <v>-12295972721.652596</v>
      </c>
      <c r="X253" s="198">
        <v>-6284299004.8695221</v>
      </c>
      <c r="Y253" s="198">
        <v>-15612031304.795303</v>
      </c>
      <c r="Z253" s="199">
        <v>1113319906.174427</v>
      </c>
      <c r="AA253" s="172">
        <v>45699.752052093892</v>
      </c>
      <c r="AB253" s="198">
        <v>114.6394626004795</v>
      </c>
      <c r="AC253" s="199">
        <v>8576335547.2596626</v>
      </c>
      <c r="AD253" s="172">
        <v>49801460307.835052</v>
      </c>
      <c r="AE253" s="198">
        <v>7708055.9787682295</v>
      </c>
      <c r="AF253" s="198">
        <v>24827901.825407565</v>
      </c>
      <c r="AG253" s="198">
        <v>-17126205940.907101</v>
      </c>
      <c r="AH253" s="198">
        <v>-2109789057.2082121</v>
      </c>
      <c r="AI253" s="199">
        <v>-284666789.70899963</v>
      </c>
      <c r="AJ253" s="248">
        <v>80</v>
      </c>
      <c r="AK253" s="249">
        <v>24</v>
      </c>
      <c r="AL253" s="249">
        <v>27250000</v>
      </c>
      <c r="AM253" s="194">
        <v>0.96812523556348584</v>
      </c>
      <c r="AN253" s="248">
        <v>77</v>
      </c>
      <c r="AO253" s="249">
        <v>24</v>
      </c>
      <c r="AP253" s="249">
        <v>78</v>
      </c>
      <c r="AQ253" s="250">
        <v>24</v>
      </c>
      <c r="AR253" s="248">
        <v>12038654679.07905</v>
      </c>
      <c r="AS253" s="250">
        <v>3292744998.2824035</v>
      </c>
      <c r="AT253" s="248">
        <v>119327013</v>
      </c>
      <c r="AU253" s="193">
        <v>1.0000000000000004</v>
      </c>
      <c r="AV253" s="194">
        <v>0.15264539471879676</v>
      </c>
      <c r="AW253" s="248">
        <v>4964625.7302960325</v>
      </c>
      <c r="AX253" s="250">
        <v>121289261.87147729</v>
      </c>
      <c r="AY253" s="248">
        <v>0</v>
      </c>
      <c r="AZ253" s="250">
        <v>26381412.6691049</v>
      </c>
      <c r="BA253" s="204">
        <v>0</v>
      </c>
      <c r="BB253" s="206">
        <v>0.21750823001181793</v>
      </c>
      <c r="BC253" s="248">
        <v>26381412.6691049</v>
      </c>
      <c r="BD253" s="249">
        <v>96170532.184233055</v>
      </c>
      <c r="BE253" s="249">
        <v>3943229.7516511255</v>
      </c>
      <c r="BF253" s="251">
        <v>1176.1345772512414</v>
      </c>
    </row>
    <row r="254" spans="2:58" s="19" customFormat="1" ht="15" customHeight="1" x14ac:dyDescent="0.25">
      <c r="B254" s="254" t="s">
        <v>1</v>
      </c>
      <c r="C254" s="577">
        <v>1</v>
      </c>
      <c r="D254" s="286">
        <v>2018</v>
      </c>
      <c r="E254" s="333">
        <v>-0.2</v>
      </c>
      <c r="F254" s="334" t="s">
        <v>802</v>
      </c>
      <c r="G254" s="319">
        <v>50467932604.97467</v>
      </c>
      <c r="H254" s="320">
        <v>50377020935.344833</v>
      </c>
      <c r="I254" s="324">
        <v>1.8046257587664982E-3</v>
      </c>
      <c r="J254" s="335">
        <v>80</v>
      </c>
      <c r="K254" s="336">
        <v>80</v>
      </c>
      <c r="L254" s="327">
        <v>0</v>
      </c>
      <c r="M254" s="337">
        <v>27150000</v>
      </c>
      <c r="N254" s="338">
        <v>27125000</v>
      </c>
      <c r="O254" s="324">
        <v>9.2165898617513342E-4</v>
      </c>
      <c r="P254" s="337">
        <v>0</v>
      </c>
      <c r="Q254" s="338">
        <v>0</v>
      </c>
      <c r="R254" s="324"/>
      <c r="S254" s="337">
        <v>26381412.6691049</v>
      </c>
      <c r="T254" s="241">
        <v>26381412.669105001</v>
      </c>
      <c r="U254" s="330">
        <v>-3.7747582837255322E-15</v>
      </c>
      <c r="V254" s="170">
        <v>-16439577768.055866</v>
      </c>
      <c r="W254" s="24">
        <v>-10470067616.458668</v>
      </c>
      <c r="X254" s="24">
        <v>-4458290573.513073</v>
      </c>
      <c r="Y254" s="24">
        <v>-13786229525.763903</v>
      </c>
      <c r="Z254" s="195">
        <v>2939121685.2058411</v>
      </c>
      <c r="AA254" s="170">
        <v>47331.037319865376</v>
      </c>
      <c r="AB254" s="24">
        <v>119.12231567769044</v>
      </c>
      <c r="AC254" s="195">
        <v>8651548558.7656841</v>
      </c>
      <c r="AD254" s="170">
        <v>50467932604.97467</v>
      </c>
      <c r="AE254" s="24">
        <v>8916373.7962148562</v>
      </c>
      <c r="AF254" s="24">
        <v>27167655.511529312</v>
      </c>
      <c r="AG254" s="24">
        <v>-16651630111.920391</v>
      </c>
      <c r="AH254" s="24">
        <v>-2034274650.3294265</v>
      </c>
      <c r="AI254" s="195">
        <v>-279536413.31931615</v>
      </c>
      <c r="AJ254" s="240">
        <v>80</v>
      </c>
      <c r="AK254" s="241">
        <v>24</v>
      </c>
      <c r="AL254" s="241">
        <v>27150000</v>
      </c>
      <c r="AM254" s="190">
        <v>0.97169107436850821</v>
      </c>
      <c r="AN254" s="240">
        <v>77</v>
      </c>
      <c r="AO254" s="241">
        <v>24</v>
      </c>
      <c r="AP254" s="241">
        <v>78</v>
      </c>
      <c r="AQ254" s="242">
        <v>24</v>
      </c>
      <c r="AR254" s="240">
        <v>12050675737.803787</v>
      </c>
      <c r="AS254" s="242">
        <v>3292362207.094902</v>
      </c>
      <c r="AT254" s="240">
        <v>119327013</v>
      </c>
      <c r="AU254" s="189">
        <v>1.0000000000000007</v>
      </c>
      <c r="AV254" s="190">
        <v>0.15330983773137763</v>
      </c>
      <c r="AW254" s="240">
        <v>4964625.7302960325</v>
      </c>
      <c r="AX254" s="242">
        <v>121289261.87147729</v>
      </c>
      <c r="AY254" s="240">
        <v>0</v>
      </c>
      <c r="AZ254" s="242">
        <v>26381412.6691049</v>
      </c>
      <c r="BA254" s="200">
        <v>0</v>
      </c>
      <c r="BB254" s="202">
        <v>0.21750823001181793</v>
      </c>
      <c r="BC254" s="240">
        <v>26381412.6691049</v>
      </c>
      <c r="BD254" s="241">
        <v>96170532.184233025</v>
      </c>
      <c r="BE254" s="241">
        <v>3943229.7516511236</v>
      </c>
      <c r="BF254" s="243">
        <v>1106.8987075895523</v>
      </c>
    </row>
    <row r="255" spans="2:58" s="19" customFormat="1" ht="15" customHeight="1" x14ac:dyDescent="0.25">
      <c r="B255" s="255" t="s">
        <v>1</v>
      </c>
      <c r="C255" s="575">
        <v>1</v>
      </c>
      <c r="D255" s="287">
        <v>2018</v>
      </c>
      <c r="E255" s="339">
        <v>-0.1</v>
      </c>
      <c r="F255" s="340" t="s">
        <v>802</v>
      </c>
      <c r="G255" s="313">
        <v>50422429188.02346</v>
      </c>
      <c r="H255" s="315">
        <v>50377020935.344833</v>
      </c>
      <c r="I255" s="322">
        <v>9.0136835873844134E-4</v>
      </c>
      <c r="J255" s="341">
        <v>80</v>
      </c>
      <c r="K255" s="342">
        <v>80</v>
      </c>
      <c r="L255" s="328">
        <v>0</v>
      </c>
      <c r="M255" s="343">
        <v>27150000</v>
      </c>
      <c r="N255" s="344">
        <v>27125000</v>
      </c>
      <c r="O255" s="322">
        <v>9.2165898617513342E-4</v>
      </c>
      <c r="P255" s="343">
        <v>0</v>
      </c>
      <c r="Q255" s="344">
        <v>0</v>
      </c>
      <c r="R255" s="322"/>
      <c r="S255" s="343">
        <v>26381412.6691049</v>
      </c>
      <c r="T255" s="245">
        <v>26381412.669105001</v>
      </c>
      <c r="U255" s="331">
        <v>-3.7747582837255322E-15</v>
      </c>
      <c r="V255" s="171">
        <v>-16484185933.561075</v>
      </c>
      <c r="W255" s="196">
        <v>-10514675954.423111</v>
      </c>
      <c r="X255" s="196">
        <v>-4502899083.9367523</v>
      </c>
      <c r="Y255" s="196">
        <v>-13830837691.26911</v>
      </c>
      <c r="Z255" s="197">
        <v>2894513519.7006264</v>
      </c>
      <c r="AA255" s="171">
        <v>47208.367185782401</v>
      </c>
      <c r="AB255" s="196">
        <v>118.49434631676982</v>
      </c>
      <c r="AC255" s="197">
        <v>8647792503.3901424</v>
      </c>
      <c r="AD255" s="171">
        <v>50422429188.02346</v>
      </c>
      <c r="AE255" s="196">
        <v>8822143.0193372928</v>
      </c>
      <c r="AF255" s="196">
        <v>26968305.440975532</v>
      </c>
      <c r="AG255" s="196">
        <v>-16688680523.746941</v>
      </c>
      <c r="AH255" s="196">
        <v>-2041697752.9594367</v>
      </c>
      <c r="AI255" s="197">
        <v>-279811210.74239808</v>
      </c>
      <c r="AJ255" s="244">
        <v>80</v>
      </c>
      <c r="AK255" s="245">
        <v>24</v>
      </c>
      <c r="AL255" s="245">
        <v>27150000</v>
      </c>
      <c r="AM255" s="192">
        <v>0.97169107436850832</v>
      </c>
      <c r="AN255" s="244">
        <v>77</v>
      </c>
      <c r="AO255" s="245">
        <v>24</v>
      </c>
      <c r="AP255" s="245">
        <v>78</v>
      </c>
      <c r="AQ255" s="246">
        <v>24</v>
      </c>
      <c r="AR255" s="244">
        <v>12057194520.843489</v>
      </c>
      <c r="AS255" s="246">
        <v>3290433662.1169529</v>
      </c>
      <c r="AT255" s="244">
        <v>119327013</v>
      </c>
      <c r="AU255" s="191">
        <v>1.0000000000000004</v>
      </c>
      <c r="AV255" s="192">
        <v>0.15365227486252414</v>
      </c>
      <c r="AW255" s="244">
        <v>4964625.7302960325</v>
      </c>
      <c r="AX255" s="246">
        <v>121289261.87147729</v>
      </c>
      <c r="AY255" s="244">
        <v>0</v>
      </c>
      <c r="AZ255" s="246">
        <v>26381412.6691049</v>
      </c>
      <c r="BA255" s="186">
        <v>0</v>
      </c>
      <c r="BB255" s="187">
        <v>0.21750823001181793</v>
      </c>
      <c r="BC255" s="244">
        <v>26381412.6691049</v>
      </c>
      <c r="BD255" s="245">
        <v>96170532.18423304</v>
      </c>
      <c r="BE255" s="245">
        <v>3943229.7516511236</v>
      </c>
      <c r="BF255" s="247">
        <v>1108.5896029731364</v>
      </c>
    </row>
    <row r="256" spans="2:58" s="19" customFormat="1" ht="15" customHeight="1" x14ac:dyDescent="0.25">
      <c r="B256" s="255" t="s">
        <v>1</v>
      </c>
      <c r="C256" s="575">
        <v>1</v>
      </c>
      <c r="D256" s="287">
        <v>2018</v>
      </c>
      <c r="E256" s="339">
        <v>0.1</v>
      </c>
      <c r="F256" s="340" t="s">
        <v>802</v>
      </c>
      <c r="G256" s="313">
        <v>50331675143.198059</v>
      </c>
      <c r="H256" s="315">
        <v>50377020935.344833</v>
      </c>
      <c r="I256" s="322">
        <v>-9.0012849717679977E-4</v>
      </c>
      <c r="J256" s="341">
        <v>80</v>
      </c>
      <c r="K256" s="342">
        <v>80</v>
      </c>
      <c r="L256" s="328">
        <v>0</v>
      </c>
      <c r="M256" s="343">
        <v>27125000</v>
      </c>
      <c r="N256" s="344">
        <v>27125000</v>
      </c>
      <c r="O256" s="322">
        <v>0</v>
      </c>
      <c r="P256" s="343">
        <v>0</v>
      </c>
      <c r="Q256" s="344">
        <v>0</v>
      </c>
      <c r="R256" s="322"/>
      <c r="S256" s="343">
        <v>26381412.669105001</v>
      </c>
      <c r="T256" s="245">
        <v>26381412.669105001</v>
      </c>
      <c r="U256" s="331">
        <v>0</v>
      </c>
      <c r="V256" s="171">
        <v>-16572153076.252373</v>
      </c>
      <c r="W256" s="196">
        <v>-10603038639.724113</v>
      </c>
      <c r="X256" s="196">
        <v>-4591657311.8474579</v>
      </c>
      <c r="Y256" s="196">
        <v>-13918804833.960415</v>
      </c>
      <c r="Z256" s="197">
        <v>2806546377.0093346</v>
      </c>
      <c r="AA256" s="171">
        <v>46963.804527067943</v>
      </c>
      <c r="AB256" s="196">
        <v>117.24008610006008</v>
      </c>
      <c r="AC256" s="197">
        <v>8640301158.1049385</v>
      </c>
      <c r="AD256" s="171">
        <v>50331675143.198059</v>
      </c>
      <c r="AE256" s="196">
        <v>8634238.5331333578</v>
      </c>
      <c r="AF256" s="196">
        <v>26570712.894297838</v>
      </c>
      <c r="AG256" s="196">
        <v>-16762344429.952349</v>
      </c>
      <c r="AH256" s="196">
        <v>-2056498336.3950207</v>
      </c>
      <c r="AI256" s="197">
        <v>-280358532.76371872</v>
      </c>
      <c r="AJ256" s="244">
        <v>80</v>
      </c>
      <c r="AK256" s="245">
        <v>24</v>
      </c>
      <c r="AL256" s="245">
        <v>27125000</v>
      </c>
      <c r="AM256" s="192">
        <v>0.97258664217898616</v>
      </c>
      <c r="AN256" s="244">
        <v>77</v>
      </c>
      <c r="AO256" s="245">
        <v>24</v>
      </c>
      <c r="AP256" s="245">
        <v>78</v>
      </c>
      <c r="AQ256" s="246">
        <v>24</v>
      </c>
      <c r="AR256" s="244">
        <v>12102127945.708975</v>
      </c>
      <c r="AS256" s="246">
        <v>3275207950.7617855</v>
      </c>
      <c r="AT256" s="244">
        <v>119327013</v>
      </c>
      <c r="AU256" s="191">
        <v>1.0000000000000002</v>
      </c>
      <c r="AV256" s="192">
        <v>0.15714420003122007</v>
      </c>
      <c r="AW256" s="244">
        <v>4964625.7302960325</v>
      </c>
      <c r="AX256" s="246">
        <v>121289261.87147729</v>
      </c>
      <c r="AY256" s="244">
        <v>0</v>
      </c>
      <c r="AZ256" s="246">
        <v>26381412.669105001</v>
      </c>
      <c r="BA256" s="186">
        <v>0</v>
      </c>
      <c r="BB256" s="187">
        <v>0.21750823001181877</v>
      </c>
      <c r="BC256" s="244">
        <v>26381412.669105001</v>
      </c>
      <c r="BD256" s="245">
        <v>96170532.184233025</v>
      </c>
      <c r="BE256" s="245">
        <v>3943229.7516511241</v>
      </c>
      <c r="BF256" s="247">
        <v>1111.9203987848762</v>
      </c>
    </row>
    <row r="257" spans="2:58" s="19" customFormat="1" ht="15" customHeight="1" x14ac:dyDescent="0.25">
      <c r="B257" s="256" t="s">
        <v>1</v>
      </c>
      <c r="C257" s="576">
        <v>1</v>
      </c>
      <c r="D257" s="288">
        <v>2018</v>
      </c>
      <c r="E257" s="345">
        <v>0.2</v>
      </c>
      <c r="F257" s="346" t="s">
        <v>802</v>
      </c>
      <c r="G257" s="316">
        <v>50286376112.841278</v>
      </c>
      <c r="H257" s="318">
        <v>50377020935.344833</v>
      </c>
      <c r="I257" s="323">
        <v>-1.7993287578456085E-3</v>
      </c>
      <c r="J257" s="347">
        <v>80</v>
      </c>
      <c r="K257" s="348">
        <v>80</v>
      </c>
      <c r="L257" s="329">
        <v>0</v>
      </c>
      <c r="M257" s="349">
        <v>27125000</v>
      </c>
      <c r="N257" s="350">
        <v>27125000</v>
      </c>
      <c r="O257" s="323">
        <v>0</v>
      </c>
      <c r="P257" s="349">
        <v>0</v>
      </c>
      <c r="Q257" s="350">
        <v>0</v>
      </c>
      <c r="R257" s="323"/>
      <c r="S257" s="349">
        <v>26381412.6691049</v>
      </c>
      <c r="T257" s="249">
        <v>26381412.669105001</v>
      </c>
      <c r="U257" s="332">
        <v>-3.7747582837255322E-15</v>
      </c>
      <c r="V257" s="172">
        <v>-16623187529.981163</v>
      </c>
      <c r="W257" s="198">
        <v>-10654072916.664528</v>
      </c>
      <c r="X257" s="198">
        <v>-4642691411.9994888</v>
      </c>
      <c r="Y257" s="198">
        <v>-13969839287.689205</v>
      </c>
      <c r="Z257" s="199">
        <v>2755511923.2805214</v>
      </c>
      <c r="AA257" s="172">
        <v>46841.578863149189</v>
      </c>
      <c r="AB257" s="198">
        <v>116.61324149221456</v>
      </c>
      <c r="AC257" s="199">
        <v>8636569349.0377617</v>
      </c>
      <c r="AD257" s="172">
        <v>50286376112.841278</v>
      </c>
      <c r="AE257" s="198">
        <v>8540461.3755145259</v>
      </c>
      <c r="AF257" s="198">
        <v>26372123.767132908</v>
      </c>
      <c r="AG257" s="198">
        <v>-16799553899.223038</v>
      </c>
      <c r="AH257" s="198">
        <v>-2063911740.7825959</v>
      </c>
      <c r="AI257" s="199">
        <v>-280631597.6968087</v>
      </c>
      <c r="AJ257" s="248">
        <v>80</v>
      </c>
      <c r="AK257" s="249">
        <v>24</v>
      </c>
      <c r="AL257" s="249">
        <v>27125000</v>
      </c>
      <c r="AM257" s="194">
        <v>0.97258664217898583</v>
      </c>
      <c r="AN257" s="248">
        <v>77</v>
      </c>
      <c r="AO257" s="249">
        <v>24</v>
      </c>
      <c r="AP257" s="249">
        <v>78</v>
      </c>
      <c r="AQ257" s="250">
        <v>24</v>
      </c>
      <c r="AR257" s="248">
        <v>12173683991.339638</v>
      </c>
      <c r="AS257" s="250">
        <v>3258171414.6151781</v>
      </c>
      <c r="AT257" s="248">
        <v>119327013</v>
      </c>
      <c r="AU257" s="193">
        <v>1.0000000000000007</v>
      </c>
      <c r="AV257" s="194">
        <v>0.16307037703189628</v>
      </c>
      <c r="AW257" s="248">
        <v>4964625.7302960325</v>
      </c>
      <c r="AX257" s="250">
        <v>121289261.87147729</v>
      </c>
      <c r="AY257" s="248">
        <v>0</v>
      </c>
      <c r="AZ257" s="250">
        <v>26381412.6691049</v>
      </c>
      <c r="BA257" s="204">
        <v>0</v>
      </c>
      <c r="BB257" s="206">
        <v>0.21750823001181793</v>
      </c>
      <c r="BC257" s="248">
        <v>26381412.6691049</v>
      </c>
      <c r="BD257" s="249">
        <v>96170532.184233025</v>
      </c>
      <c r="BE257" s="249">
        <v>3943229.7516511241</v>
      </c>
      <c r="BF257" s="251">
        <v>1113.8548823506517</v>
      </c>
    </row>
    <row r="258" spans="2:58" s="19" customFormat="1" ht="15" customHeight="1" x14ac:dyDescent="0.25">
      <c r="B258" s="254" t="s">
        <v>5</v>
      </c>
      <c r="C258" s="577">
        <v>1</v>
      </c>
      <c r="D258" s="286">
        <v>2018</v>
      </c>
      <c r="E258" s="333">
        <v>-0.2</v>
      </c>
      <c r="F258" s="334" t="s">
        <v>697</v>
      </c>
      <c r="G258" s="319">
        <v>12509216.28562133</v>
      </c>
      <c r="H258" s="320">
        <v>14958054.963197798</v>
      </c>
      <c r="I258" s="324">
        <v>-0.16371371034546223</v>
      </c>
      <c r="J258" s="335">
        <v>80</v>
      </c>
      <c r="K258" s="336">
        <v>80</v>
      </c>
      <c r="L258" s="327">
        <v>0</v>
      </c>
      <c r="M258" s="337">
        <v>26975000</v>
      </c>
      <c r="N258" s="338">
        <v>26975000</v>
      </c>
      <c r="O258" s="324">
        <v>0</v>
      </c>
      <c r="P258" s="337">
        <v>4964625.7302960297</v>
      </c>
      <c r="Q258" s="338">
        <v>4964625.7302960297</v>
      </c>
      <c r="R258" s="324">
        <v>0</v>
      </c>
      <c r="S258" s="337">
        <v>21275380.918499801</v>
      </c>
      <c r="T258" s="241">
        <v>21275380.918499801</v>
      </c>
      <c r="U258" s="330">
        <v>0</v>
      </c>
      <c r="V258" s="170">
        <v>-17016541737.39473</v>
      </c>
      <c r="W258" s="24">
        <v>-12233088353.005661</v>
      </c>
      <c r="X258" s="24">
        <v>-7445089805.5462151</v>
      </c>
      <c r="Y258" s="24">
        <v>-14901072800.55241</v>
      </c>
      <c r="Z258" s="195">
        <v>-1388522959.7613792</v>
      </c>
      <c r="AA258" s="170">
        <v>47560.682827618068</v>
      </c>
      <c r="AB258" s="24">
        <v>201.28017831508987</v>
      </c>
      <c r="AC258" s="195">
        <v>7327402576.2270679</v>
      </c>
      <c r="AD258" s="170">
        <v>46250177934.560059</v>
      </c>
      <c r="AE258" s="24">
        <v>12509216.28562133</v>
      </c>
      <c r="AF258" s="24">
        <v>59906396.932780474</v>
      </c>
      <c r="AG258" s="24">
        <v>-10131059139.016743</v>
      </c>
      <c r="AH258" s="24">
        <v>7551832662.2551718</v>
      </c>
      <c r="AI258" s="195">
        <v>10466737.277716398</v>
      </c>
      <c r="AJ258" s="240">
        <v>80</v>
      </c>
      <c r="AK258" s="241">
        <v>24</v>
      </c>
      <c r="AL258" s="241">
        <v>26975000</v>
      </c>
      <c r="AM258" s="190">
        <v>0.97275279513608492</v>
      </c>
      <c r="AN258" s="240">
        <v>77</v>
      </c>
      <c r="AO258" s="241">
        <v>24</v>
      </c>
      <c r="AP258" s="241">
        <v>91</v>
      </c>
      <c r="AQ258" s="242">
        <v>26</v>
      </c>
      <c r="AR258" s="240">
        <v>12036768083.332113</v>
      </c>
      <c r="AS258" s="242">
        <v>3220419915.1445546</v>
      </c>
      <c r="AT258" s="240">
        <v>119327013</v>
      </c>
      <c r="AU258" s="189">
        <v>0.99463993751651225</v>
      </c>
      <c r="AV258" s="190">
        <v>0.16023619993605973</v>
      </c>
      <c r="AW258" s="240">
        <v>4964625.7302960325</v>
      </c>
      <c r="AX258" s="242">
        <v>121289261.87147729</v>
      </c>
      <c r="AY258" s="240">
        <v>4964625.7302960297</v>
      </c>
      <c r="AZ258" s="242">
        <v>21275380.918499801</v>
      </c>
      <c r="BA258" s="200">
        <v>0.99999999999999944</v>
      </c>
      <c r="BB258" s="202">
        <v>0.17541025965714924</v>
      </c>
      <c r="BC258" s="240">
        <v>26240006.648795899</v>
      </c>
      <c r="BD258" s="241">
        <v>95655052.122655168</v>
      </c>
      <c r="BE258" s="241">
        <v>3922093.7937955223</v>
      </c>
      <c r="BF258" s="243">
        <v>1108.0123747330297</v>
      </c>
    </row>
    <row r="259" spans="2:58" s="19" customFormat="1" ht="15" customHeight="1" x14ac:dyDescent="0.25">
      <c r="B259" s="255" t="s">
        <v>5</v>
      </c>
      <c r="C259" s="575">
        <v>1</v>
      </c>
      <c r="D259" s="287">
        <v>2018</v>
      </c>
      <c r="E259" s="339">
        <v>-0.1</v>
      </c>
      <c r="F259" s="340" t="s">
        <v>697</v>
      </c>
      <c r="G259" s="313">
        <v>13733635.624409549</v>
      </c>
      <c r="H259" s="315">
        <v>14958054.963197798</v>
      </c>
      <c r="I259" s="322">
        <v>-8.1856855172732113E-2</v>
      </c>
      <c r="J259" s="341">
        <v>80</v>
      </c>
      <c r="K259" s="342">
        <v>80</v>
      </c>
      <c r="L259" s="328">
        <v>0</v>
      </c>
      <c r="M259" s="343">
        <v>26975000</v>
      </c>
      <c r="N259" s="344">
        <v>26975000</v>
      </c>
      <c r="O259" s="322">
        <v>0</v>
      </c>
      <c r="P259" s="343">
        <v>4964625.7302960297</v>
      </c>
      <c r="Q259" s="344">
        <v>4964625.7302960297</v>
      </c>
      <c r="R259" s="322">
        <v>0</v>
      </c>
      <c r="S259" s="343">
        <v>21275380.918499801</v>
      </c>
      <c r="T259" s="245">
        <v>21275380.918499801</v>
      </c>
      <c r="U259" s="331">
        <v>0</v>
      </c>
      <c r="V259" s="171">
        <v>-16788740479.15575</v>
      </c>
      <c r="W259" s="196">
        <v>-12005287094.766691</v>
      </c>
      <c r="X259" s="196">
        <v>-7217288547.3072472</v>
      </c>
      <c r="Y259" s="196">
        <v>-14673271542.313431</v>
      </c>
      <c r="Z259" s="197">
        <v>-1160721701.5224075</v>
      </c>
      <c r="AA259" s="171">
        <v>48437.321762333166</v>
      </c>
      <c r="AB259" s="196">
        <v>213.29878557788695</v>
      </c>
      <c r="AC259" s="197">
        <v>7392156159.8395567</v>
      </c>
      <c r="AD259" s="171">
        <v>46065728157.644226</v>
      </c>
      <c r="AE259" s="196">
        <v>13733635.624409549</v>
      </c>
      <c r="AF259" s="196">
        <v>66280010.750775948</v>
      </c>
      <c r="AG259" s="196">
        <v>-9236498519.7219448</v>
      </c>
      <c r="AH259" s="196">
        <v>8754061166.6003819</v>
      </c>
      <c r="AI259" s="197">
        <v>49173980.942323685</v>
      </c>
      <c r="AJ259" s="244">
        <v>80</v>
      </c>
      <c r="AK259" s="245">
        <v>24</v>
      </c>
      <c r="AL259" s="245">
        <v>26975000</v>
      </c>
      <c r="AM259" s="192">
        <v>0.97275279513608437</v>
      </c>
      <c r="AN259" s="244">
        <v>77</v>
      </c>
      <c r="AO259" s="245">
        <v>24</v>
      </c>
      <c r="AP259" s="245">
        <v>91</v>
      </c>
      <c r="AQ259" s="246">
        <v>26</v>
      </c>
      <c r="AR259" s="244">
        <v>12036767538.106287</v>
      </c>
      <c r="AS259" s="246">
        <v>3220419602.3431339</v>
      </c>
      <c r="AT259" s="244">
        <v>119327013</v>
      </c>
      <c r="AU259" s="191">
        <v>0.99463993751651125</v>
      </c>
      <c r="AV259" s="192">
        <v>0.16023619993605989</v>
      </c>
      <c r="AW259" s="244">
        <v>4964625.7302960325</v>
      </c>
      <c r="AX259" s="246">
        <v>121289261.87147729</v>
      </c>
      <c r="AY259" s="244">
        <v>4964625.7302960297</v>
      </c>
      <c r="AZ259" s="246">
        <v>21275380.918499801</v>
      </c>
      <c r="BA259" s="186">
        <v>0.99999999999999944</v>
      </c>
      <c r="BB259" s="187">
        <v>0.17541025965714924</v>
      </c>
      <c r="BC259" s="244">
        <v>26240006.648795798</v>
      </c>
      <c r="BD259" s="245">
        <v>95655052.122655138</v>
      </c>
      <c r="BE259" s="245">
        <v>3922093.7937955209</v>
      </c>
      <c r="BF259" s="247">
        <v>1108.0123747330333</v>
      </c>
    </row>
    <row r="260" spans="2:58" s="19" customFormat="1" ht="15" customHeight="1" x14ac:dyDescent="0.25">
      <c r="B260" s="255" t="s">
        <v>5</v>
      </c>
      <c r="C260" s="575">
        <v>1</v>
      </c>
      <c r="D260" s="287">
        <v>2018</v>
      </c>
      <c r="E260" s="339">
        <v>0.1</v>
      </c>
      <c r="F260" s="340" t="s">
        <v>697</v>
      </c>
      <c r="G260" s="313">
        <v>16182474.301986028</v>
      </c>
      <c r="H260" s="315">
        <v>14958054.963197798</v>
      </c>
      <c r="I260" s="322">
        <v>8.185685517273078E-2</v>
      </c>
      <c r="J260" s="341">
        <v>80</v>
      </c>
      <c r="K260" s="342">
        <v>80</v>
      </c>
      <c r="L260" s="328">
        <v>0</v>
      </c>
      <c r="M260" s="343">
        <v>26975000</v>
      </c>
      <c r="N260" s="344">
        <v>26975000</v>
      </c>
      <c r="O260" s="322">
        <v>0</v>
      </c>
      <c r="P260" s="343">
        <v>4964625.7302960297</v>
      </c>
      <c r="Q260" s="344">
        <v>4964625.7302960297</v>
      </c>
      <c r="R260" s="322">
        <v>0</v>
      </c>
      <c r="S260" s="343">
        <v>21275380.918499801</v>
      </c>
      <c r="T260" s="245">
        <v>21275380.918499801</v>
      </c>
      <c r="U260" s="331">
        <v>0</v>
      </c>
      <c r="V260" s="171">
        <v>-16333137962.677795</v>
      </c>
      <c r="W260" s="196">
        <v>-11549684578.288731</v>
      </c>
      <c r="X260" s="196">
        <v>-6761686030.829277</v>
      </c>
      <c r="Y260" s="196">
        <v>-14217669025.835476</v>
      </c>
      <c r="Z260" s="197">
        <v>-705119185.04444122</v>
      </c>
      <c r="AA260" s="171">
        <v>50190.5996317635</v>
      </c>
      <c r="AB260" s="196">
        <v>237.33600010348161</v>
      </c>
      <c r="AC260" s="197">
        <v>7521663327.0645599</v>
      </c>
      <c r="AD260" s="171">
        <v>45696828603.812645</v>
      </c>
      <c r="AE260" s="196">
        <v>16182474.301986028</v>
      </c>
      <c r="AF260" s="196">
        <v>79027238.386767134</v>
      </c>
      <c r="AG260" s="196">
        <v>-7447377281.13237</v>
      </c>
      <c r="AH260" s="196">
        <v>11158518175.290808</v>
      </c>
      <c r="AI260" s="197">
        <v>126588468.27153856</v>
      </c>
      <c r="AJ260" s="244">
        <v>80</v>
      </c>
      <c r="AK260" s="245">
        <v>24</v>
      </c>
      <c r="AL260" s="245">
        <v>26975000</v>
      </c>
      <c r="AM260" s="192">
        <v>0.97275279513608492</v>
      </c>
      <c r="AN260" s="244">
        <v>77</v>
      </c>
      <c r="AO260" s="245">
        <v>24</v>
      </c>
      <c r="AP260" s="245">
        <v>91</v>
      </c>
      <c r="AQ260" s="246">
        <v>26</v>
      </c>
      <c r="AR260" s="244">
        <v>12036767828.733181</v>
      </c>
      <c r="AS260" s="246">
        <v>3220419750.6492209</v>
      </c>
      <c r="AT260" s="244">
        <v>119327013</v>
      </c>
      <c r="AU260" s="191">
        <v>0.99463993751651192</v>
      </c>
      <c r="AV260" s="192">
        <v>0.16023620836155308</v>
      </c>
      <c r="AW260" s="244">
        <v>4964625.7302960325</v>
      </c>
      <c r="AX260" s="246">
        <v>121289261.87147729</v>
      </c>
      <c r="AY260" s="244">
        <v>4964625.7302960297</v>
      </c>
      <c r="AZ260" s="246">
        <v>21275380.918499801</v>
      </c>
      <c r="BA260" s="186">
        <v>0.99999999999999944</v>
      </c>
      <c r="BB260" s="187">
        <v>0.17541025965714924</v>
      </c>
      <c r="BC260" s="244">
        <v>26240006.648795899</v>
      </c>
      <c r="BD260" s="245">
        <v>95655052.122655183</v>
      </c>
      <c r="BE260" s="245">
        <v>3922093.7937955232</v>
      </c>
      <c r="BF260" s="247">
        <v>1108.0123747330292</v>
      </c>
    </row>
    <row r="261" spans="2:58" s="19" customFormat="1" ht="15" customHeight="1" x14ac:dyDescent="0.25">
      <c r="B261" s="256" t="s">
        <v>5</v>
      </c>
      <c r="C261" s="576">
        <v>1</v>
      </c>
      <c r="D261" s="288">
        <v>2018</v>
      </c>
      <c r="E261" s="345">
        <v>0.2</v>
      </c>
      <c r="F261" s="346" t="s">
        <v>697</v>
      </c>
      <c r="G261" s="316">
        <v>17406893.640774254</v>
      </c>
      <c r="H261" s="318">
        <v>14958054.963197798</v>
      </c>
      <c r="I261" s="323">
        <v>0.16371371034546134</v>
      </c>
      <c r="J261" s="347">
        <v>80</v>
      </c>
      <c r="K261" s="348">
        <v>80</v>
      </c>
      <c r="L261" s="329">
        <v>0</v>
      </c>
      <c r="M261" s="349">
        <v>26975000</v>
      </c>
      <c r="N261" s="350">
        <v>26975000</v>
      </c>
      <c r="O261" s="323">
        <v>0</v>
      </c>
      <c r="P261" s="349">
        <v>4964625.7302960297</v>
      </c>
      <c r="Q261" s="350">
        <v>4964625.7302960297</v>
      </c>
      <c r="R261" s="323">
        <v>0</v>
      </c>
      <c r="S261" s="349">
        <v>21275380.918499801</v>
      </c>
      <c r="T261" s="249">
        <v>21275380.918499801</v>
      </c>
      <c r="U261" s="332">
        <v>0</v>
      </c>
      <c r="V261" s="172">
        <v>-16105336704.438828</v>
      </c>
      <c r="W261" s="198">
        <v>-11321883320.049763</v>
      </c>
      <c r="X261" s="198">
        <v>-6533884772.5903168</v>
      </c>
      <c r="Y261" s="198">
        <v>-13989867767.596508</v>
      </c>
      <c r="Z261" s="199">
        <v>-477317926.80547714</v>
      </c>
      <c r="AA261" s="172">
        <v>51067.23856647862</v>
      </c>
      <c r="AB261" s="198">
        <v>249.35460736627888</v>
      </c>
      <c r="AC261" s="199">
        <v>7586416910.6770535</v>
      </c>
      <c r="AD261" s="172">
        <v>45512378826.896805</v>
      </c>
      <c r="AE261" s="198">
        <v>17406893.640774254</v>
      </c>
      <c r="AF261" s="198">
        <v>85400852.204762742</v>
      </c>
      <c r="AG261" s="198">
        <v>-6552816661.8375759</v>
      </c>
      <c r="AH261" s="198">
        <v>12360746679.636024</v>
      </c>
      <c r="AI261" s="199">
        <v>165295711.9361456</v>
      </c>
      <c r="AJ261" s="248">
        <v>80</v>
      </c>
      <c r="AK261" s="249">
        <v>24</v>
      </c>
      <c r="AL261" s="249">
        <v>26975000</v>
      </c>
      <c r="AM261" s="194">
        <v>0.97275279513608492</v>
      </c>
      <c r="AN261" s="248">
        <v>77</v>
      </c>
      <c r="AO261" s="249">
        <v>24</v>
      </c>
      <c r="AP261" s="249">
        <v>91</v>
      </c>
      <c r="AQ261" s="250">
        <v>26</v>
      </c>
      <c r="AR261" s="248">
        <v>12036767662.739849</v>
      </c>
      <c r="AS261" s="250">
        <v>3220420020.2642207</v>
      </c>
      <c r="AT261" s="248">
        <v>119327013</v>
      </c>
      <c r="AU261" s="193">
        <v>0.99463993751651192</v>
      </c>
      <c r="AV261" s="194">
        <v>0.1602361830850732</v>
      </c>
      <c r="AW261" s="248">
        <v>4964625.7302960325</v>
      </c>
      <c r="AX261" s="250">
        <v>121289261.87147729</v>
      </c>
      <c r="AY261" s="248">
        <v>4964625.7302960297</v>
      </c>
      <c r="AZ261" s="250">
        <v>21275380.918499801</v>
      </c>
      <c r="BA261" s="204">
        <v>0.99999999999999944</v>
      </c>
      <c r="BB261" s="206">
        <v>0.17541025965714924</v>
      </c>
      <c r="BC261" s="248">
        <v>26240006.648795899</v>
      </c>
      <c r="BD261" s="249">
        <v>95655052.122655183</v>
      </c>
      <c r="BE261" s="249">
        <v>3922093.7937955228</v>
      </c>
      <c r="BF261" s="251">
        <v>1108.0123747330294</v>
      </c>
    </row>
    <row r="262" spans="2:58" s="19" customFormat="1" ht="15" customHeight="1" x14ac:dyDescent="0.25">
      <c r="B262" s="254" t="s">
        <v>5</v>
      </c>
      <c r="C262" s="577">
        <v>1</v>
      </c>
      <c r="D262" s="286">
        <v>2018</v>
      </c>
      <c r="E262" s="333">
        <v>-0.2</v>
      </c>
      <c r="F262" s="334" t="s">
        <v>698</v>
      </c>
      <c r="G262" s="319">
        <v>10144403.321161881</v>
      </c>
      <c r="H262" s="320">
        <v>14958054.963197798</v>
      </c>
      <c r="I262" s="324">
        <v>-0.32180999828381651</v>
      </c>
      <c r="J262" s="335">
        <v>79</v>
      </c>
      <c r="K262" s="336">
        <v>80</v>
      </c>
      <c r="L262" s="327">
        <v>-1</v>
      </c>
      <c r="M262" s="337">
        <v>22225000</v>
      </c>
      <c r="N262" s="338">
        <v>26975000</v>
      </c>
      <c r="O262" s="324">
        <v>-0.17608897126969414</v>
      </c>
      <c r="P262" s="337">
        <v>4964625.7302960297</v>
      </c>
      <c r="Q262" s="338">
        <v>4964625.7302960297</v>
      </c>
      <c r="R262" s="324">
        <v>0</v>
      </c>
      <c r="S262" s="337">
        <v>16873807.4896826</v>
      </c>
      <c r="T262" s="241">
        <v>21275380.918499801</v>
      </c>
      <c r="U262" s="330">
        <v>-0.20688576367579181</v>
      </c>
      <c r="V262" s="170">
        <v>-15301337835.254002</v>
      </c>
      <c r="W262" s="24">
        <v>-12255794809.477367</v>
      </c>
      <c r="X262" s="24">
        <v>-9210251783.7007275</v>
      </c>
      <c r="Y262" s="24">
        <v>-13967064096.351572</v>
      </c>
      <c r="Z262" s="195">
        <v>-5385494492.7875137</v>
      </c>
      <c r="AA262" s="170">
        <v>38141.257185580296</v>
      </c>
      <c r="AB262" s="24">
        <v>199.75599628685146</v>
      </c>
      <c r="AC262" s="195">
        <v>4828169664.143302</v>
      </c>
      <c r="AD262" s="170">
        <v>36249450659.439896</v>
      </c>
      <c r="AE262" s="24">
        <v>10144403.321161881</v>
      </c>
      <c r="AF262" s="24">
        <v>58100012.852557272</v>
      </c>
      <c r="AG262" s="24">
        <v>-5558255594.6042881</v>
      </c>
      <c r="AH262" s="24">
        <v>10331968895.628027</v>
      </c>
      <c r="AI262" s="195">
        <v>128871823.79523349</v>
      </c>
      <c r="AJ262" s="240">
        <v>79</v>
      </c>
      <c r="AK262" s="241">
        <v>24</v>
      </c>
      <c r="AL262" s="241">
        <v>22225000</v>
      </c>
      <c r="AM262" s="190">
        <v>0.98260666906540994</v>
      </c>
      <c r="AN262" s="240">
        <v>77</v>
      </c>
      <c r="AO262" s="241">
        <v>24</v>
      </c>
      <c r="AP262" s="241">
        <v>91</v>
      </c>
      <c r="AQ262" s="242">
        <v>26</v>
      </c>
      <c r="AR262" s="240">
        <v>9778386981.022541</v>
      </c>
      <c r="AS262" s="242">
        <v>2492045000.5914316</v>
      </c>
      <c r="AT262" s="240">
        <v>119327013</v>
      </c>
      <c r="AU262" s="189">
        <v>0.8277962023449007</v>
      </c>
      <c r="AV262" s="190">
        <v>0.17526611640222425</v>
      </c>
      <c r="AW262" s="240">
        <v>4964625.7302960325</v>
      </c>
      <c r="AX262" s="242">
        <v>121289261.87147729</v>
      </c>
      <c r="AY262" s="240">
        <v>4964625.7302960297</v>
      </c>
      <c r="AZ262" s="242">
        <v>16873807.4896826</v>
      </c>
      <c r="BA262" s="200">
        <v>0.99999999999999944</v>
      </c>
      <c r="BB262" s="202">
        <v>0.13912037413141096</v>
      </c>
      <c r="BC262" s="240">
        <v>21838433.219978701</v>
      </c>
      <c r="BD262" s="241">
        <v>79609601.319596037</v>
      </c>
      <c r="BE262" s="241">
        <v>3264190.6133902203</v>
      </c>
      <c r="BF262" s="243">
        <v>1102.8075549696973</v>
      </c>
    </row>
    <row r="263" spans="2:58" s="19" customFormat="1" ht="15" customHeight="1" x14ac:dyDescent="0.25">
      <c r="B263" s="255" t="s">
        <v>5</v>
      </c>
      <c r="C263" s="575">
        <v>1</v>
      </c>
      <c r="D263" s="287">
        <v>2018</v>
      </c>
      <c r="E263" s="339">
        <v>-0.1</v>
      </c>
      <c r="F263" s="340" t="s">
        <v>698</v>
      </c>
      <c r="G263" s="313">
        <v>12432446.3532442</v>
      </c>
      <c r="H263" s="315">
        <v>14958054.963197798</v>
      </c>
      <c r="I263" s="322">
        <v>-0.16884605760357907</v>
      </c>
      <c r="J263" s="341">
        <v>80</v>
      </c>
      <c r="K263" s="342">
        <v>80</v>
      </c>
      <c r="L263" s="328">
        <v>0</v>
      </c>
      <c r="M263" s="343">
        <v>25525000</v>
      </c>
      <c r="N263" s="344">
        <v>26975000</v>
      </c>
      <c r="O263" s="322">
        <v>-5.3753475440222465E-2</v>
      </c>
      <c r="P263" s="343">
        <v>4964625.7302960297</v>
      </c>
      <c r="Q263" s="344">
        <v>4964625.7302960297</v>
      </c>
      <c r="R263" s="322">
        <v>0</v>
      </c>
      <c r="S263" s="343">
        <v>19992780.2967082</v>
      </c>
      <c r="T263" s="245">
        <v>21275380.918499801</v>
      </c>
      <c r="U263" s="331">
        <v>-6.0285671344964209E-2</v>
      </c>
      <c r="V263" s="171">
        <v>-16616607070.472124</v>
      </c>
      <c r="W263" s="196">
        <v>-12576112544.994371</v>
      </c>
      <c r="X263" s="196">
        <v>-8535618019.5166283</v>
      </c>
      <c r="Y263" s="196">
        <v>-14830144652.411964</v>
      </c>
      <c r="Z263" s="197">
        <v>-3399321214.0233116</v>
      </c>
      <c r="AA263" s="171">
        <v>44897.10561959404</v>
      </c>
      <c r="AB263" s="196">
        <v>215.6807367933576</v>
      </c>
      <c r="AC263" s="197">
        <v>6329024378.4608994</v>
      </c>
      <c r="AD263" s="171">
        <v>42634072644.061996</v>
      </c>
      <c r="AE263" s="196">
        <v>12432446.3532442</v>
      </c>
      <c r="AF263" s="196">
        <v>65037566.738493949</v>
      </c>
      <c r="AG263" s="196">
        <v>-7605539100.7185173</v>
      </c>
      <c r="AH263" s="196">
        <v>10066550363.511053</v>
      </c>
      <c r="AI263" s="197">
        <v>96629696.079270244</v>
      </c>
      <c r="AJ263" s="244">
        <v>80</v>
      </c>
      <c r="AK263" s="245">
        <v>24</v>
      </c>
      <c r="AL263" s="245">
        <v>25525000</v>
      </c>
      <c r="AM263" s="192">
        <v>0.97776321359468255</v>
      </c>
      <c r="AN263" s="244">
        <v>77</v>
      </c>
      <c r="AO263" s="245">
        <v>24</v>
      </c>
      <c r="AP263" s="245">
        <v>91</v>
      </c>
      <c r="AQ263" s="246">
        <v>26</v>
      </c>
      <c r="AR263" s="244">
        <v>11287086831.17979</v>
      </c>
      <c r="AS263" s="246">
        <v>2951992555.2698236</v>
      </c>
      <c r="AT263" s="244">
        <v>119327013</v>
      </c>
      <c r="AU263" s="191">
        <v>0.94602235066174789</v>
      </c>
      <c r="AV263" s="192">
        <v>0.16473565796687462</v>
      </c>
      <c r="AW263" s="244">
        <v>4964625.7302960325</v>
      </c>
      <c r="AX263" s="246">
        <v>121289261.87147729</v>
      </c>
      <c r="AY263" s="244">
        <v>4964625.7302960297</v>
      </c>
      <c r="AZ263" s="246">
        <v>19992780.2967082</v>
      </c>
      <c r="BA263" s="186">
        <v>0.99999999999999944</v>
      </c>
      <c r="BB263" s="187">
        <v>0.16483553439292351</v>
      </c>
      <c r="BC263" s="244">
        <v>24957406.027004201</v>
      </c>
      <c r="BD263" s="245">
        <v>90979472.921319202</v>
      </c>
      <c r="BE263" s="245">
        <v>3730383.4788563279</v>
      </c>
      <c r="BF263" s="247">
        <v>1103.9884723834919</v>
      </c>
    </row>
    <row r="264" spans="2:58" s="19" customFormat="1" ht="15" customHeight="1" x14ac:dyDescent="0.25">
      <c r="B264" s="255" t="s">
        <v>5</v>
      </c>
      <c r="C264" s="575">
        <v>1</v>
      </c>
      <c r="D264" s="287">
        <v>2018</v>
      </c>
      <c r="E264" s="339">
        <v>0.1</v>
      </c>
      <c r="F264" s="340" t="s">
        <v>698</v>
      </c>
      <c r="G264" s="313">
        <v>17552601.762496069</v>
      </c>
      <c r="H264" s="315">
        <v>14958054.963197798</v>
      </c>
      <c r="I264" s="322">
        <v>0.17345482455317818</v>
      </c>
      <c r="J264" s="341">
        <v>80</v>
      </c>
      <c r="K264" s="342">
        <v>80</v>
      </c>
      <c r="L264" s="328">
        <v>0</v>
      </c>
      <c r="M264" s="343">
        <v>27125000</v>
      </c>
      <c r="N264" s="344">
        <v>26975000</v>
      </c>
      <c r="O264" s="322">
        <v>5.5607043558851821E-3</v>
      </c>
      <c r="P264" s="343">
        <v>4964625.7302960297</v>
      </c>
      <c r="Q264" s="344">
        <v>4964625.7302960297</v>
      </c>
      <c r="R264" s="322">
        <v>0</v>
      </c>
      <c r="S264" s="343">
        <v>21410149.404608902</v>
      </c>
      <c r="T264" s="245">
        <v>21275380.918499801</v>
      </c>
      <c r="U264" s="331">
        <v>6.3344805258886971E-3</v>
      </c>
      <c r="V264" s="171">
        <v>-15615942641.711637</v>
      </c>
      <c r="W264" s="196">
        <v>-10320351556.523861</v>
      </c>
      <c r="X264" s="196">
        <v>-5018766500.1194267</v>
      </c>
      <c r="Y264" s="196">
        <v>-13272317757.551311</v>
      </c>
      <c r="Z264" s="197">
        <v>1683772932.3507156</v>
      </c>
      <c r="AA264" s="171">
        <v>52229.921030499034</v>
      </c>
      <c r="AB264" s="196">
        <v>231.05059027099861</v>
      </c>
      <c r="AC264" s="197">
        <v>8270048581.4827662</v>
      </c>
      <c r="AD264" s="171">
        <v>47146479805.155495</v>
      </c>
      <c r="AE264" s="196">
        <v>17552601.762496069</v>
      </c>
      <c r="AF264" s="196">
        <v>80365387.004760385</v>
      </c>
      <c r="AG264" s="196">
        <v>-8165037695.6247215</v>
      </c>
      <c r="AH264" s="196">
        <v>9956045831.6706467</v>
      </c>
      <c r="AI264" s="197">
        <v>95078279.216641784</v>
      </c>
      <c r="AJ264" s="244">
        <v>80</v>
      </c>
      <c r="AK264" s="245">
        <v>24</v>
      </c>
      <c r="AL264" s="245">
        <v>27125000</v>
      </c>
      <c r="AM264" s="192">
        <v>0.97234194045732691</v>
      </c>
      <c r="AN264" s="244">
        <v>77</v>
      </c>
      <c r="AO264" s="245">
        <v>24</v>
      </c>
      <c r="AP264" s="245">
        <v>91</v>
      </c>
      <c r="AQ264" s="246">
        <v>26</v>
      </c>
      <c r="AR264" s="244">
        <v>12099594043.115757</v>
      </c>
      <c r="AS264" s="246">
        <v>3286705458.0494466</v>
      </c>
      <c r="AT264" s="244">
        <v>119327013</v>
      </c>
      <c r="AU264" s="191">
        <v>0.99974840110788454</v>
      </c>
      <c r="AV264" s="192">
        <v>0.15829973520587654</v>
      </c>
      <c r="AW264" s="244">
        <v>4964625.7302960325</v>
      </c>
      <c r="AX264" s="246">
        <v>121289261.87147729</v>
      </c>
      <c r="AY264" s="244">
        <v>4964625.7302960297</v>
      </c>
      <c r="AZ264" s="246">
        <v>21410149.404608902</v>
      </c>
      <c r="BA264" s="186">
        <v>0.99999999999999944</v>
      </c>
      <c r="BB264" s="187">
        <v>0.1765213925309885</v>
      </c>
      <c r="BC264" s="244">
        <v>26374775.134904999</v>
      </c>
      <c r="BD264" s="245">
        <v>96146335.784881279</v>
      </c>
      <c r="BE264" s="245">
        <v>3942237.6394142509</v>
      </c>
      <c r="BF264" s="247">
        <v>1108.2392614992491</v>
      </c>
    </row>
    <row r="265" spans="2:58" s="19" customFormat="1" ht="15" customHeight="1" x14ac:dyDescent="0.25">
      <c r="B265" s="256" t="s">
        <v>5</v>
      </c>
      <c r="C265" s="576">
        <v>1</v>
      </c>
      <c r="D265" s="288">
        <v>2018</v>
      </c>
      <c r="E265" s="345">
        <v>0.2</v>
      </c>
      <c r="F265" s="346" t="s">
        <v>698</v>
      </c>
      <c r="G265" s="316">
        <v>20152957.147945732</v>
      </c>
      <c r="H265" s="318">
        <v>14958054.963197798</v>
      </c>
      <c r="I265" s="323">
        <v>0.34729797407010898</v>
      </c>
      <c r="J265" s="347">
        <v>80</v>
      </c>
      <c r="K265" s="348">
        <v>80</v>
      </c>
      <c r="L265" s="329">
        <v>0</v>
      </c>
      <c r="M265" s="349">
        <v>27175000</v>
      </c>
      <c r="N265" s="350">
        <v>26975000</v>
      </c>
      <c r="O265" s="323">
        <v>7.4142724745134281E-3</v>
      </c>
      <c r="P265" s="349">
        <v>4964625.7302960297</v>
      </c>
      <c r="Q265" s="350">
        <v>4964625.7302960297</v>
      </c>
      <c r="R265" s="323">
        <v>0</v>
      </c>
      <c r="S265" s="349">
        <v>21416786.938808899</v>
      </c>
      <c r="T265" s="249">
        <v>21275380.918499801</v>
      </c>
      <c r="U265" s="332">
        <v>6.6464624464674937E-3</v>
      </c>
      <c r="V265" s="172">
        <v>-14603964846.035046</v>
      </c>
      <c r="W265" s="198">
        <v>-8823407573.4512558</v>
      </c>
      <c r="X265" s="198">
        <v>-3035378744.7721901</v>
      </c>
      <c r="Y265" s="198">
        <v>-12046503048.733681</v>
      </c>
      <c r="Z265" s="199">
        <v>4274302935.0268555</v>
      </c>
      <c r="AA265" s="172">
        <v>54978.837899636863</v>
      </c>
      <c r="AB265" s="198">
        <v>236.35620068101645</v>
      </c>
      <c r="AC265" s="199">
        <v>9043523531.2756405</v>
      </c>
      <c r="AD265" s="172">
        <v>48190599492.748787</v>
      </c>
      <c r="AE265" s="198">
        <v>20152957.147945732</v>
      </c>
      <c r="AF265" s="198">
        <v>88065910.195990264</v>
      </c>
      <c r="AG265" s="198">
        <v>-7883606687.4289932</v>
      </c>
      <c r="AH265" s="198">
        <v>9968860410.3414574</v>
      </c>
      <c r="AI265" s="199">
        <v>104066612.64149302</v>
      </c>
      <c r="AJ265" s="248">
        <v>80</v>
      </c>
      <c r="AK265" s="249">
        <v>24</v>
      </c>
      <c r="AL265" s="249">
        <v>27175000</v>
      </c>
      <c r="AM265" s="194">
        <v>0.97079715433689018</v>
      </c>
      <c r="AN265" s="248">
        <v>77</v>
      </c>
      <c r="AO265" s="249">
        <v>24</v>
      </c>
      <c r="AP265" s="249">
        <v>91</v>
      </c>
      <c r="AQ265" s="250">
        <v>26</v>
      </c>
      <c r="AR265" s="248">
        <v>12110799209.90855</v>
      </c>
      <c r="AS265" s="250">
        <v>3286829506.8981323</v>
      </c>
      <c r="AT265" s="248">
        <v>119327013</v>
      </c>
      <c r="AU265" s="193">
        <v>1.0000000000000007</v>
      </c>
      <c r="AV265" s="194">
        <v>0.15838722117346546</v>
      </c>
      <c r="AW265" s="248">
        <v>4964625.7302960325</v>
      </c>
      <c r="AX265" s="250">
        <v>121289261.87147729</v>
      </c>
      <c r="AY265" s="248">
        <v>4964625.7302960297</v>
      </c>
      <c r="AZ265" s="250">
        <v>21416786.938808899</v>
      </c>
      <c r="BA265" s="204">
        <v>0.99999999999999944</v>
      </c>
      <c r="BB265" s="206">
        <v>0.17657611736068557</v>
      </c>
      <c r="BC265" s="248">
        <v>26381412.6691049</v>
      </c>
      <c r="BD265" s="249">
        <v>96170532.184233055</v>
      </c>
      <c r="BE265" s="249">
        <v>3943229.7516511246</v>
      </c>
      <c r="BF265" s="251">
        <v>1108.8379220793242</v>
      </c>
    </row>
    <row r="266" spans="2:58" s="19" customFormat="1" ht="15" customHeight="1" x14ac:dyDescent="0.25">
      <c r="B266" s="254" t="s">
        <v>5</v>
      </c>
      <c r="C266" s="577">
        <v>1</v>
      </c>
      <c r="D266" s="286">
        <v>2018</v>
      </c>
      <c r="E266" s="333">
        <v>-0.2</v>
      </c>
      <c r="F266" s="334" t="s">
        <v>699</v>
      </c>
      <c r="G266" s="319">
        <v>16413943.782629471</v>
      </c>
      <c r="H266" s="320">
        <v>14958054.963197798</v>
      </c>
      <c r="I266" s="324">
        <v>9.7331425978423258E-2</v>
      </c>
      <c r="J266" s="335">
        <v>80</v>
      </c>
      <c r="K266" s="336">
        <v>80</v>
      </c>
      <c r="L266" s="327">
        <v>0</v>
      </c>
      <c r="M266" s="337">
        <v>27125000</v>
      </c>
      <c r="N266" s="338">
        <v>26975000</v>
      </c>
      <c r="O266" s="324">
        <v>5.5607043558851821E-3</v>
      </c>
      <c r="P266" s="337">
        <v>4964625.7302960297</v>
      </c>
      <c r="Q266" s="338">
        <v>4964625.7302960297</v>
      </c>
      <c r="R266" s="324">
        <v>0</v>
      </c>
      <c r="S266" s="337">
        <v>21407236.985979099</v>
      </c>
      <c r="T266" s="241">
        <v>21275380.918499801</v>
      </c>
      <c r="U266" s="330">
        <v>6.1975890342176321E-3</v>
      </c>
      <c r="V266" s="170">
        <v>-14788123152.236485</v>
      </c>
      <c r="W266" s="24">
        <v>-9974392932.2759552</v>
      </c>
      <c r="X266" s="24">
        <v>-5155213647.5730247</v>
      </c>
      <c r="Y266" s="24">
        <v>-12657840321.434078</v>
      </c>
      <c r="Z266" s="195">
        <v>936751663.199646</v>
      </c>
      <c r="AA266" s="170">
        <v>51575.09288584163</v>
      </c>
      <c r="AB266" s="24">
        <v>230.90189169020661</v>
      </c>
      <c r="AC266" s="195">
        <v>7554273850.8748617</v>
      </c>
      <c r="AD266" s="170">
        <v>46969503759.108765</v>
      </c>
      <c r="AE266" s="24">
        <v>16413943.782629471</v>
      </c>
      <c r="AF266" s="24">
        <v>77132464.873254806</v>
      </c>
      <c r="AG266" s="24">
        <v>-7365585133.6780148</v>
      </c>
      <c r="AH266" s="24">
        <v>10062054825.160233</v>
      </c>
      <c r="AI266" s="195">
        <v>106528557.77211165</v>
      </c>
      <c r="AJ266" s="240">
        <v>80</v>
      </c>
      <c r="AK266" s="241">
        <v>24</v>
      </c>
      <c r="AL266" s="241">
        <v>27125000</v>
      </c>
      <c r="AM266" s="190">
        <v>0.97223457018525905</v>
      </c>
      <c r="AN266" s="240">
        <v>77</v>
      </c>
      <c r="AO266" s="241">
        <v>24</v>
      </c>
      <c r="AP266" s="241">
        <v>91</v>
      </c>
      <c r="AQ266" s="242">
        <v>26</v>
      </c>
      <c r="AR266" s="240">
        <v>12095577135.448257</v>
      </c>
      <c r="AS266" s="242">
        <v>3285036010.4983354</v>
      </c>
      <c r="AT266" s="240">
        <v>119327013</v>
      </c>
      <c r="AU266" s="189">
        <v>0.99963800449393614</v>
      </c>
      <c r="AV266" s="190">
        <v>0.1582067915807539</v>
      </c>
      <c r="AW266" s="240">
        <v>4964625.7302960325</v>
      </c>
      <c r="AX266" s="242">
        <v>121289261.87147729</v>
      </c>
      <c r="AY266" s="240">
        <v>4964625.7302960297</v>
      </c>
      <c r="AZ266" s="242">
        <v>21407236.985979099</v>
      </c>
      <c r="BA266" s="200">
        <v>0.99999999999999944</v>
      </c>
      <c r="BB266" s="202">
        <v>0.17649738035888965</v>
      </c>
      <c r="BC266" s="240">
        <v>26371862.7162751</v>
      </c>
      <c r="BD266" s="241">
        <v>96135718.883766532</v>
      </c>
      <c r="BE266" s="241">
        <v>3941802.320201647</v>
      </c>
      <c r="BF266" s="243">
        <v>1037.8538328766053</v>
      </c>
    </row>
    <row r="267" spans="2:58" s="19" customFormat="1" ht="15" customHeight="1" x14ac:dyDescent="0.25">
      <c r="B267" s="255" t="s">
        <v>5</v>
      </c>
      <c r="C267" s="575">
        <v>1</v>
      </c>
      <c r="D267" s="287">
        <v>2018</v>
      </c>
      <c r="E267" s="339">
        <v>-0.1</v>
      </c>
      <c r="F267" s="340" t="s">
        <v>699</v>
      </c>
      <c r="G267" s="313">
        <v>15684141.244481508</v>
      </c>
      <c r="H267" s="315">
        <v>14958054.963197798</v>
      </c>
      <c r="I267" s="322">
        <v>4.8541490392310038E-2</v>
      </c>
      <c r="J267" s="341">
        <v>80</v>
      </c>
      <c r="K267" s="342">
        <v>80</v>
      </c>
      <c r="L267" s="328">
        <v>0</v>
      </c>
      <c r="M267" s="343">
        <v>27125000</v>
      </c>
      <c r="N267" s="344">
        <v>26975000</v>
      </c>
      <c r="O267" s="322">
        <v>5.5607043558851821E-3</v>
      </c>
      <c r="P267" s="343">
        <v>4964625.7302960297</v>
      </c>
      <c r="Q267" s="344">
        <v>4964625.7302960297</v>
      </c>
      <c r="R267" s="322">
        <v>0</v>
      </c>
      <c r="S267" s="343">
        <v>21375740.919222701</v>
      </c>
      <c r="T267" s="245">
        <v>21275380.918499801</v>
      </c>
      <c r="U267" s="331">
        <v>4.7171893705382217E-3</v>
      </c>
      <c r="V267" s="171">
        <v>-15703387213.304102</v>
      </c>
      <c r="W267" s="196">
        <v>-10896863548.014626</v>
      </c>
      <c r="X267" s="196">
        <v>-6085354590.080307</v>
      </c>
      <c r="Y267" s="196">
        <v>-13576189144.334015</v>
      </c>
      <c r="Z267" s="197">
        <v>-1648111.6103591919</v>
      </c>
      <c r="AA267" s="171">
        <v>50488.45541707152</v>
      </c>
      <c r="AB267" s="196">
        <v>228.22213959611122</v>
      </c>
      <c r="AC267" s="197">
        <v>7516368228.2789841</v>
      </c>
      <c r="AD267" s="171">
        <v>46484480037.494255</v>
      </c>
      <c r="AE267" s="196">
        <v>15684141.244481508</v>
      </c>
      <c r="AF267" s="196">
        <v>74894084.890081316</v>
      </c>
      <c r="AG267" s="196">
        <v>-7883367920.677866</v>
      </c>
      <c r="AH267" s="196">
        <v>10005551793.170885</v>
      </c>
      <c r="AI267" s="197">
        <v>96707290.577162802</v>
      </c>
      <c r="AJ267" s="244">
        <v>80</v>
      </c>
      <c r="AK267" s="245">
        <v>24</v>
      </c>
      <c r="AL267" s="245">
        <v>27125000</v>
      </c>
      <c r="AM267" s="192">
        <v>0.97107342486705084</v>
      </c>
      <c r="AN267" s="244">
        <v>77</v>
      </c>
      <c r="AO267" s="245">
        <v>24</v>
      </c>
      <c r="AP267" s="245">
        <v>91</v>
      </c>
      <c r="AQ267" s="246">
        <v>26</v>
      </c>
      <c r="AR267" s="244">
        <v>12063581631.635759</v>
      </c>
      <c r="AS267" s="246">
        <v>3268410157.1470394</v>
      </c>
      <c r="AT267" s="244">
        <v>119327013</v>
      </c>
      <c r="AU267" s="191">
        <v>0.99844413109710761</v>
      </c>
      <c r="AV267" s="192">
        <v>0.15784117002832071</v>
      </c>
      <c r="AW267" s="244">
        <v>4964625.7302960325</v>
      </c>
      <c r="AX267" s="246">
        <v>121289261.87147729</v>
      </c>
      <c r="AY267" s="244">
        <v>4964625.7302960297</v>
      </c>
      <c r="AZ267" s="246">
        <v>21375740.919222701</v>
      </c>
      <c r="BA267" s="186">
        <v>0.99999999999999944</v>
      </c>
      <c r="BB267" s="187">
        <v>0.1762377030694873</v>
      </c>
      <c r="BC267" s="244">
        <v>26340366.649518698</v>
      </c>
      <c r="BD267" s="245">
        <v>96020903.443832949</v>
      </c>
      <c r="BE267" s="245">
        <v>3937094.6031035678</v>
      </c>
      <c r="BF267" s="247">
        <v>1073.2683176187095</v>
      </c>
    </row>
    <row r="268" spans="2:58" s="19" customFormat="1" ht="15" customHeight="1" x14ac:dyDescent="0.25">
      <c r="B268" s="255" t="s">
        <v>5</v>
      </c>
      <c r="C268" s="575">
        <v>1</v>
      </c>
      <c r="D268" s="287">
        <v>2018</v>
      </c>
      <c r="E268" s="339">
        <v>0.1</v>
      </c>
      <c r="F268" s="340" t="s">
        <v>699</v>
      </c>
      <c r="G268" s="313">
        <v>14236729.276084729</v>
      </c>
      <c r="H268" s="315">
        <v>14958054.963197798</v>
      </c>
      <c r="I268" s="322">
        <v>-4.8223227477622643E-2</v>
      </c>
      <c r="J268" s="341">
        <v>80</v>
      </c>
      <c r="K268" s="342">
        <v>80</v>
      </c>
      <c r="L268" s="328">
        <v>0</v>
      </c>
      <c r="M268" s="343">
        <v>26900000</v>
      </c>
      <c r="N268" s="344">
        <v>26975000</v>
      </c>
      <c r="O268" s="322">
        <v>-2.780352177942591E-3</v>
      </c>
      <c r="P268" s="343">
        <v>4964625.7302960297</v>
      </c>
      <c r="Q268" s="344">
        <v>4964625.7302960297</v>
      </c>
      <c r="R268" s="322">
        <v>0</v>
      </c>
      <c r="S268" s="343">
        <v>21121033.390757799</v>
      </c>
      <c r="T268" s="245">
        <v>21275380.918499801</v>
      </c>
      <c r="U268" s="331">
        <v>-7.2547480269925524E-3</v>
      </c>
      <c r="V268" s="171">
        <v>-17397025849.869175</v>
      </c>
      <c r="W268" s="196">
        <v>-12645586208.222225</v>
      </c>
      <c r="X268" s="196">
        <v>-7889961509.52034</v>
      </c>
      <c r="Y268" s="196">
        <v>-15298568415.3368</v>
      </c>
      <c r="Z268" s="197">
        <v>-1882384410.6286926</v>
      </c>
      <c r="AA268" s="171">
        <v>48073.595130627924</v>
      </c>
      <c r="AB268" s="196">
        <v>222.24625131651823</v>
      </c>
      <c r="AC268" s="197">
        <v>7380608267.5330667</v>
      </c>
      <c r="AD268" s="171">
        <v>45187334879.014084</v>
      </c>
      <c r="AE268" s="196">
        <v>14236729.276084729</v>
      </c>
      <c r="AF268" s="196">
        <v>70425384.692178264</v>
      </c>
      <c r="AG268" s="196">
        <v>-8752145480.3897419</v>
      </c>
      <c r="AH268" s="196">
        <v>9912894752.0509453</v>
      </c>
      <c r="AI268" s="197">
        <v>79936375.49250257</v>
      </c>
      <c r="AJ268" s="244">
        <v>80</v>
      </c>
      <c r="AK268" s="245">
        <v>24</v>
      </c>
      <c r="AL268" s="245">
        <v>26900000</v>
      </c>
      <c r="AM268" s="192">
        <v>0.96972710487189018</v>
      </c>
      <c r="AN268" s="244">
        <v>77</v>
      </c>
      <c r="AO268" s="245">
        <v>24</v>
      </c>
      <c r="AP268" s="245">
        <v>91</v>
      </c>
      <c r="AQ268" s="246">
        <v>26</v>
      </c>
      <c r="AR268" s="244">
        <v>11930347534.28898</v>
      </c>
      <c r="AS268" s="246">
        <v>3171595600.2499595</v>
      </c>
      <c r="AT268" s="244">
        <v>119327013</v>
      </c>
      <c r="AU268" s="191">
        <v>0.98878932103596184</v>
      </c>
      <c r="AV268" s="192">
        <v>0.15990060803096504</v>
      </c>
      <c r="AW268" s="244">
        <v>4964625.7302960325</v>
      </c>
      <c r="AX268" s="246">
        <v>121289261.87147729</v>
      </c>
      <c r="AY268" s="244">
        <v>4964625.7302960297</v>
      </c>
      <c r="AZ268" s="246">
        <v>21121033.390757799</v>
      </c>
      <c r="BA268" s="186">
        <v>0.99999999999999944</v>
      </c>
      <c r="BB268" s="187">
        <v>0.17413770242198726</v>
      </c>
      <c r="BC268" s="244">
        <v>26085659.1210538</v>
      </c>
      <c r="BD268" s="245">
        <v>95092395.222114891</v>
      </c>
      <c r="BE268" s="245">
        <v>3899023.4688239186</v>
      </c>
      <c r="BF268" s="247">
        <v>1143.675462852656</v>
      </c>
    </row>
    <row r="269" spans="2:58" s="19" customFormat="1" ht="15" customHeight="1" x14ac:dyDescent="0.25">
      <c r="B269" s="256" t="s">
        <v>5</v>
      </c>
      <c r="C269" s="576">
        <v>1</v>
      </c>
      <c r="D269" s="288">
        <v>2018</v>
      </c>
      <c r="E269" s="345">
        <v>0.2</v>
      </c>
      <c r="F269" s="346" t="s">
        <v>699</v>
      </c>
      <c r="G269" s="316">
        <v>13537668.090005927</v>
      </c>
      <c r="H269" s="318">
        <v>14958054.963197798</v>
      </c>
      <c r="I269" s="323">
        <v>-9.4957992645871014E-2</v>
      </c>
      <c r="J269" s="347">
        <v>80</v>
      </c>
      <c r="K269" s="348">
        <v>80</v>
      </c>
      <c r="L269" s="329">
        <v>0</v>
      </c>
      <c r="M269" s="349">
        <v>25950000</v>
      </c>
      <c r="N269" s="350">
        <v>26975000</v>
      </c>
      <c r="O269" s="323">
        <v>-3.7998146431881374E-2</v>
      </c>
      <c r="P269" s="349">
        <v>4964625.7302960297</v>
      </c>
      <c r="Q269" s="350">
        <v>4964625.7302960297</v>
      </c>
      <c r="R269" s="323">
        <v>0</v>
      </c>
      <c r="S269" s="349">
        <v>20296793.756719898</v>
      </c>
      <c r="T269" s="249">
        <v>21275380.918499801</v>
      </c>
      <c r="U269" s="332">
        <v>-4.5996222842195178E-2</v>
      </c>
      <c r="V269" s="172">
        <v>-17658112571.380363</v>
      </c>
      <c r="W269" s="198">
        <v>-13101862578.056372</v>
      </c>
      <c r="X269" s="198">
        <v>-8541676976.1152611</v>
      </c>
      <c r="Y269" s="198">
        <v>-15643378893.154865</v>
      </c>
      <c r="Z269" s="199">
        <v>-2748923628.0250549</v>
      </c>
      <c r="AA269" s="172">
        <v>45966.775709598427</v>
      </c>
      <c r="AB269" s="198">
        <v>216.9735280646656</v>
      </c>
      <c r="AC269" s="199">
        <v>7093843129.613924</v>
      </c>
      <c r="AD269" s="172">
        <v>43342845688.241982</v>
      </c>
      <c r="AE269" s="198">
        <v>13537668.090005927</v>
      </c>
      <c r="AF269" s="198">
        <v>68204255.045056716</v>
      </c>
      <c r="AG269" s="198">
        <v>-8579737922.642725</v>
      </c>
      <c r="AH269" s="198">
        <v>9939800056.7554016</v>
      </c>
      <c r="AI269" s="199">
        <v>82088234.721059442</v>
      </c>
      <c r="AJ269" s="248">
        <v>80</v>
      </c>
      <c r="AK269" s="249">
        <v>24</v>
      </c>
      <c r="AL269" s="249">
        <v>25950000</v>
      </c>
      <c r="AM269" s="194">
        <v>0.97346510547267739</v>
      </c>
      <c r="AN269" s="248">
        <v>77</v>
      </c>
      <c r="AO269" s="249">
        <v>24</v>
      </c>
      <c r="AP269" s="249">
        <v>91</v>
      </c>
      <c r="AQ269" s="250">
        <v>26</v>
      </c>
      <c r="AR269" s="248">
        <v>11453065646.989613</v>
      </c>
      <c r="AS269" s="250">
        <v>3007973935.7093301</v>
      </c>
      <c r="AT269" s="248">
        <v>119327013</v>
      </c>
      <c r="AU269" s="193">
        <v>0.95754612551887319</v>
      </c>
      <c r="AV269" s="194">
        <v>0.16340562886704199</v>
      </c>
      <c r="AW269" s="248">
        <v>4964625.7302960325</v>
      </c>
      <c r="AX269" s="250">
        <v>121289261.87147729</v>
      </c>
      <c r="AY269" s="248">
        <v>4964625.7302960297</v>
      </c>
      <c r="AZ269" s="250">
        <v>20296793.756719898</v>
      </c>
      <c r="BA269" s="204">
        <v>0.99999999999999944</v>
      </c>
      <c r="BB269" s="206">
        <v>0.16734205026515167</v>
      </c>
      <c r="BC269" s="248">
        <v>25261419.487015899</v>
      </c>
      <c r="BD269" s="249">
        <v>92087720.482100323</v>
      </c>
      <c r="BE269" s="249">
        <v>3775824.370724278</v>
      </c>
      <c r="BF269" s="251">
        <v>1175.8651343332549</v>
      </c>
    </row>
    <row r="270" spans="2:58" s="19" customFormat="1" ht="15" customHeight="1" x14ac:dyDescent="0.25">
      <c r="B270" s="255" t="s">
        <v>5</v>
      </c>
      <c r="C270" s="575">
        <v>1</v>
      </c>
      <c r="D270" s="287">
        <v>2018</v>
      </c>
      <c r="E270" s="339">
        <v>-0.2</v>
      </c>
      <c r="F270" s="340" t="s">
        <v>701</v>
      </c>
      <c r="G270" s="313">
        <v>15026431.815674052</v>
      </c>
      <c r="H270" s="315">
        <v>14958054.963197798</v>
      </c>
      <c r="I270" s="322">
        <v>4.5712395525010496E-3</v>
      </c>
      <c r="J270" s="341">
        <v>80</v>
      </c>
      <c r="K270" s="342">
        <v>80</v>
      </c>
      <c r="L270" s="328">
        <v>0</v>
      </c>
      <c r="M270" s="343">
        <v>26975000</v>
      </c>
      <c r="N270" s="344">
        <v>26975000</v>
      </c>
      <c r="O270" s="322">
        <v>0</v>
      </c>
      <c r="P270" s="343">
        <v>4964625.7302960297</v>
      </c>
      <c r="Q270" s="344">
        <v>4964625.7302960297</v>
      </c>
      <c r="R270" s="322">
        <v>0</v>
      </c>
      <c r="S270" s="343">
        <v>21275380.918499801</v>
      </c>
      <c r="T270" s="245">
        <v>21275380.918499801</v>
      </c>
      <c r="U270" s="331">
        <v>0</v>
      </c>
      <c r="V270" s="171">
        <v>-15541174413.833717</v>
      </c>
      <c r="W270" s="196">
        <v>-10757721029.444656</v>
      </c>
      <c r="X270" s="196">
        <v>-5969722481.9852066</v>
      </c>
      <c r="Y270" s="196">
        <v>-13425705476.9914</v>
      </c>
      <c r="Z270" s="197">
        <v>86844363.799633026</v>
      </c>
      <c r="AA270" s="171">
        <v>49430.800738905316</v>
      </c>
      <c r="AB270" s="196">
        <v>225.55104068543343</v>
      </c>
      <c r="AC270" s="197">
        <v>7458575467.807723</v>
      </c>
      <c r="AD270" s="171">
        <v>45912507038.116257</v>
      </c>
      <c r="AE270" s="196">
        <v>15026431.815674052</v>
      </c>
      <c r="AF270" s="196">
        <v>72808217.592922941</v>
      </c>
      <c r="AG270" s="196">
        <v>-8230078568.9198112</v>
      </c>
      <c r="AH270" s="196">
        <v>9964926268.7968235</v>
      </c>
      <c r="AI270" s="197">
        <v>88186446.211267412</v>
      </c>
      <c r="AJ270" s="244">
        <v>80</v>
      </c>
      <c r="AK270" s="245">
        <v>24</v>
      </c>
      <c r="AL270" s="245">
        <v>26975000</v>
      </c>
      <c r="AM270" s="192">
        <v>0.97275279513608481</v>
      </c>
      <c r="AN270" s="244">
        <v>77</v>
      </c>
      <c r="AO270" s="245">
        <v>24</v>
      </c>
      <c r="AP270" s="245">
        <v>91</v>
      </c>
      <c r="AQ270" s="246">
        <v>26</v>
      </c>
      <c r="AR270" s="244">
        <v>12036767915.785233</v>
      </c>
      <c r="AS270" s="246">
        <v>3220419915.1445546</v>
      </c>
      <c r="AT270" s="244">
        <v>119327013</v>
      </c>
      <c r="AU270" s="191">
        <v>0.99463993751651136</v>
      </c>
      <c r="AV270" s="192">
        <v>0.16023621678704644</v>
      </c>
      <c r="AW270" s="244">
        <v>4964625.7302960325</v>
      </c>
      <c r="AX270" s="246">
        <v>121289261.87147729</v>
      </c>
      <c r="AY270" s="244">
        <v>4964625.7302960297</v>
      </c>
      <c r="AZ270" s="246">
        <v>21275380.918499801</v>
      </c>
      <c r="BA270" s="252">
        <v>0.99999999999999944</v>
      </c>
      <c r="BB270" s="192">
        <v>0.17541025965714924</v>
      </c>
      <c r="BC270" s="244">
        <v>26240006.648795899</v>
      </c>
      <c r="BD270" s="245">
        <v>95655052.122655183</v>
      </c>
      <c r="BE270" s="245">
        <v>3922093.7937955228</v>
      </c>
      <c r="BF270" s="247">
        <v>1069.1493965054742</v>
      </c>
    </row>
    <row r="271" spans="2:58" s="19" customFormat="1" ht="15" customHeight="1" x14ac:dyDescent="0.25">
      <c r="B271" s="255" t="s">
        <v>5</v>
      </c>
      <c r="C271" s="575">
        <v>1</v>
      </c>
      <c r="D271" s="287">
        <v>2018</v>
      </c>
      <c r="E271" s="339">
        <v>-0.1</v>
      </c>
      <c r="F271" s="340" t="s">
        <v>701</v>
      </c>
      <c r="G271" s="313">
        <v>14992243.389435917</v>
      </c>
      <c r="H271" s="315">
        <v>14958054.963197798</v>
      </c>
      <c r="I271" s="322">
        <v>2.2856197762499697E-3</v>
      </c>
      <c r="J271" s="341">
        <v>80</v>
      </c>
      <c r="K271" s="342">
        <v>80</v>
      </c>
      <c r="L271" s="328">
        <v>0</v>
      </c>
      <c r="M271" s="343">
        <v>26975000</v>
      </c>
      <c r="N271" s="344">
        <v>26975000</v>
      </c>
      <c r="O271" s="322">
        <v>0</v>
      </c>
      <c r="P271" s="343">
        <v>4964625.7302960297</v>
      </c>
      <c r="Q271" s="344">
        <v>4964625.7302960297</v>
      </c>
      <c r="R271" s="322">
        <v>0</v>
      </c>
      <c r="S271" s="343">
        <v>21275380.918499801</v>
      </c>
      <c r="T271" s="245">
        <v>21275380.918499801</v>
      </c>
      <c r="U271" s="331">
        <v>0</v>
      </c>
      <c r="V271" s="171">
        <v>-16051056817.375248</v>
      </c>
      <c r="W271" s="196">
        <v>-11267603432.986191</v>
      </c>
      <c r="X271" s="196">
        <v>-6479604885.5267372</v>
      </c>
      <c r="Y271" s="196">
        <v>-13935587880.532928</v>
      </c>
      <c r="Z271" s="197">
        <v>-423038039.74189758</v>
      </c>
      <c r="AA271" s="171">
        <v>49372.380717976826</v>
      </c>
      <c r="AB271" s="196">
        <v>225.43421676305888</v>
      </c>
      <c r="AC271" s="197">
        <v>7457742605.6298914</v>
      </c>
      <c r="AD271" s="171">
        <v>45896892709.422356</v>
      </c>
      <c r="AE271" s="196">
        <v>14992243.389435917</v>
      </c>
      <c r="AF271" s="196">
        <v>72730921.080847234</v>
      </c>
      <c r="AG271" s="196">
        <v>-8286008234.6734791</v>
      </c>
      <c r="AH271" s="196">
        <v>9960607969.871212</v>
      </c>
      <c r="AI271" s="197">
        <v>88033835.409099102</v>
      </c>
      <c r="AJ271" s="244">
        <v>80</v>
      </c>
      <c r="AK271" s="245">
        <v>24</v>
      </c>
      <c r="AL271" s="245">
        <v>26975000</v>
      </c>
      <c r="AM271" s="192">
        <v>0.97275279513608492</v>
      </c>
      <c r="AN271" s="244">
        <v>77</v>
      </c>
      <c r="AO271" s="245">
        <v>24</v>
      </c>
      <c r="AP271" s="245">
        <v>91</v>
      </c>
      <c r="AQ271" s="246">
        <v>26</v>
      </c>
      <c r="AR271" s="244">
        <v>12036767615.855549</v>
      </c>
      <c r="AS271" s="246">
        <v>3220419930.4010606</v>
      </c>
      <c r="AT271" s="244">
        <v>119327013</v>
      </c>
      <c r="AU271" s="191">
        <v>0.99463993751651225</v>
      </c>
      <c r="AV271" s="192">
        <v>0.16023619151056642</v>
      </c>
      <c r="AW271" s="244">
        <v>4964625.7302960325</v>
      </c>
      <c r="AX271" s="246">
        <v>121289261.87147729</v>
      </c>
      <c r="AY271" s="244">
        <v>4964625.7302960297</v>
      </c>
      <c r="AZ271" s="246">
        <v>21275380.918499801</v>
      </c>
      <c r="BA271" s="186">
        <v>0.99999999999999944</v>
      </c>
      <c r="BB271" s="187">
        <v>0.17541025965714924</v>
      </c>
      <c r="BC271" s="244">
        <v>26240006.648795899</v>
      </c>
      <c r="BD271" s="245">
        <v>95655052.122655183</v>
      </c>
      <c r="BE271" s="245">
        <v>3922093.7937955228</v>
      </c>
      <c r="BF271" s="247">
        <v>1088.5808856192518</v>
      </c>
    </row>
    <row r="272" spans="2:58" s="19" customFormat="1" ht="15" customHeight="1" x14ac:dyDescent="0.25">
      <c r="B272" s="255" t="s">
        <v>5</v>
      </c>
      <c r="C272" s="575">
        <v>1</v>
      </c>
      <c r="D272" s="287">
        <v>2018</v>
      </c>
      <c r="E272" s="339">
        <v>0.1</v>
      </c>
      <c r="F272" s="340" t="s">
        <v>701</v>
      </c>
      <c r="G272" s="313">
        <v>14923919.834914867</v>
      </c>
      <c r="H272" s="315">
        <v>14958054.963197798</v>
      </c>
      <c r="I272" s="322">
        <v>-2.2820566154433397E-3</v>
      </c>
      <c r="J272" s="341">
        <v>80</v>
      </c>
      <c r="K272" s="342">
        <v>80</v>
      </c>
      <c r="L272" s="328">
        <v>0</v>
      </c>
      <c r="M272" s="343">
        <v>26925000</v>
      </c>
      <c r="N272" s="344">
        <v>26975000</v>
      </c>
      <c r="O272" s="322">
        <v>-1.853568118628357E-3</v>
      </c>
      <c r="P272" s="343">
        <v>4964625.7302960297</v>
      </c>
      <c r="Q272" s="344">
        <v>4964625.7302960297</v>
      </c>
      <c r="R272" s="322">
        <v>0</v>
      </c>
      <c r="S272" s="343">
        <v>21275380.918499801</v>
      </c>
      <c r="T272" s="245">
        <v>21275380.918499801</v>
      </c>
      <c r="U272" s="331">
        <v>0</v>
      </c>
      <c r="V272" s="171">
        <v>-17053583985.18289</v>
      </c>
      <c r="W272" s="196">
        <v>-12270130600.793823</v>
      </c>
      <c r="X272" s="196">
        <v>-7482132053.3343773</v>
      </c>
      <c r="Y272" s="196">
        <v>-14938115048.340572</v>
      </c>
      <c r="Z272" s="197">
        <v>-1425565207.5495377</v>
      </c>
      <c r="AA272" s="171">
        <v>49255.897905133861</v>
      </c>
      <c r="AB272" s="196">
        <v>225.20109336832212</v>
      </c>
      <c r="AC272" s="197">
        <v>7456067558.0988035</v>
      </c>
      <c r="AD272" s="171">
        <v>45865690637.968323</v>
      </c>
      <c r="AE272" s="196">
        <v>14923919.834914867</v>
      </c>
      <c r="AF272" s="196">
        <v>72576661.575683415</v>
      </c>
      <c r="AG272" s="196">
        <v>-8397055023.1452351</v>
      </c>
      <c r="AH272" s="196">
        <v>9952016416.5866528</v>
      </c>
      <c r="AI272" s="197">
        <v>87729087.061968982</v>
      </c>
      <c r="AJ272" s="244">
        <v>80</v>
      </c>
      <c r="AK272" s="245">
        <v>24</v>
      </c>
      <c r="AL272" s="245">
        <v>26925000</v>
      </c>
      <c r="AM272" s="192">
        <v>0.97455920701191767</v>
      </c>
      <c r="AN272" s="244">
        <v>77</v>
      </c>
      <c r="AO272" s="245">
        <v>24</v>
      </c>
      <c r="AP272" s="245">
        <v>91</v>
      </c>
      <c r="AQ272" s="246">
        <v>26</v>
      </c>
      <c r="AR272" s="244">
        <v>12041783731.829546</v>
      </c>
      <c r="AS272" s="246">
        <v>3220380154.3035865</v>
      </c>
      <c r="AT272" s="244">
        <v>119327013</v>
      </c>
      <c r="AU272" s="191">
        <v>0.9946399375165117</v>
      </c>
      <c r="AV272" s="192">
        <v>0.16058599271556817</v>
      </c>
      <c r="AW272" s="244">
        <v>4964625.7302960325</v>
      </c>
      <c r="AX272" s="246">
        <v>121289261.87147729</v>
      </c>
      <c r="AY272" s="244">
        <v>4964625.7302960297</v>
      </c>
      <c r="AZ272" s="246">
        <v>21275380.918499801</v>
      </c>
      <c r="BA272" s="186">
        <v>0.99999999999999944</v>
      </c>
      <c r="BB272" s="187">
        <v>0.17541025965714924</v>
      </c>
      <c r="BC272" s="244">
        <v>26240006.648795899</v>
      </c>
      <c r="BD272" s="245">
        <v>95655052.122655183</v>
      </c>
      <c r="BE272" s="245">
        <v>3922093.7937955228</v>
      </c>
      <c r="BF272" s="247">
        <v>1126.7869417847767</v>
      </c>
    </row>
    <row r="273" spans="2:58" s="19" customFormat="1" ht="15" customHeight="1" x14ac:dyDescent="0.25">
      <c r="B273" s="256" t="s">
        <v>5</v>
      </c>
      <c r="C273" s="576">
        <v>1</v>
      </c>
      <c r="D273" s="288">
        <v>2018</v>
      </c>
      <c r="E273" s="345">
        <v>0.2</v>
      </c>
      <c r="F273" s="346" t="s">
        <v>701</v>
      </c>
      <c r="G273" s="316">
        <v>14889785.887666471</v>
      </c>
      <c r="H273" s="318">
        <v>14958054.963197798</v>
      </c>
      <c r="I273" s="323">
        <v>-4.5640342744623918E-3</v>
      </c>
      <c r="J273" s="347">
        <v>80</v>
      </c>
      <c r="K273" s="348">
        <v>80</v>
      </c>
      <c r="L273" s="329">
        <v>0</v>
      </c>
      <c r="M273" s="349">
        <v>26925000</v>
      </c>
      <c r="N273" s="350">
        <v>26975000</v>
      </c>
      <c r="O273" s="323">
        <v>-1.853568118628357E-3</v>
      </c>
      <c r="P273" s="349">
        <v>4964625.7302960297</v>
      </c>
      <c r="Q273" s="350">
        <v>4964625.7302960297</v>
      </c>
      <c r="R273" s="323">
        <v>0</v>
      </c>
      <c r="S273" s="349">
        <v>21275380.918499801</v>
      </c>
      <c r="T273" s="249">
        <v>21275380.918499801</v>
      </c>
      <c r="U273" s="332">
        <v>0</v>
      </c>
      <c r="V273" s="172">
        <v>-17562455187.335239</v>
      </c>
      <c r="W273" s="198">
        <v>-12779001802.946178</v>
      </c>
      <c r="X273" s="198">
        <v>-7991003255.4867325</v>
      </c>
      <c r="Y273" s="198">
        <v>-15446986250.492926</v>
      </c>
      <c r="Z273" s="199">
        <v>-1934436409.7018929</v>
      </c>
      <c r="AA273" s="172">
        <v>49197.570976051662</v>
      </c>
      <c r="AB273" s="198">
        <v>225.0844556039539</v>
      </c>
      <c r="AC273" s="199">
        <v>7455236023.0803347</v>
      </c>
      <c r="AD273" s="172">
        <v>45850101190.58503</v>
      </c>
      <c r="AE273" s="198">
        <v>14889785.887666471</v>
      </c>
      <c r="AF273" s="198">
        <v>72499488.234994993</v>
      </c>
      <c r="AG273" s="198">
        <v>-8452895565.4141293</v>
      </c>
      <c r="AH273" s="198">
        <v>9947704998.8365936</v>
      </c>
      <c r="AI273" s="199">
        <v>87576719.443919897</v>
      </c>
      <c r="AJ273" s="248">
        <v>80</v>
      </c>
      <c r="AK273" s="249">
        <v>24</v>
      </c>
      <c r="AL273" s="249">
        <v>26925000</v>
      </c>
      <c r="AM273" s="194">
        <v>0.97455920701191812</v>
      </c>
      <c r="AN273" s="248">
        <v>77</v>
      </c>
      <c r="AO273" s="249">
        <v>24</v>
      </c>
      <c r="AP273" s="249">
        <v>91</v>
      </c>
      <c r="AQ273" s="250">
        <v>26</v>
      </c>
      <c r="AR273" s="248">
        <v>12041784794.898335</v>
      </c>
      <c r="AS273" s="250">
        <v>3220380318.7989211</v>
      </c>
      <c r="AT273" s="248">
        <v>119327013</v>
      </c>
      <c r="AU273" s="193">
        <v>0.99463993751651136</v>
      </c>
      <c r="AV273" s="194">
        <v>0.16058602641754138</v>
      </c>
      <c r="AW273" s="248">
        <v>4964625.7302960325</v>
      </c>
      <c r="AX273" s="250">
        <v>121289261.87147729</v>
      </c>
      <c r="AY273" s="248">
        <v>4964625.7302960297</v>
      </c>
      <c r="AZ273" s="250">
        <v>21275380.918499801</v>
      </c>
      <c r="BA273" s="204">
        <v>0.99999999999999944</v>
      </c>
      <c r="BB273" s="206">
        <v>0.17541025965714924</v>
      </c>
      <c r="BC273" s="248">
        <v>26240006.648795798</v>
      </c>
      <c r="BD273" s="249">
        <v>95655052.122655198</v>
      </c>
      <c r="BE273" s="249">
        <v>3922093.7937955232</v>
      </c>
      <c r="BF273" s="251">
        <v>1146.1798942700163</v>
      </c>
    </row>
    <row r="274" spans="2:58" s="19" customFormat="1" ht="15" customHeight="1" x14ac:dyDescent="0.25">
      <c r="B274" s="254" t="s">
        <v>5</v>
      </c>
      <c r="C274" s="577">
        <v>1</v>
      </c>
      <c r="D274" s="286">
        <v>2018</v>
      </c>
      <c r="E274" s="333">
        <v>-0.2</v>
      </c>
      <c r="F274" s="334" t="s">
        <v>696</v>
      </c>
      <c r="G274" s="319">
        <v>16878927.601345293</v>
      </c>
      <c r="H274" s="320">
        <v>14958054.963197798</v>
      </c>
      <c r="I274" s="324">
        <v>0.12841727369457678</v>
      </c>
      <c r="J274" s="335">
        <v>80</v>
      </c>
      <c r="K274" s="336">
        <v>80</v>
      </c>
      <c r="L274" s="327">
        <v>0</v>
      </c>
      <c r="M274" s="337">
        <v>27125000</v>
      </c>
      <c r="N274" s="338">
        <v>26975000</v>
      </c>
      <c r="O274" s="324">
        <v>5.5607043558851821E-3</v>
      </c>
      <c r="P274" s="337">
        <v>4964625.7302960297</v>
      </c>
      <c r="Q274" s="338">
        <v>4964625.7302960297</v>
      </c>
      <c r="R274" s="324">
        <v>0</v>
      </c>
      <c r="S274" s="337">
        <v>21394664.046728302</v>
      </c>
      <c r="T274" s="241">
        <v>21275380.918499801</v>
      </c>
      <c r="U274" s="330">
        <v>5.6066271473795837E-3</v>
      </c>
      <c r="V274" s="170">
        <v>-16116957241.439167</v>
      </c>
      <c r="W274" s="24">
        <v>-11305222657.408848</v>
      </c>
      <c r="X274" s="24">
        <v>-6488252707.1118393</v>
      </c>
      <c r="Y274" s="24">
        <v>-13987905819.098677</v>
      </c>
      <c r="Z274" s="195">
        <v>-401317989.46736908</v>
      </c>
      <c r="AA274" s="170">
        <v>52458.942679567532</v>
      </c>
      <c r="AB274" s="24">
        <v>233.93478413053356</v>
      </c>
      <c r="AC274" s="195">
        <v>7532610234.3401012</v>
      </c>
      <c r="AD274" s="170">
        <v>47223608033.187408</v>
      </c>
      <c r="AE274" s="24">
        <v>16878927.601345293</v>
      </c>
      <c r="AF274" s="24">
        <v>79325496.22136265</v>
      </c>
      <c r="AG274" s="24">
        <v>-6056508134.6218243</v>
      </c>
      <c r="AH274" s="24">
        <v>10183776842.493301</v>
      </c>
      <c r="AI274" s="195">
        <v>138667226.23013461</v>
      </c>
      <c r="AJ274" s="240">
        <v>80</v>
      </c>
      <c r="AK274" s="241">
        <v>24</v>
      </c>
      <c r="AL274" s="241">
        <v>27125000</v>
      </c>
      <c r="AM274" s="190">
        <v>0.97177105168753541</v>
      </c>
      <c r="AN274" s="240">
        <v>77</v>
      </c>
      <c r="AO274" s="241">
        <v>24</v>
      </c>
      <c r="AP274" s="241">
        <v>91</v>
      </c>
      <c r="AQ274" s="242">
        <v>26</v>
      </c>
      <c r="AR274" s="240">
        <v>12078860800.723618</v>
      </c>
      <c r="AS274" s="242">
        <v>3278286124.787951</v>
      </c>
      <c r="AT274" s="240">
        <v>119327013</v>
      </c>
      <c r="AU274" s="189">
        <v>0.99916142124919327</v>
      </c>
      <c r="AV274" s="190">
        <v>0.15783945098879151</v>
      </c>
      <c r="AW274" s="240">
        <v>4964625.7302960325</v>
      </c>
      <c r="AX274" s="242">
        <v>121289261.87147729</v>
      </c>
      <c r="AY274" s="240">
        <v>4964625.7302960297</v>
      </c>
      <c r="AZ274" s="242">
        <v>21394664.046728302</v>
      </c>
      <c r="BA274" s="200">
        <v>0.99999999999999944</v>
      </c>
      <c r="BB274" s="202">
        <v>0.17639371958087188</v>
      </c>
      <c r="BC274" s="240">
        <v>26359289.777024399</v>
      </c>
      <c r="BD274" s="241">
        <v>96089885.619489521</v>
      </c>
      <c r="BE274" s="241">
        <v>3939923.0429718387</v>
      </c>
      <c r="BF274" s="243">
        <v>1088.5348044742875</v>
      </c>
    </row>
    <row r="275" spans="2:58" s="19" customFormat="1" ht="15" customHeight="1" x14ac:dyDescent="0.25">
      <c r="B275" s="255" t="s">
        <v>5</v>
      </c>
      <c r="C275" s="575">
        <v>1</v>
      </c>
      <c r="D275" s="287">
        <v>2018</v>
      </c>
      <c r="E275" s="339">
        <v>-0.1</v>
      </c>
      <c r="F275" s="340" t="s">
        <v>696</v>
      </c>
      <c r="G275" s="313">
        <v>15917211.603228811</v>
      </c>
      <c r="H275" s="315">
        <v>14958054.963197798</v>
      </c>
      <c r="I275" s="322">
        <v>6.4123085681319081E-2</v>
      </c>
      <c r="J275" s="341">
        <v>80</v>
      </c>
      <c r="K275" s="342">
        <v>80</v>
      </c>
      <c r="L275" s="328">
        <v>0</v>
      </c>
      <c r="M275" s="343">
        <v>27025000</v>
      </c>
      <c r="N275" s="344">
        <v>26975000</v>
      </c>
      <c r="O275" s="322">
        <v>1.853568118628468E-3</v>
      </c>
      <c r="P275" s="343">
        <v>4964625.7302960297</v>
      </c>
      <c r="Q275" s="344">
        <v>4964625.7302960297</v>
      </c>
      <c r="R275" s="322">
        <v>0</v>
      </c>
      <c r="S275" s="343">
        <v>21329724.2610888</v>
      </c>
      <c r="T275" s="245">
        <v>21275380.918499801</v>
      </c>
      <c r="U275" s="331">
        <v>2.5542829431433045E-3</v>
      </c>
      <c r="V275" s="171">
        <v>-16332903783.850248</v>
      </c>
      <c r="W275" s="196">
        <v>-11536057905.543411</v>
      </c>
      <c r="X275" s="196">
        <v>-6734344269.1939926</v>
      </c>
      <c r="Y275" s="196">
        <v>-14212112396.101427</v>
      </c>
      <c r="Z275" s="197">
        <v>-664966624.41807938</v>
      </c>
      <c r="AA275" s="171">
        <v>50877.010714595992</v>
      </c>
      <c r="AB275" s="196">
        <v>229.60083903060993</v>
      </c>
      <c r="AC275" s="197">
        <v>7493090090.8798561</v>
      </c>
      <c r="AD275" s="171">
        <v>46542293258.254517</v>
      </c>
      <c r="AE275" s="196">
        <v>15917211.603228811</v>
      </c>
      <c r="AF275" s="196">
        <v>75982496.660503119</v>
      </c>
      <c r="AG275" s="196">
        <v>-7197299763.1641541</v>
      </c>
      <c r="AH275" s="196">
        <v>10070343737.763294</v>
      </c>
      <c r="AI275" s="197">
        <v>113287184.22181278</v>
      </c>
      <c r="AJ275" s="244">
        <v>80</v>
      </c>
      <c r="AK275" s="245">
        <v>24</v>
      </c>
      <c r="AL275" s="245">
        <v>27025000</v>
      </c>
      <c r="AM275" s="192">
        <v>0.9729639219753885</v>
      </c>
      <c r="AN275" s="244">
        <v>77</v>
      </c>
      <c r="AO275" s="245">
        <v>24</v>
      </c>
      <c r="AP275" s="245">
        <v>91</v>
      </c>
      <c r="AQ275" s="246">
        <v>26</v>
      </c>
      <c r="AR275" s="244">
        <v>12050965313.58124</v>
      </c>
      <c r="AS275" s="246">
        <v>3245310765.102417</v>
      </c>
      <c r="AT275" s="244">
        <v>119327013</v>
      </c>
      <c r="AU275" s="191">
        <v>0.99669984777494258</v>
      </c>
      <c r="AV275" s="192">
        <v>0.15896578504087408</v>
      </c>
      <c r="AW275" s="244">
        <v>4964625.7302960325</v>
      </c>
      <c r="AX275" s="246">
        <v>121289261.87147729</v>
      </c>
      <c r="AY275" s="244">
        <v>4964625.7302960297</v>
      </c>
      <c r="AZ275" s="246">
        <v>21329724.2610888</v>
      </c>
      <c r="BA275" s="186">
        <v>0.99999999999999944</v>
      </c>
      <c r="BB275" s="187">
        <v>0.17585830709144382</v>
      </c>
      <c r="BC275" s="244">
        <v>26294349.991384801</v>
      </c>
      <c r="BD275" s="245">
        <v>95853154.78846027</v>
      </c>
      <c r="BE275" s="245">
        <v>3930216.493212299</v>
      </c>
      <c r="BF275" s="247">
        <v>1098.0512912342811</v>
      </c>
    </row>
    <row r="276" spans="2:58" s="19" customFormat="1" ht="15" customHeight="1" x14ac:dyDescent="0.25">
      <c r="B276" s="255" t="s">
        <v>5</v>
      </c>
      <c r="C276" s="575">
        <v>1</v>
      </c>
      <c r="D276" s="287">
        <v>2018</v>
      </c>
      <c r="E276" s="339">
        <v>0.1</v>
      </c>
      <c r="F276" s="340" t="s">
        <v>696</v>
      </c>
      <c r="G276" s="313">
        <v>14001421.881114267</v>
      </c>
      <c r="H276" s="315">
        <v>14958054.963197798</v>
      </c>
      <c r="I276" s="322">
        <v>-6.3954376717908379E-2</v>
      </c>
      <c r="J276" s="341">
        <v>80</v>
      </c>
      <c r="K276" s="342">
        <v>80</v>
      </c>
      <c r="L276" s="328">
        <v>0</v>
      </c>
      <c r="M276" s="343">
        <v>26900000</v>
      </c>
      <c r="N276" s="344">
        <v>26975000</v>
      </c>
      <c r="O276" s="322">
        <v>-2.780352177942591E-3</v>
      </c>
      <c r="P276" s="343">
        <v>4964625.7302960297</v>
      </c>
      <c r="Q276" s="344">
        <v>4964625.7302960297</v>
      </c>
      <c r="R276" s="322">
        <v>0</v>
      </c>
      <c r="S276" s="343">
        <v>21164522.6485563</v>
      </c>
      <c r="T276" s="245">
        <v>21275380.918499801</v>
      </c>
      <c r="U276" s="331">
        <v>-5.2106361981564264E-3</v>
      </c>
      <c r="V276" s="171">
        <v>-16759161015.340433</v>
      </c>
      <c r="W276" s="196">
        <v>-11997158225.397583</v>
      </c>
      <c r="X276" s="196">
        <v>-7230887854.1046028</v>
      </c>
      <c r="Y276" s="196">
        <v>-14656032669.108871</v>
      </c>
      <c r="Z276" s="197">
        <v>-1212574158.0553207</v>
      </c>
      <c r="AA276" s="171">
        <v>47679.230138983847</v>
      </c>
      <c r="AB276" s="196">
        <v>220.85463084233254</v>
      </c>
      <c r="AC276" s="197">
        <v>7402912785.6955509</v>
      </c>
      <c r="AD276" s="171">
        <v>45123608765.149361</v>
      </c>
      <c r="AE276" s="196">
        <v>14001421.881114267</v>
      </c>
      <c r="AF276" s="196">
        <v>69328528.321357623</v>
      </c>
      <c r="AG276" s="196">
        <v>-9434942749.4020004</v>
      </c>
      <c r="AH276" s="196">
        <v>9848429014.2322102</v>
      </c>
      <c r="AI276" s="197">
        <v>63405142.109622657</v>
      </c>
      <c r="AJ276" s="244">
        <v>80</v>
      </c>
      <c r="AK276" s="245">
        <v>24</v>
      </c>
      <c r="AL276" s="245">
        <v>26900000</v>
      </c>
      <c r="AM276" s="192">
        <v>0.97134380590529168</v>
      </c>
      <c r="AN276" s="244">
        <v>77</v>
      </c>
      <c r="AO276" s="245">
        <v>24</v>
      </c>
      <c r="AP276" s="245">
        <v>91</v>
      </c>
      <c r="AQ276" s="246">
        <v>26</v>
      </c>
      <c r="AR276" s="244">
        <v>11958433900.48724</v>
      </c>
      <c r="AS276" s="246">
        <v>3182437716.3697925</v>
      </c>
      <c r="AT276" s="244">
        <v>119327013</v>
      </c>
      <c r="AU276" s="191">
        <v>0.99043780204582899</v>
      </c>
      <c r="AV276" s="192">
        <v>0.15980108033139795</v>
      </c>
      <c r="AW276" s="244">
        <v>4964625.7302960325</v>
      </c>
      <c r="AX276" s="246">
        <v>121289261.87147729</v>
      </c>
      <c r="AY276" s="244">
        <v>4964625.7302960297</v>
      </c>
      <c r="AZ276" s="246">
        <v>21164522.6485563</v>
      </c>
      <c r="BA276" s="186">
        <v>0.99999999999999944</v>
      </c>
      <c r="BB276" s="187">
        <v>0.17449626060865167</v>
      </c>
      <c r="BC276" s="244">
        <v>26129148.3788523</v>
      </c>
      <c r="BD276" s="245">
        <v>95250930.518129423</v>
      </c>
      <c r="BE276" s="245">
        <v>3905523.8081870591</v>
      </c>
      <c r="BF276" s="247">
        <v>1118.1753754997339</v>
      </c>
    </row>
    <row r="277" spans="2:58" s="19" customFormat="1" ht="15" customHeight="1" x14ac:dyDescent="0.25">
      <c r="B277" s="256" t="s">
        <v>5</v>
      </c>
      <c r="C277" s="576">
        <v>1</v>
      </c>
      <c r="D277" s="288">
        <v>2018</v>
      </c>
      <c r="E277" s="345">
        <v>0.2</v>
      </c>
      <c r="F277" s="346" t="s">
        <v>696</v>
      </c>
      <c r="G277" s="316">
        <v>13053139.019105025</v>
      </c>
      <c r="H277" s="318">
        <v>14958054.963197798</v>
      </c>
      <c r="I277" s="323">
        <v>-0.12735051106440998</v>
      </c>
      <c r="J277" s="347">
        <v>80</v>
      </c>
      <c r="K277" s="348">
        <v>80</v>
      </c>
      <c r="L277" s="329">
        <v>0</v>
      </c>
      <c r="M277" s="349">
        <v>26350000</v>
      </c>
      <c r="N277" s="350">
        <v>26975000</v>
      </c>
      <c r="O277" s="323">
        <v>-2.3169601482854518E-2</v>
      </c>
      <c r="P277" s="349">
        <v>4964625.7302960297</v>
      </c>
      <c r="Q277" s="350">
        <v>4964625.7302960297</v>
      </c>
      <c r="R277" s="323">
        <v>0</v>
      </c>
      <c r="S277" s="349">
        <v>20729198.717982098</v>
      </c>
      <c r="T277" s="249">
        <v>21275380.918499801</v>
      </c>
      <c r="U277" s="332">
        <v>-2.5672029215833003E-2</v>
      </c>
      <c r="V277" s="172">
        <v>-16690101141.683414</v>
      </c>
      <c r="W277" s="198">
        <v>-12028968638.411377</v>
      </c>
      <c r="X277" s="198">
        <v>-7363801122.2575455</v>
      </c>
      <c r="Y277" s="198">
        <v>-14631154242.812962</v>
      </c>
      <c r="Z277" s="199">
        <v>-1463285318.695034</v>
      </c>
      <c r="AA277" s="172">
        <v>45625.903757050553</v>
      </c>
      <c r="AB277" s="198">
        <v>215.34250155610638</v>
      </c>
      <c r="AC277" s="199">
        <v>7246364889.786911</v>
      </c>
      <c r="AD277" s="172">
        <v>43807803595.213448</v>
      </c>
      <c r="AE277" s="198">
        <v>13053139.019105025</v>
      </c>
      <c r="AF277" s="198">
        <v>66009533.37485753</v>
      </c>
      <c r="AG277" s="198">
        <v>-10232200473.04772</v>
      </c>
      <c r="AH277" s="198">
        <v>9775789511.9673672</v>
      </c>
      <c r="AI277" s="199">
        <v>44175426.072740793</v>
      </c>
      <c r="AJ277" s="248">
        <v>80</v>
      </c>
      <c r="AK277" s="249">
        <v>24</v>
      </c>
      <c r="AL277" s="249">
        <v>26350000</v>
      </c>
      <c r="AM277" s="194">
        <v>0.97509770202194379</v>
      </c>
      <c r="AN277" s="248">
        <v>77</v>
      </c>
      <c r="AO277" s="249">
        <v>24</v>
      </c>
      <c r="AP277" s="249">
        <v>91</v>
      </c>
      <c r="AQ277" s="250">
        <v>26</v>
      </c>
      <c r="AR277" s="248">
        <v>11693863992.579258</v>
      </c>
      <c r="AS277" s="250">
        <v>3086700543.1173854</v>
      </c>
      <c r="AT277" s="248">
        <v>119327013</v>
      </c>
      <c r="AU277" s="193">
        <v>0.97393664132201652</v>
      </c>
      <c r="AV277" s="194">
        <v>0.16160493764419909</v>
      </c>
      <c r="AW277" s="248">
        <v>4964625.7302960325</v>
      </c>
      <c r="AX277" s="250">
        <v>121289261.87147729</v>
      </c>
      <c r="AY277" s="248">
        <v>4964625.7302960297</v>
      </c>
      <c r="AZ277" s="250">
        <v>20729198.717982098</v>
      </c>
      <c r="BA277" s="204">
        <v>0.99999999999999944</v>
      </c>
      <c r="BB277" s="206">
        <v>0.17090712234647404</v>
      </c>
      <c r="BC277" s="248">
        <v>25693824.4482782</v>
      </c>
      <c r="BD277" s="249">
        <v>93664005.109662816</v>
      </c>
      <c r="BE277" s="249">
        <v>3840455.9402841455</v>
      </c>
      <c r="BF277" s="251">
        <v>1126.4479606040015</v>
      </c>
    </row>
    <row r="278" spans="2:58" s="19" customFormat="1" ht="15" customHeight="1" x14ac:dyDescent="0.25">
      <c r="B278" s="254" t="s">
        <v>5</v>
      </c>
      <c r="C278" s="577">
        <v>1</v>
      </c>
      <c r="D278" s="286">
        <v>2018</v>
      </c>
      <c r="E278" s="333">
        <v>-0.2</v>
      </c>
      <c r="F278" s="334" t="s">
        <v>700</v>
      </c>
      <c r="G278" s="319">
        <v>15971338.243485387</v>
      </c>
      <c r="H278" s="320">
        <v>14958054.963197798</v>
      </c>
      <c r="I278" s="324">
        <v>6.774164707782071E-2</v>
      </c>
      <c r="J278" s="335">
        <v>80</v>
      </c>
      <c r="K278" s="336">
        <v>80</v>
      </c>
      <c r="L278" s="327">
        <v>0</v>
      </c>
      <c r="M278" s="337">
        <v>27025000</v>
      </c>
      <c r="N278" s="338">
        <v>26975000</v>
      </c>
      <c r="O278" s="324">
        <v>1.853568118628468E-3</v>
      </c>
      <c r="P278" s="337">
        <v>4964625.7302960297</v>
      </c>
      <c r="Q278" s="338">
        <v>4964625.7302960297</v>
      </c>
      <c r="R278" s="324">
        <v>0</v>
      </c>
      <c r="S278" s="337">
        <v>21377223.0852671</v>
      </c>
      <c r="T278" s="241">
        <v>21275380.918499801</v>
      </c>
      <c r="U278" s="330">
        <v>4.7868551523204683E-3</v>
      </c>
      <c r="V278" s="170">
        <v>-14922533731.056244</v>
      </c>
      <c r="W278" s="24">
        <v>-10116309974.551773</v>
      </c>
      <c r="X278" s="24">
        <v>-5304785207.4548759</v>
      </c>
      <c r="Y278" s="24">
        <v>-12795190497.000036</v>
      </c>
      <c r="Z278" s="195">
        <v>780294108.78336716</v>
      </c>
      <c r="AA278" s="170">
        <v>50831.576114024181</v>
      </c>
      <c r="AB278" s="24">
        <v>228.88404848351161</v>
      </c>
      <c r="AC278" s="195">
        <v>7556981283.8134899</v>
      </c>
      <c r="AD278" s="170">
        <v>46634735555.679436</v>
      </c>
      <c r="AE278" s="24">
        <v>15971338.243485387</v>
      </c>
      <c r="AF278" s="24">
        <v>74601912.308617651</v>
      </c>
      <c r="AG278" s="24">
        <v>-8024161434.1061516</v>
      </c>
      <c r="AH278" s="24">
        <v>10006408357.150835</v>
      </c>
      <c r="AI278" s="195">
        <v>91041175.552824497</v>
      </c>
      <c r="AJ278" s="240">
        <v>80</v>
      </c>
      <c r="AK278" s="241">
        <v>24</v>
      </c>
      <c r="AL278" s="241">
        <v>27025000</v>
      </c>
      <c r="AM278" s="190">
        <v>0.97472151028910969</v>
      </c>
      <c r="AN278" s="240">
        <v>77</v>
      </c>
      <c r="AO278" s="241">
        <v>24</v>
      </c>
      <c r="AP278" s="241">
        <v>91</v>
      </c>
      <c r="AQ278" s="242">
        <v>26</v>
      </c>
      <c r="AR278" s="240">
        <v>12153129769.615721</v>
      </c>
      <c r="AS278" s="242">
        <v>3251749111.5680904</v>
      </c>
      <c r="AT278" s="240">
        <v>119327013</v>
      </c>
      <c r="AU278" s="189">
        <v>0.99850031330626443</v>
      </c>
      <c r="AV278" s="190">
        <v>0.16507325442020351</v>
      </c>
      <c r="AW278" s="240">
        <v>4964625.7302960325</v>
      </c>
      <c r="AX278" s="242">
        <v>121289261.87147729</v>
      </c>
      <c r="AY278" s="240">
        <v>4964625.7302960297</v>
      </c>
      <c r="AZ278" s="242">
        <v>21377223.0852671</v>
      </c>
      <c r="BA278" s="200">
        <v>0.99999999999999944</v>
      </c>
      <c r="BB278" s="202">
        <v>0.17624992316235891</v>
      </c>
      <c r="BC278" s="240">
        <v>26341848.815563101</v>
      </c>
      <c r="BD278" s="241">
        <v>96026306.516786888</v>
      </c>
      <c r="BE278" s="241">
        <v>3937316.1424622312</v>
      </c>
      <c r="BF278" s="243">
        <v>1043.5984398814514</v>
      </c>
    </row>
    <row r="279" spans="2:58" s="19" customFormat="1" ht="15" customHeight="1" x14ac:dyDescent="0.25">
      <c r="B279" s="255" t="s">
        <v>5</v>
      </c>
      <c r="C279" s="575">
        <v>1</v>
      </c>
      <c r="D279" s="287">
        <v>2018</v>
      </c>
      <c r="E279" s="339">
        <v>-0.1</v>
      </c>
      <c r="F279" s="340" t="s">
        <v>700</v>
      </c>
      <c r="G279" s="313">
        <v>15463741.960156005</v>
      </c>
      <c r="H279" s="315">
        <v>14958054.963197798</v>
      </c>
      <c r="I279" s="322">
        <v>3.3807002193960267E-2</v>
      </c>
      <c r="J279" s="341">
        <v>80</v>
      </c>
      <c r="K279" s="342">
        <v>80</v>
      </c>
      <c r="L279" s="328">
        <v>0</v>
      </c>
      <c r="M279" s="343">
        <v>26975000</v>
      </c>
      <c r="N279" s="344">
        <v>26975000</v>
      </c>
      <c r="O279" s="322">
        <v>0</v>
      </c>
      <c r="P279" s="343">
        <v>4964625.7302960297</v>
      </c>
      <c r="Q279" s="344">
        <v>4964625.7302960297</v>
      </c>
      <c r="R279" s="322">
        <v>0</v>
      </c>
      <c r="S279" s="343">
        <v>21325816.880850401</v>
      </c>
      <c r="T279" s="245">
        <v>21275380.918499801</v>
      </c>
      <c r="U279" s="331">
        <v>2.3706255856854597E-3</v>
      </c>
      <c r="V279" s="171">
        <v>-15731847665.126312</v>
      </c>
      <c r="W279" s="196">
        <v>-10935483759.319275</v>
      </c>
      <c r="X279" s="196">
        <v>-6134252095.4696579</v>
      </c>
      <c r="Y279" s="196">
        <v>-13611438970.794947</v>
      </c>
      <c r="Z279" s="197">
        <v>-66780706.325122833</v>
      </c>
      <c r="AA279" s="171">
        <v>50071.002042747365</v>
      </c>
      <c r="AB279" s="196">
        <v>227.09626299921726</v>
      </c>
      <c r="AC279" s="197">
        <v>7506721241.0340929</v>
      </c>
      <c r="AD279" s="171">
        <v>46256620408.040962</v>
      </c>
      <c r="AE279" s="196">
        <v>15463741.960156005</v>
      </c>
      <c r="AF279" s="196">
        <v>73626019.176535621</v>
      </c>
      <c r="AG279" s="196">
        <v>-8182506451.669548</v>
      </c>
      <c r="AH279" s="196">
        <v>9981368902.0190563</v>
      </c>
      <c r="AI279" s="197">
        <v>89463621.342986882</v>
      </c>
      <c r="AJ279" s="244">
        <v>80</v>
      </c>
      <c r="AK279" s="245">
        <v>24</v>
      </c>
      <c r="AL279" s="245">
        <v>26975000</v>
      </c>
      <c r="AM279" s="192">
        <v>0.97462252497299351</v>
      </c>
      <c r="AN279" s="244">
        <v>77</v>
      </c>
      <c r="AO279" s="245">
        <v>24</v>
      </c>
      <c r="AP279" s="245">
        <v>91</v>
      </c>
      <c r="AQ279" s="246">
        <v>26</v>
      </c>
      <c r="AR279" s="244">
        <v>12069211997.404633</v>
      </c>
      <c r="AS279" s="246">
        <v>3239635163.6358914</v>
      </c>
      <c r="AT279" s="244">
        <v>119327013</v>
      </c>
      <c r="AU279" s="191">
        <v>0.99655173666780139</v>
      </c>
      <c r="AV279" s="192">
        <v>0.16126401706270502</v>
      </c>
      <c r="AW279" s="244">
        <v>4964625.7302960325</v>
      </c>
      <c r="AX279" s="246">
        <v>121289261.87147729</v>
      </c>
      <c r="AY279" s="244">
        <v>4964625.7302960297</v>
      </c>
      <c r="AZ279" s="246">
        <v>21325816.880850401</v>
      </c>
      <c r="BA279" s="186">
        <v>0.99999999999999944</v>
      </c>
      <c r="BB279" s="187">
        <v>0.1758260917066842</v>
      </c>
      <c r="BC279" s="244">
        <v>26290442.611146498</v>
      </c>
      <c r="BD279" s="245">
        <v>95838910.86446403</v>
      </c>
      <c r="BE279" s="245">
        <v>3929632.4570880677</v>
      </c>
      <c r="BF279" s="247">
        <v>1075.2842823719313</v>
      </c>
    </row>
    <row r="280" spans="2:58" s="19" customFormat="1" ht="15" customHeight="1" x14ac:dyDescent="0.25">
      <c r="B280" s="255" t="s">
        <v>5</v>
      </c>
      <c r="C280" s="575">
        <v>1</v>
      </c>
      <c r="D280" s="287">
        <v>2018</v>
      </c>
      <c r="E280" s="339">
        <v>0.1</v>
      </c>
      <c r="F280" s="340" t="s">
        <v>700</v>
      </c>
      <c r="G280" s="313">
        <v>14453722.533322811</v>
      </c>
      <c r="H280" s="315">
        <v>14958054.963197798</v>
      </c>
      <c r="I280" s="322">
        <v>-3.3716444492002839E-2</v>
      </c>
      <c r="J280" s="341">
        <v>80</v>
      </c>
      <c r="K280" s="342">
        <v>80</v>
      </c>
      <c r="L280" s="328">
        <v>0</v>
      </c>
      <c r="M280" s="343">
        <v>26925000</v>
      </c>
      <c r="N280" s="344">
        <v>26975000</v>
      </c>
      <c r="O280" s="322">
        <v>-1.853568118628357E-3</v>
      </c>
      <c r="P280" s="343">
        <v>4964625.7302960297</v>
      </c>
      <c r="Q280" s="344">
        <v>4964625.7302960297</v>
      </c>
      <c r="R280" s="322">
        <v>0</v>
      </c>
      <c r="S280" s="343">
        <v>21200796.250301398</v>
      </c>
      <c r="T280" s="245">
        <v>21275380.918499801</v>
      </c>
      <c r="U280" s="331">
        <v>-3.505679568517106E-3</v>
      </c>
      <c r="V280" s="171">
        <v>-17361480195.821877</v>
      </c>
      <c r="W280" s="196">
        <v>-12590746944.391029</v>
      </c>
      <c r="X280" s="196">
        <v>-7815658585.8424263</v>
      </c>
      <c r="Y280" s="196">
        <v>-15254370850.892096</v>
      </c>
      <c r="Z280" s="197">
        <v>-1788248244.3137245</v>
      </c>
      <c r="AA280" s="171">
        <v>48526.259581677376</v>
      </c>
      <c r="AB280" s="196">
        <v>223.45999172376102</v>
      </c>
      <c r="AC280" s="197">
        <v>7399609001.040926</v>
      </c>
      <c r="AD280" s="171">
        <v>45464687043.540665</v>
      </c>
      <c r="AE280" s="196">
        <v>14453722.533322811</v>
      </c>
      <c r="AF280" s="196">
        <v>71679491.018197119</v>
      </c>
      <c r="AG280" s="196">
        <v>-8481033409.9070015</v>
      </c>
      <c r="AH280" s="196">
        <v>9933724085.6057987</v>
      </c>
      <c r="AI280" s="197">
        <v>86638373.05456692</v>
      </c>
      <c r="AJ280" s="244">
        <v>80</v>
      </c>
      <c r="AK280" s="245">
        <v>24</v>
      </c>
      <c r="AL280" s="245">
        <v>26925000</v>
      </c>
      <c r="AM280" s="192">
        <v>0.97178911719953309</v>
      </c>
      <c r="AN280" s="244">
        <v>77</v>
      </c>
      <c r="AO280" s="245">
        <v>24</v>
      </c>
      <c r="AP280" s="245">
        <v>91</v>
      </c>
      <c r="AQ280" s="246">
        <v>26</v>
      </c>
      <c r="AR280" s="244">
        <v>11953153830.046324</v>
      </c>
      <c r="AS280" s="246">
        <v>3207387092.594852</v>
      </c>
      <c r="AT280" s="244">
        <v>119327013</v>
      </c>
      <c r="AU280" s="191">
        <v>0.99181277017964575</v>
      </c>
      <c r="AV280" s="192">
        <v>0.1574024190314611</v>
      </c>
      <c r="AW280" s="244">
        <v>4964625.7302960325</v>
      </c>
      <c r="AX280" s="246">
        <v>121289261.87147729</v>
      </c>
      <c r="AY280" s="244">
        <v>4964625.7302960297</v>
      </c>
      <c r="AZ280" s="246">
        <v>21200796.250301398</v>
      </c>
      <c r="BA280" s="186">
        <v>0.99999999999999944</v>
      </c>
      <c r="BB280" s="187">
        <v>0.17479532749376089</v>
      </c>
      <c r="BC280" s="244">
        <v>26165421.980597399</v>
      </c>
      <c r="BD280" s="245">
        <v>95383161.935294941</v>
      </c>
      <c r="BE280" s="245">
        <v>3910945.6234398964</v>
      </c>
      <c r="BF280" s="247">
        <v>1140.3320533664892</v>
      </c>
    </row>
    <row r="281" spans="2:58" s="19" customFormat="1" ht="15" customHeight="1" x14ac:dyDescent="0.25">
      <c r="B281" s="256" t="s">
        <v>5</v>
      </c>
      <c r="C281" s="576">
        <v>1</v>
      </c>
      <c r="D281" s="288">
        <v>2018</v>
      </c>
      <c r="E281" s="345">
        <v>0.2</v>
      </c>
      <c r="F281" s="346" t="s">
        <v>700</v>
      </c>
      <c r="G281" s="316">
        <v>13952188.949887466</v>
      </c>
      <c r="H281" s="318">
        <v>14958054.963197798</v>
      </c>
      <c r="I281" s="323">
        <v>-6.7245775990603329E-2</v>
      </c>
      <c r="J281" s="347">
        <v>80</v>
      </c>
      <c r="K281" s="348">
        <v>80</v>
      </c>
      <c r="L281" s="329">
        <v>0</v>
      </c>
      <c r="M281" s="349">
        <v>26850000</v>
      </c>
      <c r="N281" s="350">
        <v>26975000</v>
      </c>
      <c r="O281" s="323">
        <v>-4.6339202965709481E-3</v>
      </c>
      <c r="P281" s="349">
        <v>4964625.7302960297</v>
      </c>
      <c r="Q281" s="350">
        <v>4964625.7302960297</v>
      </c>
      <c r="R281" s="323">
        <v>0</v>
      </c>
      <c r="S281" s="349">
        <v>21049784.351197999</v>
      </c>
      <c r="T281" s="249">
        <v>21275380.918499801</v>
      </c>
      <c r="U281" s="332">
        <v>-1.0603644097654574E-2</v>
      </c>
      <c r="V281" s="172">
        <v>-18106043272.641602</v>
      </c>
      <c r="W281" s="198">
        <v>-13368749422.076689</v>
      </c>
      <c r="X281" s="198">
        <v>-8627635861.9636955</v>
      </c>
      <c r="Y281" s="198">
        <v>-16014958778.65078</v>
      </c>
      <c r="Z281" s="199">
        <v>-2643738444.0777626</v>
      </c>
      <c r="AA281" s="172">
        <v>47638.898003550727</v>
      </c>
      <c r="AB281" s="198">
        <v>221.34809089145642</v>
      </c>
      <c r="AC281" s="199">
        <v>7318515043.3356609</v>
      </c>
      <c r="AD281" s="172">
        <v>44916550661.34227</v>
      </c>
      <c r="AE281" s="198">
        <v>13952188.949887466</v>
      </c>
      <c r="AF281" s="198">
        <v>70695955.04640834</v>
      </c>
      <c r="AG281" s="198">
        <v>-8557660377.4237633</v>
      </c>
      <c r="AH281" s="198">
        <v>9918956311.4285831</v>
      </c>
      <c r="AI281" s="199">
        <v>86460460.925009429</v>
      </c>
      <c r="AJ281" s="248">
        <v>80</v>
      </c>
      <c r="AK281" s="249">
        <v>24</v>
      </c>
      <c r="AL281" s="249">
        <v>26850000</v>
      </c>
      <c r="AM281" s="194">
        <v>0.9688793326440992</v>
      </c>
      <c r="AN281" s="248">
        <v>77</v>
      </c>
      <c r="AO281" s="249">
        <v>24</v>
      </c>
      <c r="AP281" s="249">
        <v>91</v>
      </c>
      <c r="AQ281" s="250">
        <v>26</v>
      </c>
      <c r="AR281" s="248">
        <v>11861704400.901268</v>
      </c>
      <c r="AS281" s="250">
        <v>3169758746.5287738</v>
      </c>
      <c r="AT281" s="248">
        <v>119327013</v>
      </c>
      <c r="AU281" s="193">
        <v>0.9860885922898005</v>
      </c>
      <c r="AV281" s="194">
        <v>0.15836755425758206</v>
      </c>
      <c r="AW281" s="248">
        <v>4964625.7302960325</v>
      </c>
      <c r="AX281" s="250">
        <v>121289261.87147729</v>
      </c>
      <c r="AY281" s="248">
        <v>4964625.7302960297</v>
      </c>
      <c r="AZ281" s="250">
        <v>21049784.351197999</v>
      </c>
      <c r="BA281" s="204">
        <v>0.99999999999999944</v>
      </c>
      <c r="BB281" s="206">
        <v>0.17355027169266765</v>
      </c>
      <c r="BC281" s="248">
        <v>26014410.081494</v>
      </c>
      <c r="BD281" s="249">
        <v>94832664.701311335</v>
      </c>
      <c r="BE281" s="249">
        <v>3888373.8748809169</v>
      </c>
      <c r="BF281" s="251">
        <v>1172.7801757505169</v>
      </c>
    </row>
    <row r="282" spans="2:58" s="19" customFormat="1" ht="15" customHeight="1" x14ac:dyDescent="0.25">
      <c r="B282" s="254" t="s">
        <v>5</v>
      </c>
      <c r="C282" s="577">
        <v>1</v>
      </c>
      <c r="D282" s="286">
        <v>2018</v>
      </c>
      <c r="E282" s="333">
        <v>-0.2</v>
      </c>
      <c r="F282" s="334" t="s">
        <v>802</v>
      </c>
      <c r="G282" s="319">
        <v>15143842.108614016</v>
      </c>
      <c r="H282" s="320">
        <v>14958054.963197798</v>
      </c>
      <c r="I282" s="324">
        <v>1.2420541699661003E-2</v>
      </c>
      <c r="J282" s="335">
        <v>80</v>
      </c>
      <c r="K282" s="336">
        <v>80</v>
      </c>
      <c r="L282" s="327">
        <v>0</v>
      </c>
      <c r="M282" s="337">
        <v>26975000</v>
      </c>
      <c r="N282" s="338">
        <v>26975000</v>
      </c>
      <c r="O282" s="324">
        <v>0</v>
      </c>
      <c r="P282" s="337">
        <v>4964625.7302960297</v>
      </c>
      <c r="Q282" s="338">
        <v>4964625.7302960297</v>
      </c>
      <c r="R282" s="324">
        <v>0</v>
      </c>
      <c r="S282" s="337">
        <v>21302568.177373301</v>
      </c>
      <c r="T282" s="241">
        <v>21275380.918499801</v>
      </c>
      <c r="U282" s="330">
        <v>1.277874129617107E-3</v>
      </c>
      <c r="V282" s="170">
        <v>-16484421443.602654</v>
      </c>
      <c r="W282" s="24">
        <v>-11693265887.460381</v>
      </c>
      <c r="X282" s="24">
        <v>-6897409497.4181213</v>
      </c>
      <c r="Y282" s="24">
        <v>-14366289754.641253</v>
      </c>
      <c r="Z282" s="195">
        <v>-836432025.07618713</v>
      </c>
      <c r="AA282" s="170">
        <v>49592.905292803545</v>
      </c>
      <c r="AB282" s="24">
        <v>226.65667086919382</v>
      </c>
      <c r="AC282" s="195">
        <v>7472862200.5023651</v>
      </c>
      <c r="AD282" s="170">
        <v>46018499400.660019</v>
      </c>
      <c r="AE282" s="24">
        <v>15143842.108614016</v>
      </c>
      <c r="AF282" s="24">
        <v>73052222.706638828</v>
      </c>
      <c r="AG282" s="24">
        <v>-8290478094.6139565</v>
      </c>
      <c r="AH282" s="24">
        <v>9968253732.0707359</v>
      </c>
      <c r="AI282" s="195">
        <v>88045622.647007167</v>
      </c>
      <c r="AJ282" s="240">
        <v>80</v>
      </c>
      <c r="AK282" s="241">
        <v>24</v>
      </c>
      <c r="AL282" s="241">
        <v>26975000</v>
      </c>
      <c r="AM282" s="190">
        <v>0.97376066386170179</v>
      </c>
      <c r="AN282" s="240">
        <v>77</v>
      </c>
      <c r="AO282" s="241">
        <v>24</v>
      </c>
      <c r="AP282" s="241">
        <v>91</v>
      </c>
      <c r="AQ282" s="242">
        <v>26</v>
      </c>
      <c r="AR282" s="240">
        <v>12007001781.139566</v>
      </c>
      <c r="AS282" s="242">
        <v>3243756609.1123891</v>
      </c>
      <c r="AT282" s="240">
        <v>119327013</v>
      </c>
      <c r="AU282" s="189">
        <v>0.99567048350032694</v>
      </c>
      <c r="AV282" s="190">
        <v>0.15667277774210245</v>
      </c>
      <c r="AW282" s="240">
        <v>4964625.7302960325</v>
      </c>
      <c r="AX282" s="242">
        <v>121289261.87147729</v>
      </c>
      <c r="AY282" s="240">
        <v>4964625.7302960297</v>
      </c>
      <c r="AZ282" s="242">
        <v>21302568.177373301</v>
      </c>
      <c r="BA282" s="200">
        <v>0.99999999999999944</v>
      </c>
      <c r="BB282" s="202">
        <v>0.17563441189003451</v>
      </c>
      <c r="BC282" s="240">
        <v>26267193.907669399</v>
      </c>
      <c r="BD282" s="241">
        <v>95754160.278359041</v>
      </c>
      <c r="BE282" s="241">
        <v>3926157.473379347</v>
      </c>
      <c r="BF282" s="243">
        <v>1104.445799223621</v>
      </c>
    </row>
    <row r="283" spans="2:58" s="19" customFormat="1" ht="15" customHeight="1" x14ac:dyDescent="0.25">
      <c r="B283" s="255" t="s">
        <v>5</v>
      </c>
      <c r="C283" s="575">
        <v>1</v>
      </c>
      <c r="D283" s="287">
        <v>2018</v>
      </c>
      <c r="E283" s="339">
        <v>-0.1</v>
      </c>
      <c r="F283" s="340" t="s">
        <v>802</v>
      </c>
      <c r="G283" s="313">
        <v>15050817.380327594</v>
      </c>
      <c r="H283" s="315">
        <v>14958054.963197798</v>
      </c>
      <c r="I283" s="322">
        <v>6.2015026257107309E-3</v>
      </c>
      <c r="J283" s="341">
        <v>80</v>
      </c>
      <c r="K283" s="342">
        <v>80</v>
      </c>
      <c r="L283" s="328">
        <v>0</v>
      </c>
      <c r="M283" s="343">
        <v>26975000</v>
      </c>
      <c r="N283" s="344">
        <v>26975000</v>
      </c>
      <c r="O283" s="322">
        <v>0</v>
      </c>
      <c r="P283" s="343">
        <v>4964625.7302960297</v>
      </c>
      <c r="Q283" s="344">
        <v>4964625.7302960297</v>
      </c>
      <c r="R283" s="322">
        <v>0</v>
      </c>
      <c r="S283" s="343">
        <v>21289023.527966298</v>
      </c>
      <c r="T283" s="245">
        <v>21275380.918499801</v>
      </c>
      <c r="U283" s="331">
        <v>6.4123925765446899E-4</v>
      </c>
      <c r="V283" s="171">
        <v>-16523058536.454454</v>
      </c>
      <c r="W283" s="196">
        <v>-11735716572.602898</v>
      </c>
      <c r="X283" s="196">
        <v>-6943778805.7725372</v>
      </c>
      <c r="Y283" s="196">
        <v>-14406253426.390862</v>
      </c>
      <c r="Z283" s="197">
        <v>-885018459.66151047</v>
      </c>
      <c r="AA283" s="171">
        <v>49453.309084562636</v>
      </c>
      <c r="AB283" s="196">
        <v>225.98661373712844</v>
      </c>
      <c r="AC283" s="197">
        <v>7464896877.0389338</v>
      </c>
      <c r="AD283" s="171">
        <v>45949913310.647827</v>
      </c>
      <c r="AE283" s="196">
        <v>15050817.380327594</v>
      </c>
      <c r="AF283" s="196">
        <v>72852654.562762335</v>
      </c>
      <c r="AG283" s="196">
        <v>-8316363502.7688065</v>
      </c>
      <c r="AH283" s="196">
        <v>9962254548.4945755</v>
      </c>
      <c r="AI283" s="197">
        <v>87962248.586164117</v>
      </c>
      <c r="AJ283" s="244">
        <v>80</v>
      </c>
      <c r="AK283" s="245">
        <v>24</v>
      </c>
      <c r="AL283" s="245">
        <v>26975000</v>
      </c>
      <c r="AM283" s="192">
        <v>0.97325854525532496</v>
      </c>
      <c r="AN283" s="244">
        <v>77</v>
      </c>
      <c r="AO283" s="245">
        <v>24</v>
      </c>
      <c r="AP283" s="245">
        <v>91</v>
      </c>
      <c r="AQ283" s="246">
        <v>26</v>
      </c>
      <c r="AR283" s="244">
        <v>12024344286.908611</v>
      </c>
      <c r="AS283" s="246">
        <v>3236873131.8848033</v>
      </c>
      <c r="AT283" s="244">
        <v>119327013</v>
      </c>
      <c r="AU283" s="191">
        <v>0.99515706711975238</v>
      </c>
      <c r="AV283" s="192">
        <v>0.15818438027060241</v>
      </c>
      <c r="AW283" s="244">
        <v>4964625.7302960325</v>
      </c>
      <c r="AX283" s="246">
        <v>121289261.87147729</v>
      </c>
      <c r="AY283" s="244">
        <v>4964625.7302960297</v>
      </c>
      <c r="AZ283" s="246">
        <v>21289023.527966298</v>
      </c>
      <c r="BA283" s="186">
        <v>0.99999999999999944</v>
      </c>
      <c r="BB283" s="187">
        <v>0.17552273960183679</v>
      </c>
      <c r="BC283" s="244">
        <v>26253649.2582624</v>
      </c>
      <c r="BD283" s="245">
        <v>95704784.751807079</v>
      </c>
      <c r="BE283" s="245">
        <v>3924132.9546324816</v>
      </c>
      <c r="BF283" s="247">
        <v>1106.2404634507818</v>
      </c>
    </row>
    <row r="284" spans="2:58" s="19" customFormat="1" ht="15" customHeight="1" x14ac:dyDescent="0.25">
      <c r="B284" s="255" t="s">
        <v>5</v>
      </c>
      <c r="C284" s="575">
        <v>1</v>
      </c>
      <c r="D284" s="287">
        <v>2018</v>
      </c>
      <c r="E284" s="339">
        <v>0.1</v>
      </c>
      <c r="F284" s="340" t="s">
        <v>802</v>
      </c>
      <c r="G284" s="313">
        <v>14865568.876815639</v>
      </c>
      <c r="H284" s="315">
        <v>14958054.963197798</v>
      </c>
      <c r="I284" s="322">
        <v>-6.1830289171759256E-3</v>
      </c>
      <c r="J284" s="341">
        <v>80</v>
      </c>
      <c r="K284" s="342">
        <v>80</v>
      </c>
      <c r="L284" s="328">
        <v>0</v>
      </c>
      <c r="M284" s="343">
        <v>26975000</v>
      </c>
      <c r="N284" s="344">
        <v>26975000</v>
      </c>
      <c r="O284" s="322">
        <v>0</v>
      </c>
      <c r="P284" s="343">
        <v>4964625.7302960297</v>
      </c>
      <c r="Q284" s="344">
        <v>4964625.7302960297</v>
      </c>
      <c r="R284" s="322">
        <v>0</v>
      </c>
      <c r="S284" s="343">
        <v>21263673.625737999</v>
      </c>
      <c r="T284" s="245">
        <v>21275380.918499801</v>
      </c>
      <c r="U284" s="331">
        <v>-5.5027417871622575E-4</v>
      </c>
      <c r="V284" s="171">
        <v>-16600895655.844976</v>
      </c>
      <c r="W284" s="196">
        <v>-11820023475.664024</v>
      </c>
      <c r="X284" s="196">
        <v>-7034655521.9529915</v>
      </c>
      <c r="Y284" s="196">
        <v>-14486573345.029036</v>
      </c>
      <c r="Z284" s="197">
        <v>-981476573.40945053</v>
      </c>
      <c r="AA284" s="171">
        <v>49177.5521148884</v>
      </c>
      <c r="AB284" s="196">
        <v>224.65593834868261</v>
      </c>
      <c r="AC284" s="197">
        <v>7449544515.1842337</v>
      </c>
      <c r="AD284" s="171">
        <v>45816148462.380287</v>
      </c>
      <c r="AE284" s="196">
        <v>14865568.876815639</v>
      </c>
      <c r="AF284" s="196">
        <v>72455463.924870655</v>
      </c>
      <c r="AG284" s="196">
        <v>-8369061773.3852825</v>
      </c>
      <c r="AH284" s="196">
        <v>9950143916.9969654</v>
      </c>
      <c r="AI284" s="197">
        <v>87774351.456337392</v>
      </c>
      <c r="AJ284" s="244">
        <v>80</v>
      </c>
      <c r="AK284" s="245">
        <v>24</v>
      </c>
      <c r="AL284" s="245">
        <v>26975000</v>
      </c>
      <c r="AM284" s="192">
        <v>0.9723187898437109</v>
      </c>
      <c r="AN284" s="244">
        <v>77</v>
      </c>
      <c r="AO284" s="245">
        <v>24</v>
      </c>
      <c r="AP284" s="245">
        <v>91</v>
      </c>
      <c r="AQ284" s="246">
        <v>26</v>
      </c>
      <c r="AR284" s="244">
        <v>12051668849.706402</v>
      </c>
      <c r="AS284" s="246">
        <v>3209709654.5307937</v>
      </c>
      <c r="AT284" s="244">
        <v>119327013</v>
      </c>
      <c r="AU284" s="191">
        <v>0.99419616701382341</v>
      </c>
      <c r="AV284" s="192">
        <v>0.16258617581600604</v>
      </c>
      <c r="AW284" s="244">
        <v>4964625.7302960325</v>
      </c>
      <c r="AX284" s="246">
        <v>121289261.87147729</v>
      </c>
      <c r="AY284" s="244">
        <v>4964625.7302960297</v>
      </c>
      <c r="AZ284" s="246">
        <v>21263673.625737999</v>
      </c>
      <c r="BA284" s="186">
        <v>0.99999999999999944</v>
      </c>
      <c r="BB284" s="187">
        <v>0.175313735920578</v>
      </c>
      <c r="BC284" s="244">
        <v>26228299.3560341</v>
      </c>
      <c r="BD284" s="245">
        <v>95612374.477243975</v>
      </c>
      <c r="BE284" s="245">
        <v>3920343.9047464165</v>
      </c>
      <c r="BF284" s="247">
        <v>1109.821645429987</v>
      </c>
    </row>
    <row r="285" spans="2:58" s="19" customFormat="1" ht="15" customHeight="1" x14ac:dyDescent="0.25">
      <c r="B285" s="256" t="s">
        <v>5</v>
      </c>
      <c r="C285" s="576">
        <v>1</v>
      </c>
      <c r="D285" s="288">
        <v>2018</v>
      </c>
      <c r="E285" s="345">
        <v>0.2</v>
      </c>
      <c r="F285" s="346" t="s">
        <v>802</v>
      </c>
      <c r="G285" s="316">
        <v>14773334.619339328</v>
      </c>
      <c r="H285" s="318">
        <v>14958054.963197798</v>
      </c>
      <c r="I285" s="323">
        <v>-1.2349222162436724E-2</v>
      </c>
      <c r="J285" s="347">
        <v>80</v>
      </c>
      <c r="K285" s="348">
        <v>80</v>
      </c>
      <c r="L285" s="329">
        <v>0</v>
      </c>
      <c r="M285" s="349">
        <v>26900000</v>
      </c>
      <c r="N285" s="350">
        <v>26975000</v>
      </c>
      <c r="O285" s="323">
        <v>-2.780352177942591E-3</v>
      </c>
      <c r="P285" s="349">
        <v>4964625.7302960297</v>
      </c>
      <c r="Q285" s="350">
        <v>4964625.7302960297</v>
      </c>
      <c r="R285" s="323">
        <v>0</v>
      </c>
      <c r="S285" s="349">
        <v>21252139.865242001</v>
      </c>
      <c r="T285" s="249">
        <v>21275380.918499801</v>
      </c>
      <c r="U285" s="332">
        <v>-1.0923918752303585E-3</v>
      </c>
      <c r="V285" s="172">
        <v>-16627841456.836102</v>
      </c>
      <c r="W285" s="198">
        <v>-11849084179.939075</v>
      </c>
      <c r="X285" s="198">
        <v>-7065879268.6841888</v>
      </c>
      <c r="Y285" s="198">
        <v>-14514789474.149637</v>
      </c>
      <c r="Z285" s="199">
        <v>-1016894599.9413605</v>
      </c>
      <c r="AA285" s="172">
        <v>49041.930574163867</v>
      </c>
      <c r="AB285" s="198">
        <v>223.99641131841659</v>
      </c>
      <c r="AC285" s="199">
        <v>7442234983.8842812</v>
      </c>
      <c r="AD285" s="172">
        <v>45751440332.410339</v>
      </c>
      <c r="AE285" s="198">
        <v>14773334.619339328</v>
      </c>
      <c r="AF285" s="198">
        <v>72258029.225549057</v>
      </c>
      <c r="AG285" s="198">
        <v>-8395594915.8208122</v>
      </c>
      <c r="AH285" s="198">
        <v>9944030639.3980064</v>
      </c>
      <c r="AI285" s="199">
        <v>87666280.754251897</v>
      </c>
      <c r="AJ285" s="248">
        <v>80</v>
      </c>
      <c r="AK285" s="249">
        <v>24</v>
      </c>
      <c r="AL285" s="249">
        <v>26900000</v>
      </c>
      <c r="AM285" s="194">
        <v>0.97460095150699289</v>
      </c>
      <c r="AN285" s="248">
        <v>77</v>
      </c>
      <c r="AO285" s="249">
        <v>24</v>
      </c>
      <c r="AP285" s="249">
        <v>91</v>
      </c>
      <c r="AQ285" s="250">
        <v>26</v>
      </c>
      <c r="AR285" s="248">
        <v>12092914161.738659</v>
      </c>
      <c r="AS285" s="250">
        <v>3193900259.7283096</v>
      </c>
      <c r="AT285" s="248">
        <v>119327013</v>
      </c>
      <c r="AU285" s="193">
        <v>0.99375897433424032</v>
      </c>
      <c r="AV285" s="194">
        <v>0.16670413424964267</v>
      </c>
      <c r="AW285" s="248">
        <v>4964625.7302960325</v>
      </c>
      <c r="AX285" s="250">
        <v>121289261.87147729</v>
      </c>
      <c r="AY285" s="248">
        <v>4964625.7302960297</v>
      </c>
      <c r="AZ285" s="250">
        <v>21252139.865242001</v>
      </c>
      <c r="BA285" s="204">
        <v>0.99999999999999944</v>
      </c>
      <c r="BB285" s="206">
        <v>0.17521864291466771</v>
      </c>
      <c r="BC285" s="248">
        <v>26216765.595538098</v>
      </c>
      <c r="BD285" s="249">
        <v>95570329.424581453</v>
      </c>
      <c r="BE285" s="249">
        <v>3918619.9535650811</v>
      </c>
      <c r="BF285" s="251">
        <v>1111.1174058669897</v>
      </c>
    </row>
    <row r="286" spans="2:58" s="19" customFormat="1" ht="15" customHeight="1" x14ac:dyDescent="0.25">
      <c r="B286" s="254" t="s">
        <v>7</v>
      </c>
      <c r="C286" s="577">
        <v>1</v>
      </c>
      <c r="D286" s="286">
        <v>2018</v>
      </c>
      <c r="E286" s="333">
        <v>-0.2</v>
      </c>
      <c r="F286" s="334" t="s">
        <v>697</v>
      </c>
      <c r="G286" s="319">
        <v>59921769.123750612</v>
      </c>
      <c r="H286" s="320">
        <v>72668996.759741738</v>
      </c>
      <c r="I286" s="324">
        <v>-0.17541493903013428</v>
      </c>
      <c r="J286" s="335">
        <v>80</v>
      </c>
      <c r="K286" s="336">
        <v>80</v>
      </c>
      <c r="L286" s="327">
        <v>0</v>
      </c>
      <c r="M286" s="337">
        <v>27050000</v>
      </c>
      <c r="N286" s="338">
        <v>27050000</v>
      </c>
      <c r="O286" s="324">
        <v>0</v>
      </c>
      <c r="P286" s="337">
        <v>4964625.7302960297</v>
      </c>
      <c r="Q286" s="338">
        <v>4964625.7302960297</v>
      </c>
      <c r="R286" s="324">
        <v>0</v>
      </c>
      <c r="S286" s="337">
        <v>21410149.404608902</v>
      </c>
      <c r="T286" s="241">
        <v>21410149.404608902</v>
      </c>
      <c r="U286" s="330">
        <v>0</v>
      </c>
      <c r="V286" s="170">
        <v>-17088056268.412363</v>
      </c>
      <c r="W286" s="24">
        <v>-12273882554.605289</v>
      </c>
      <c r="X286" s="24">
        <v>-7454259776.0558052</v>
      </c>
      <c r="Y286" s="24">
        <v>-14957488191.902981</v>
      </c>
      <c r="Z286" s="195">
        <v>-1361042110.1738701</v>
      </c>
      <c r="AA286" s="170">
        <v>47738.998049458518</v>
      </c>
      <c r="AB286" s="24">
        <v>201.73733905495715</v>
      </c>
      <c r="AC286" s="195">
        <v>7370143117.8468399</v>
      </c>
      <c r="AD286" s="170">
        <v>46485923619.902618</v>
      </c>
      <c r="AE286" s="24">
        <v>12503465.155166581</v>
      </c>
      <c r="AF286" s="24">
        <v>59921769.123750612</v>
      </c>
      <c r="AG286" s="24">
        <v>-10238414642.583441</v>
      </c>
      <c r="AH286" s="24">
        <v>7538128062.4168997</v>
      </c>
      <c r="AI286" s="195">
        <v>8595267.2026100755</v>
      </c>
      <c r="AJ286" s="240">
        <v>80</v>
      </c>
      <c r="AK286" s="241">
        <v>24</v>
      </c>
      <c r="AL286" s="241">
        <v>27050000</v>
      </c>
      <c r="AM286" s="190">
        <v>0.97503789777837324</v>
      </c>
      <c r="AN286" s="240">
        <v>77</v>
      </c>
      <c r="AO286" s="241">
        <v>24</v>
      </c>
      <c r="AP286" s="241">
        <v>91</v>
      </c>
      <c r="AQ286" s="242">
        <v>26</v>
      </c>
      <c r="AR286" s="240">
        <v>12112133090.406349</v>
      </c>
      <c r="AS286" s="242">
        <v>3286315983.719655</v>
      </c>
      <c r="AT286" s="240">
        <v>119327013</v>
      </c>
      <c r="AU286" s="189">
        <v>0.99974840110788465</v>
      </c>
      <c r="AV286" s="190">
        <v>0.15902982068135479</v>
      </c>
      <c r="AW286" s="240">
        <v>4964625.7302960325</v>
      </c>
      <c r="AX286" s="242">
        <v>121289261.87147729</v>
      </c>
      <c r="AY286" s="240">
        <v>4964625.7302960297</v>
      </c>
      <c r="AZ286" s="242">
        <v>21410149.404608902</v>
      </c>
      <c r="BA286" s="200">
        <v>0.99999999999999944</v>
      </c>
      <c r="BB286" s="202">
        <v>0.1765213925309885</v>
      </c>
      <c r="BC286" s="240">
        <v>26374775.134904999</v>
      </c>
      <c r="BD286" s="241">
        <v>96146335.784881309</v>
      </c>
      <c r="BE286" s="241">
        <v>3942237.6394142504</v>
      </c>
      <c r="BF286" s="243">
        <v>1107.7174419446578</v>
      </c>
    </row>
    <row r="287" spans="2:58" s="19" customFormat="1" ht="15" customHeight="1" x14ac:dyDescent="0.25">
      <c r="B287" s="255" t="s">
        <v>7</v>
      </c>
      <c r="C287" s="575">
        <v>1</v>
      </c>
      <c r="D287" s="287">
        <v>2018</v>
      </c>
      <c r="E287" s="339">
        <v>-0.1</v>
      </c>
      <c r="F287" s="340" t="s">
        <v>697</v>
      </c>
      <c r="G287" s="313">
        <v>66295382.941746131</v>
      </c>
      <c r="H287" s="315">
        <v>72668996.759741738</v>
      </c>
      <c r="I287" s="322">
        <v>-8.7707469515067804E-2</v>
      </c>
      <c r="J287" s="341">
        <v>80</v>
      </c>
      <c r="K287" s="342">
        <v>80</v>
      </c>
      <c r="L287" s="328">
        <v>0</v>
      </c>
      <c r="M287" s="343">
        <v>27050000</v>
      </c>
      <c r="N287" s="344">
        <v>27050000</v>
      </c>
      <c r="O287" s="322">
        <v>0</v>
      </c>
      <c r="P287" s="343">
        <v>4964625.7302960297</v>
      </c>
      <c r="Q287" s="344">
        <v>4964625.7302960297</v>
      </c>
      <c r="R287" s="322">
        <v>0</v>
      </c>
      <c r="S287" s="343">
        <v>21410149.404608902</v>
      </c>
      <c r="T287" s="245">
        <v>21410149.404608902</v>
      </c>
      <c r="U287" s="331">
        <v>0</v>
      </c>
      <c r="V287" s="171">
        <v>-16860255010.173401</v>
      </c>
      <c r="W287" s="196">
        <v>-12046081296.366322</v>
      </c>
      <c r="X287" s="196">
        <v>-7226458517.8168335</v>
      </c>
      <c r="Y287" s="196">
        <v>-14729686933.664013</v>
      </c>
      <c r="Z287" s="197">
        <v>-1133240851.9349022</v>
      </c>
      <c r="AA287" s="171">
        <v>48615.636984173689</v>
      </c>
      <c r="AB287" s="196">
        <v>213.75594631775451</v>
      </c>
      <c r="AC287" s="197">
        <v>7434896701.459343</v>
      </c>
      <c r="AD287" s="171">
        <v>46301473842.986816</v>
      </c>
      <c r="AE287" s="196">
        <v>13727884.493954815</v>
      </c>
      <c r="AF287" s="196">
        <v>66295382.941746131</v>
      </c>
      <c r="AG287" s="196">
        <v>-9343854023.2886505</v>
      </c>
      <c r="AH287" s="196">
        <v>8740356566.762104</v>
      </c>
      <c r="AI287" s="197">
        <v>47302510.867217064</v>
      </c>
      <c r="AJ287" s="244">
        <v>80</v>
      </c>
      <c r="AK287" s="245">
        <v>24</v>
      </c>
      <c r="AL287" s="245">
        <v>27050000</v>
      </c>
      <c r="AM287" s="192">
        <v>0.97503789777837369</v>
      </c>
      <c r="AN287" s="244">
        <v>77</v>
      </c>
      <c r="AO287" s="245">
        <v>24</v>
      </c>
      <c r="AP287" s="245">
        <v>91</v>
      </c>
      <c r="AQ287" s="246">
        <v>26</v>
      </c>
      <c r="AR287" s="244">
        <v>12112132072.825077</v>
      </c>
      <c r="AS287" s="246">
        <v>3286315968.4631495</v>
      </c>
      <c r="AT287" s="244">
        <v>119327013</v>
      </c>
      <c r="AU287" s="191">
        <v>0.99974840110788554</v>
      </c>
      <c r="AV287" s="192">
        <v>0.15902977876914898</v>
      </c>
      <c r="AW287" s="244">
        <v>4964625.7302960325</v>
      </c>
      <c r="AX287" s="246">
        <v>121289261.87147729</v>
      </c>
      <c r="AY287" s="244">
        <v>4964625.7302960297</v>
      </c>
      <c r="AZ287" s="246">
        <v>21410149.404608902</v>
      </c>
      <c r="BA287" s="186">
        <v>0.99999999999999944</v>
      </c>
      <c r="BB287" s="187">
        <v>0.1765213925309885</v>
      </c>
      <c r="BC287" s="244">
        <v>26374775.134904999</v>
      </c>
      <c r="BD287" s="245">
        <v>96146335.784881353</v>
      </c>
      <c r="BE287" s="245">
        <v>3942237.6394142522</v>
      </c>
      <c r="BF287" s="247">
        <v>1107.7174419446583</v>
      </c>
    </row>
    <row r="288" spans="2:58" s="19" customFormat="1" ht="15" customHeight="1" x14ac:dyDescent="0.25">
      <c r="B288" s="255" t="s">
        <v>7</v>
      </c>
      <c r="C288" s="575">
        <v>1</v>
      </c>
      <c r="D288" s="287">
        <v>2018</v>
      </c>
      <c r="E288" s="339">
        <v>0.1</v>
      </c>
      <c r="F288" s="340" t="s">
        <v>697</v>
      </c>
      <c r="G288" s="313">
        <v>79042610.577737272</v>
      </c>
      <c r="H288" s="315">
        <v>72668996.759741738</v>
      </c>
      <c r="I288" s="322">
        <v>8.7707469515066805E-2</v>
      </c>
      <c r="J288" s="341">
        <v>80</v>
      </c>
      <c r="K288" s="342">
        <v>80</v>
      </c>
      <c r="L288" s="328">
        <v>0</v>
      </c>
      <c r="M288" s="343">
        <v>27050000</v>
      </c>
      <c r="N288" s="344">
        <v>27050000</v>
      </c>
      <c r="O288" s="322">
        <v>0</v>
      </c>
      <c r="P288" s="343">
        <v>4964625.7302960297</v>
      </c>
      <c r="Q288" s="344">
        <v>4964625.7302960297</v>
      </c>
      <c r="R288" s="322">
        <v>0</v>
      </c>
      <c r="S288" s="343">
        <v>21410149.404608902</v>
      </c>
      <c r="T288" s="245">
        <v>21410149.404608902</v>
      </c>
      <c r="U288" s="331">
        <v>0</v>
      </c>
      <c r="V288" s="171">
        <v>-16404652493.695436</v>
      </c>
      <c r="W288" s="196">
        <v>-11590478779.888363</v>
      </c>
      <c r="X288" s="196">
        <v>-6770856001.3388786</v>
      </c>
      <c r="Y288" s="196">
        <v>-14274084417.186049</v>
      </c>
      <c r="Z288" s="197">
        <v>-677638335.4569397</v>
      </c>
      <c r="AA288" s="171">
        <v>50368.914853603965</v>
      </c>
      <c r="AB288" s="196">
        <v>237.79316084334897</v>
      </c>
      <c r="AC288" s="197">
        <v>7564403868.68433</v>
      </c>
      <c r="AD288" s="171">
        <v>45932574289.155197</v>
      </c>
      <c r="AE288" s="196">
        <v>16176723.171531271</v>
      </c>
      <c r="AF288" s="196">
        <v>79042610.577737272</v>
      </c>
      <c r="AG288" s="196">
        <v>-7554732784.6990662</v>
      </c>
      <c r="AH288" s="196">
        <v>11144813575.452534</v>
      </c>
      <c r="AI288" s="197">
        <v>124716998.19643205</v>
      </c>
      <c r="AJ288" s="244">
        <v>80</v>
      </c>
      <c r="AK288" s="245">
        <v>24</v>
      </c>
      <c r="AL288" s="245">
        <v>27050000</v>
      </c>
      <c r="AM288" s="192">
        <v>0.97503789777837335</v>
      </c>
      <c r="AN288" s="244">
        <v>77</v>
      </c>
      <c r="AO288" s="245">
        <v>24</v>
      </c>
      <c r="AP288" s="245">
        <v>91</v>
      </c>
      <c r="AQ288" s="246">
        <v>26</v>
      </c>
      <c r="AR288" s="244">
        <v>12112132083.847162</v>
      </c>
      <c r="AS288" s="246">
        <v>3286315508.6077042</v>
      </c>
      <c r="AT288" s="244">
        <v>119327013</v>
      </c>
      <c r="AU288" s="191">
        <v>0.99974840110788465</v>
      </c>
      <c r="AV288" s="192">
        <v>0.15902977876914912</v>
      </c>
      <c r="AW288" s="244">
        <v>4964625.7302960325</v>
      </c>
      <c r="AX288" s="246">
        <v>121289261.87147729</v>
      </c>
      <c r="AY288" s="244">
        <v>4964625.7302960297</v>
      </c>
      <c r="AZ288" s="246">
        <v>21410149.404608902</v>
      </c>
      <c r="BA288" s="186">
        <v>0.99999999999999944</v>
      </c>
      <c r="BB288" s="187">
        <v>0.1765213925309885</v>
      </c>
      <c r="BC288" s="244">
        <v>26374775.134904899</v>
      </c>
      <c r="BD288" s="245">
        <v>96146335.784881309</v>
      </c>
      <c r="BE288" s="245">
        <v>3942237.6394142509</v>
      </c>
      <c r="BF288" s="247">
        <v>1107.7174419446619</v>
      </c>
    </row>
    <row r="289" spans="2:58" s="19" customFormat="1" ht="15" customHeight="1" x14ac:dyDescent="0.25">
      <c r="B289" s="256" t="s">
        <v>7</v>
      </c>
      <c r="C289" s="576">
        <v>1</v>
      </c>
      <c r="D289" s="288">
        <v>2018</v>
      </c>
      <c r="E289" s="345">
        <v>0.2</v>
      </c>
      <c r="F289" s="346" t="s">
        <v>697</v>
      </c>
      <c r="G289" s="316">
        <v>85416224.39573282</v>
      </c>
      <c r="H289" s="318">
        <v>72668996.759741738</v>
      </c>
      <c r="I289" s="323">
        <v>0.17541493903013361</v>
      </c>
      <c r="J289" s="347">
        <v>80</v>
      </c>
      <c r="K289" s="348">
        <v>80</v>
      </c>
      <c r="L289" s="329">
        <v>0</v>
      </c>
      <c r="M289" s="349">
        <v>27050000</v>
      </c>
      <c r="N289" s="350">
        <v>27050000</v>
      </c>
      <c r="O289" s="323">
        <v>0</v>
      </c>
      <c r="P289" s="349">
        <v>4964625.7302960297</v>
      </c>
      <c r="Q289" s="350">
        <v>4964625.7302960297</v>
      </c>
      <c r="R289" s="323">
        <v>0</v>
      </c>
      <c r="S289" s="349">
        <v>21410149.404608902</v>
      </c>
      <c r="T289" s="249">
        <v>21410149.404608902</v>
      </c>
      <c r="U289" s="332">
        <v>0</v>
      </c>
      <c r="V289" s="172">
        <v>-16176851235.456478</v>
      </c>
      <c r="W289" s="198">
        <v>-11362677521.649403</v>
      </c>
      <c r="X289" s="198">
        <v>-6543054743.0999184</v>
      </c>
      <c r="Y289" s="198">
        <v>-14046283158.947092</v>
      </c>
      <c r="Z289" s="199">
        <v>-449837077.21797943</v>
      </c>
      <c r="AA289" s="172">
        <v>51245.553788319077</v>
      </c>
      <c r="AB289" s="198">
        <v>249.81176810614627</v>
      </c>
      <c r="AC289" s="199">
        <v>7629157452.2968254</v>
      </c>
      <c r="AD289" s="172">
        <v>45748124512.239365</v>
      </c>
      <c r="AE289" s="198">
        <v>17401142.510319512</v>
      </c>
      <c r="AF289" s="198">
        <v>85416224.39573282</v>
      </c>
      <c r="AG289" s="198">
        <v>-6660172165.4042645</v>
      </c>
      <c r="AH289" s="198">
        <v>12347042079.79776</v>
      </c>
      <c r="AI289" s="199">
        <v>163424241.86103928</v>
      </c>
      <c r="AJ289" s="248">
        <v>80</v>
      </c>
      <c r="AK289" s="249">
        <v>24</v>
      </c>
      <c r="AL289" s="249">
        <v>27050000</v>
      </c>
      <c r="AM289" s="194">
        <v>0.97503789777837313</v>
      </c>
      <c r="AN289" s="248">
        <v>77</v>
      </c>
      <c r="AO289" s="249">
        <v>24</v>
      </c>
      <c r="AP289" s="249">
        <v>91</v>
      </c>
      <c r="AQ289" s="250">
        <v>26</v>
      </c>
      <c r="AR289" s="248">
        <v>12112133070.031216</v>
      </c>
      <c r="AS289" s="250">
        <v>3286315778.2227039</v>
      </c>
      <c r="AT289" s="248">
        <v>119327013</v>
      </c>
      <c r="AU289" s="193">
        <v>0.99974840110788477</v>
      </c>
      <c r="AV289" s="194">
        <v>0.15902981229891364</v>
      </c>
      <c r="AW289" s="248">
        <v>4964625.7302960325</v>
      </c>
      <c r="AX289" s="250">
        <v>121289261.87147729</v>
      </c>
      <c r="AY289" s="248">
        <v>4964625.7302960297</v>
      </c>
      <c r="AZ289" s="250">
        <v>21410149.404608902</v>
      </c>
      <c r="BA289" s="204">
        <v>0.99999999999999944</v>
      </c>
      <c r="BB289" s="206">
        <v>0.1765213925309885</v>
      </c>
      <c r="BC289" s="248">
        <v>26374775.134904999</v>
      </c>
      <c r="BD289" s="249">
        <v>96146335.784881294</v>
      </c>
      <c r="BE289" s="249">
        <v>3942237.6394142499</v>
      </c>
      <c r="BF289" s="251">
        <v>1107.717441944658</v>
      </c>
    </row>
    <row r="290" spans="2:58" s="19" customFormat="1" ht="15" customHeight="1" x14ac:dyDescent="0.25">
      <c r="B290" s="254" t="s">
        <v>7</v>
      </c>
      <c r="C290" s="577">
        <v>1</v>
      </c>
      <c r="D290" s="286">
        <v>2018</v>
      </c>
      <c r="E290" s="333">
        <v>-0.2</v>
      </c>
      <c r="F290" s="334" t="s">
        <v>698</v>
      </c>
      <c r="G290" s="319">
        <v>58199908.75875435</v>
      </c>
      <c r="H290" s="320">
        <v>72668996.759741738</v>
      </c>
      <c r="I290" s="324">
        <v>-0.19910950537579442</v>
      </c>
      <c r="J290" s="335">
        <v>79</v>
      </c>
      <c r="K290" s="336">
        <v>80</v>
      </c>
      <c r="L290" s="327">
        <v>-1</v>
      </c>
      <c r="M290" s="337">
        <v>23325000</v>
      </c>
      <c r="N290" s="338">
        <v>27050000</v>
      </c>
      <c r="O290" s="324">
        <v>-0.13770794824399257</v>
      </c>
      <c r="P290" s="337">
        <v>4964625.7302960297</v>
      </c>
      <c r="Q290" s="338">
        <v>4964625.7302960297</v>
      </c>
      <c r="R290" s="324">
        <v>0</v>
      </c>
      <c r="S290" s="337">
        <v>17744762.745158199</v>
      </c>
      <c r="T290" s="241">
        <v>21410149.404608902</v>
      </c>
      <c r="U290" s="330">
        <v>-0.17119855588965038</v>
      </c>
      <c r="V290" s="170">
        <v>-16031795501.736862</v>
      </c>
      <c r="W290" s="24">
        <v>-12853654013.457098</v>
      </c>
      <c r="X290" s="24">
        <v>-9675512525.1773319</v>
      </c>
      <c r="Y290" s="24">
        <v>-14623037179.597267</v>
      </c>
      <c r="Z290" s="195">
        <v>-5604137865.0232925</v>
      </c>
      <c r="AA290" s="170">
        <v>39346.519762074349</v>
      </c>
      <c r="AB290" s="24">
        <v>202.91450581698172</v>
      </c>
      <c r="AC290" s="195">
        <v>5046305031.0588112</v>
      </c>
      <c r="AD290" s="170">
        <v>37777778438.449417</v>
      </c>
      <c r="AE290" s="24">
        <v>10121727.151451875</v>
      </c>
      <c r="AF290" s="24">
        <v>58199908.75875435</v>
      </c>
      <c r="AG290" s="24">
        <v>-6144248616.5588436</v>
      </c>
      <c r="AH290" s="24">
        <v>10257552859.205151</v>
      </c>
      <c r="AI290" s="195">
        <v>118865701.45648432</v>
      </c>
      <c r="AJ290" s="240">
        <v>79</v>
      </c>
      <c r="AK290" s="241">
        <v>24</v>
      </c>
      <c r="AL290" s="241">
        <v>23325000</v>
      </c>
      <c r="AM290" s="190">
        <v>0.97360722295623869</v>
      </c>
      <c r="AN290" s="240">
        <v>77</v>
      </c>
      <c r="AO290" s="241">
        <v>24</v>
      </c>
      <c r="AP290" s="241">
        <v>91</v>
      </c>
      <c r="AQ290" s="242">
        <v>26</v>
      </c>
      <c r="AR290" s="240">
        <v>10496953614.26898</v>
      </c>
      <c r="AS290" s="242">
        <v>2682801897.4114804</v>
      </c>
      <c r="AT290" s="240">
        <v>119327013</v>
      </c>
      <c r="AU290" s="189">
        <v>0.86081017572076535</v>
      </c>
      <c r="AV290" s="190">
        <v>0.17073090279272424</v>
      </c>
      <c r="AW290" s="240">
        <v>4964625.7302960325</v>
      </c>
      <c r="AX290" s="242">
        <v>121289261.87147729</v>
      </c>
      <c r="AY290" s="240">
        <v>4964625.7302960297</v>
      </c>
      <c r="AZ290" s="242">
        <v>17744762.745158199</v>
      </c>
      <c r="BA290" s="200">
        <v>0.99999999999999944</v>
      </c>
      <c r="BB290" s="202">
        <v>0.14630118504605316</v>
      </c>
      <c r="BC290" s="240">
        <v>22709388.4754542</v>
      </c>
      <c r="BD290" s="241">
        <v>82784572.708669066</v>
      </c>
      <c r="BE290" s="241">
        <v>3394372.2954261494</v>
      </c>
      <c r="BF290" s="243">
        <v>1108.4111138470637</v>
      </c>
    </row>
    <row r="291" spans="2:58" s="19" customFormat="1" ht="15" customHeight="1" x14ac:dyDescent="0.25">
      <c r="B291" s="255" t="s">
        <v>7</v>
      </c>
      <c r="C291" s="575">
        <v>1</v>
      </c>
      <c r="D291" s="287">
        <v>2018</v>
      </c>
      <c r="E291" s="339">
        <v>-0.1</v>
      </c>
      <c r="F291" s="340" t="s">
        <v>698</v>
      </c>
      <c r="G291" s="313">
        <v>65055080.001091585</v>
      </c>
      <c r="H291" s="315">
        <v>72668996.759741738</v>
      </c>
      <c r="I291" s="322">
        <v>-0.10477531131774509</v>
      </c>
      <c r="J291" s="341">
        <v>80</v>
      </c>
      <c r="K291" s="342">
        <v>80</v>
      </c>
      <c r="L291" s="328">
        <v>0</v>
      </c>
      <c r="M291" s="343">
        <v>25900000</v>
      </c>
      <c r="N291" s="344">
        <v>27050000</v>
      </c>
      <c r="O291" s="322">
        <v>-4.2513863216266157E-2</v>
      </c>
      <c r="P291" s="343">
        <v>4964625.7302960297</v>
      </c>
      <c r="Q291" s="344">
        <v>4964625.7302960297</v>
      </c>
      <c r="R291" s="322">
        <v>0</v>
      </c>
      <c r="S291" s="343">
        <v>20306384.583514899</v>
      </c>
      <c r="T291" s="245">
        <v>21410149.404608902</v>
      </c>
      <c r="U291" s="331">
        <v>-5.1553345109137783E-2</v>
      </c>
      <c r="V291" s="171">
        <v>-16863779098.141531</v>
      </c>
      <c r="W291" s="196">
        <v>-12761473860.565107</v>
      </c>
      <c r="X291" s="196">
        <v>-8655626575.2332611</v>
      </c>
      <c r="Y291" s="196">
        <v>-15049673384.564909</v>
      </c>
      <c r="Z291" s="197">
        <v>-3439168525.3192482</v>
      </c>
      <c r="AA291" s="171">
        <v>45325.823331765074</v>
      </c>
      <c r="AB291" s="196">
        <v>216.78952293164923</v>
      </c>
      <c r="AC291" s="197">
        <v>6418430325.7545147</v>
      </c>
      <c r="AD291" s="171">
        <v>43184914080.509964</v>
      </c>
      <c r="AE291" s="196">
        <v>12427931.141368385</v>
      </c>
      <c r="AF291" s="196">
        <v>65055080.001091585</v>
      </c>
      <c r="AG291" s="196">
        <v>-7848224231.3681164</v>
      </c>
      <c r="AH291" s="196">
        <v>10036994795.454628</v>
      </c>
      <c r="AI291" s="197">
        <v>92396272.352229118</v>
      </c>
      <c r="AJ291" s="244">
        <v>80</v>
      </c>
      <c r="AK291" s="245">
        <v>24</v>
      </c>
      <c r="AL291" s="245">
        <v>25900000</v>
      </c>
      <c r="AM291" s="192">
        <v>0.97571468393092597</v>
      </c>
      <c r="AN291" s="244">
        <v>77</v>
      </c>
      <c r="AO291" s="245">
        <v>24</v>
      </c>
      <c r="AP291" s="245">
        <v>91</v>
      </c>
      <c r="AQ291" s="246">
        <v>26</v>
      </c>
      <c r="AR291" s="244">
        <v>11467405503.414072</v>
      </c>
      <c r="AS291" s="246">
        <v>3008307431.1366324</v>
      </c>
      <c r="AT291" s="244">
        <v>119327013</v>
      </c>
      <c r="AU291" s="191">
        <v>0.957909670372036</v>
      </c>
      <c r="AV291" s="192">
        <v>0.16403803044468968</v>
      </c>
      <c r="AW291" s="244">
        <v>4964625.7302960325</v>
      </c>
      <c r="AX291" s="246">
        <v>121289261.87147729</v>
      </c>
      <c r="AY291" s="244">
        <v>4964625.7302960297</v>
      </c>
      <c r="AZ291" s="246">
        <v>20306384.583514899</v>
      </c>
      <c r="BA291" s="186">
        <v>0.99999999999999944</v>
      </c>
      <c r="BB291" s="187">
        <v>0.1674211242626929</v>
      </c>
      <c r="BC291" s="244">
        <v>25271010.3138109</v>
      </c>
      <c r="BD291" s="245">
        <v>92122682.784101829</v>
      </c>
      <c r="BE291" s="245">
        <v>3777257.9116053274</v>
      </c>
      <c r="BF291" s="247">
        <v>1105.5160849676486</v>
      </c>
    </row>
    <row r="292" spans="2:58" s="19" customFormat="1" ht="15" customHeight="1" x14ac:dyDescent="0.25">
      <c r="B292" s="255" t="s">
        <v>7</v>
      </c>
      <c r="C292" s="575">
        <v>1</v>
      </c>
      <c r="D292" s="287">
        <v>2018</v>
      </c>
      <c r="E292" s="339">
        <v>0.1</v>
      </c>
      <c r="F292" s="340" t="s">
        <v>698</v>
      </c>
      <c r="G292" s="313">
        <v>80367175.320344329</v>
      </c>
      <c r="H292" s="315">
        <v>72668996.759741738</v>
      </c>
      <c r="I292" s="322">
        <v>0.1059348402187843</v>
      </c>
      <c r="J292" s="341">
        <v>80</v>
      </c>
      <c r="K292" s="342">
        <v>80</v>
      </c>
      <c r="L292" s="328">
        <v>0</v>
      </c>
      <c r="M292" s="343">
        <v>27075000</v>
      </c>
      <c r="N292" s="344">
        <v>27050000</v>
      </c>
      <c r="O292" s="322">
        <v>9.242144177448175E-4</v>
      </c>
      <c r="P292" s="343">
        <v>4964625.7302960297</v>
      </c>
      <c r="Q292" s="344">
        <v>4964625.7302960297</v>
      </c>
      <c r="R292" s="322">
        <v>0</v>
      </c>
      <c r="S292" s="343">
        <v>21416786.938808899</v>
      </c>
      <c r="T292" s="245">
        <v>21410149.404608902</v>
      </c>
      <c r="U292" s="331">
        <v>3.1001811685493763E-4</v>
      </c>
      <c r="V292" s="171">
        <v>-15615766570.774618</v>
      </c>
      <c r="W292" s="196">
        <v>-10319394781.599781</v>
      </c>
      <c r="X292" s="196">
        <v>-5016174066.0042648</v>
      </c>
      <c r="Y292" s="196">
        <v>-13271426589.915045</v>
      </c>
      <c r="Z292" s="197">
        <v>1689312228.5321159</v>
      </c>
      <c r="AA292" s="171">
        <v>52240.459113117948</v>
      </c>
      <c r="AB292" s="196">
        <v>231.07861134071305</v>
      </c>
      <c r="AC292" s="197">
        <v>8272877459.5253286</v>
      </c>
      <c r="AD292" s="171">
        <v>47160802626.572121</v>
      </c>
      <c r="AE292" s="196">
        <v>17551811.150310766</v>
      </c>
      <c r="AF292" s="196">
        <v>80367175.320344329</v>
      </c>
      <c r="AG292" s="196">
        <v>-8167498843.3707619</v>
      </c>
      <c r="AH292" s="196">
        <v>9955417928.6704483</v>
      </c>
      <c r="AI292" s="197">
        <v>94995340.335498989</v>
      </c>
      <c r="AJ292" s="244">
        <v>80</v>
      </c>
      <c r="AK292" s="245">
        <v>24</v>
      </c>
      <c r="AL292" s="245">
        <v>27075000</v>
      </c>
      <c r="AM292" s="192">
        <v>0.97438273939445941</v>
      </c>
      <c r="AN292" s="244">
        <v>77</v>
      </c>
      <c r="AO292" s="245">
        <v>24</v>
      </c>
      <c r="AP292" s="245">
        <v>91</v>
      </c>
      <c r="AQ292" s="246">
        <v>26</v>
      </c>
      <c r="AR292" s="244">
        <v>12123427656.62599</v>
      </c>
      <c r="AS292" s="246">
        <v>3288241006.4852352</v>
      </c>
      <c r="AT292" s="244">
        <v>119327013</v>
      </c>
      <c r="AU292" s="191">
        <v>1.0000000000000009</v>
      </c>
      <c r="AV292" s="192">
        <v>0.15911708943891842</v>
      </c>
      <c r="AW292" s="244">
        <v>4964625.7302960325</v>
      </c>
      <c r="AX292" s="246">
        <v>121289261.87147729</v>
      </c>
      <c r="AY292" s="244">
        <v>4964625.7302960297</v>
      </c>
      <c r="AZ292" s="246">
        <v>21416786.938808899</v>
      </c>
      <c r="BA292" s="186">
        <v>0.99999999999999944</v>
      </c>
      <c r="BB292" s="187">
        <v>0.17657611736068557</v>
      </c>
      <c r="BC292" s="244">
        <v>26381412.6691049</v>
      </c>
      <c r="BD292" s="245">
        <v>96170532.184233025</v>
      </c>
      <c r="BE292" s="245">
        <v>3943229.7516511241</v>
      </c>
      <c r="BF292" s="247">
        <v>1108.1122354160179</v>
      </c>
    </row>
    <row r="293" spans="2:58" s="19" customFormat="1" ht="15" customHeight="1" x14ac:dyDescent="0.25">
      <c r="B293" s="256" t="s">
        <v>7</v>
      </c>
      <c r="C293" s="576">
        <v>1</v>
      </c>
      <c r="D293" s="288">
        <v>2018</v>
      </c>
      <c r="E293" s="345">
        <v>0.2</v>
      </c>
      <c r="F293" s="346" t="s">
        <v>698</v>
      </c>
      <c r="G293" s="316">
        <v>88066630.53013888</v>
      </c>
      <c r="H293" s="318">
        <v>72668996.759741738</v>
      </c>
      <c r="I293" s="323">
        <v>0.2118872484411034</v>
      </c>
      <c r="J293" s="347">
        <v>80</v>
      </c>
      <c r="K293" s="348">
        <v>80</v>
      </c>
      <c r="L293" s="329">
        <v>0</v>
      </c>
      <c r="M293" s="349">
        <v>27075000</v>
      </c>
      <c r="N293" s="350">
        <v>27050000</v>
      </c>
      <c r="O293" s="323">
        <v>9.242144177448175E-4</v>
      </c>
      <c r="P293" s="349">
        <v>4964625.7302960297</v>
      </c>
      <c r="Q293" s="350">
        <v>4964625.7302960297</v>
      </c>
      <c r="R293" s="323">
        <v>0</v>
      </c>
      <c r="S293" s="349">
        <v>21416786.938808899</v>
      </c>
      <c r="T293" s="249">
        <v>21410149.404608902</v>
      </c>
      <c r="U293" s="332">
        <v>3.1001811685493763E-4</v>
      </c>
      <c r="V293" s="172">
        <v>-14585112520.865568</v>
      </c>
      <c r="W293" s="198">
        <v>-8807252596.6005249</v>
      </c>
      <c r="X293" s="198">
        <v>-3021921116.2402153</v>
      </c>
      <c r="Y293" s="198">
        <v>-12027650723.564198</v>
      </c>
      <c r="Z293" s="199">
        <v>4293155260.1963425</v>
      </c>
      <c r="AA293" s="172">
        <v>54981.334073211365</v>
      </c>
      <c r="AB293" s="198">
        <v>236.36349675324706</v>
      </c>
      <c r="AC293" s="199">
        <v>9044067029.2318306</v>
      </c>
      <c r="AD293" s="172">
        <v>48193581068.086433</v>
      </c>
      <c r="AE293" s="198">
        <v>20152606.322642036</v>
      </c>
      <c r="AF293" s="198">
        <v>88066630.53013888</v>
      </c>
      <c r="AG293" s="198">
        <v>-7879627235.5167274</v>
      </c>
      <c r="AH293" s="198">
        <v>9969004698.5093918</v>
      </c>
      <c r="AI293" s="199">
        <v>104077835.77631187</v>
      </c>
      <c r="AJ293" s="248">
        <v>80</v>
      </c>
      <c r="AK293" s="249">
        <v>24</v>
      </c>
      <c r="AL293" s="249">
        <v>27075000</v>
      </c>
      <c r="AM293" s="194">
        <v>0.97438273939445974</v>
      </c>
      <c r="AN293" s="248">
        <v>77</v>
      </c>
      <c r="AO293" s="249">
        <v>24</v>
      </c>
      <c r="AP293" s="249">
        <v>91</v>
      </c>
      <c r="AQ293" s="250">
        <v>26</v>
      </c>
      <c r="AR293" s="248">
        <v>12123428145.165783</v>
      </c>
      <c r="AS293" s="250">
        <v>3288241250.3799343</v>
      </c>
      <c r="AT293" s="248">
        <v>119327013</v>
      </c>
      <c r="AU293" s="193">
        <v>1.0000000000000004</v>
      </c>
      <c r="AV293" s="194">
        <v>0.15911710619958275</v>
      </c>
      <c r="AW293" s="248">
        <v>4964625.7302960325</v>
      </c>
      <c r="AX293" s="250">
        <v>121289261.87147729</v>
      </c>
      <c r="AY293" s="248">
        <v>4964625.7302960297</v>
      </c>
      <c r="AZ293" s="250">
        <v>21416786.938808899</v>
      </c>
      <c r="BA293" s="204">
        <v>0.99999999999999944</v>
      </c>
      <c r="BB293" s="206">
        <v>0.17657611736068557</v>
      </c>
      <c r="BC293" s="248">
        <v>26381412.669105001</v>
      </c>
      <c r="BD293" s="249">
        <v>96170532.184233069</v>
      </c>
      <c r="BE293" s="249">
        <v>3943229.7516511241</v>
      </c>
      <c r="BF293" s="251">
        <v>1108.1122359445903</v>
      </c>
    </row>
    <row r="294" spans="2:58" s="19" customFormat="1" ht="15" customHeight="1" x14ac:dyDescent="0.25">
      <c r="B294" s="255" t="s">
        <v>7</v>
      </c>
      <c r="C294" s="575">
        <v>1</v>
      </c>
      <c r="D294" s="287">
        <v>2018</v>
      </c>
      <c r="E294" s="339">
        <v>-0.2</v>
      </c>
      <c r="F294" s="340" t="s">
        <v>699</v>
      </c>
      <c r="G294" s="313">
        <v>77134614.015504643</v>
      </c>
      <c r="H294" s="315">
        <v>72668996.759741738</v>
      </c>
      <c r="I294" s="322">
        <v>6.1451478001370186E-2</v>
      </c>
      <c r="J294" s="341">
        <v>80</v>
      </c>
      <c r="K294" s="342">
        <v>80</v>
      </c>
      <c r="L294" s="328">
        <v>0</v>
      </c>
      <c r="M294" s="343">
        <v>27075000</v>
      </c>
      <c r="N294" s="344">
        <v>27050000</v>
      </c>
      <c r="O294" s="322">
        <v>9.242144177448175E-4</v>
      </c>
      <c r="P294" s="343">
        <v>4964625.7302960297</v>
      </c>
      <c r="Q294" s="344">
        <v>4964625.7302960297</v>
      </c>
      <c r="R294" s="322">
        <v>0</v>
      </c>
      <c r="S294" s="343">
        <v>21416786.938808899</v>
      </c>
      <c r="T294" s="245">
        <v>21410149.404608902</v>
      </c>
      <c r="U294" s="331">
        <v>3.1001811685493763E-4</v>
      </c>
      <c r="V294" s="171">
        <v>-14788966636.064663</v>
      </c>
      <c r="W294" s="196">
        <v>-9974083192.9410782</v>
      </c>
      <c r="X294" s="196">
        <v>-5152973453.0714417</v>
      </c>
      <c r="Y294" s="196">
        <v>-12657748471.646866</v>
      </c>
      <c r="Z294" s="197">
        <v>942923181.48691559</v>
      </c>
      <c r="AA294" s="171">
        <v>51589.6656808607</v>
      </c>
      <c r="AB294" s="196">
        <v>230.94064973805658</v>
      </c>
      <c r="AC294" s="197">
        <v>7557801039.8990784</v>
      </c>
      <c r="AD294" s="171">
        <v>46988970979.543762</v>
      </c>
      <c r="AE294" s="196">
        <v>16412971.427983753</v>
      </c>
      <c r="AF294" s="196">
        <v>77134614.015504643</v>
      </c>
      <c r="AG294" s="196">
        <v>-7369882415.1710014</v>
      </c>
      <c r="AH294" s="196">
        <v>10061189281.537737</v>
      </c>
      <c r="AI294" s="197">
        <v>106413959.96096677</v>
      </c>
      <c r="AJ294" s="244">
        <v>80</v>
      </c>
      <c r="AK294" s="245">
        <v>24</v>
      </c>
      <c r="AL294" s="245">
        <v>27075000</v>
      </c>
      <c r="AM294" s="192">
        <v>0.97438273939445974</v>
      </c>
      <c r="AN294" s="244">
        <v>77</v>
      </c>
      <c r="AO294" s="245">
        <v>24</v>
      </c>
      <c r="AP294" s="245">
        <v>91</v>
      </c>
      <c r="AQ294" s="246">
        <v>26</v>
      </c>
      <c r="AR294" s="244">
        <v>12123427937.810328</v>
      </c>
      <c r="AS294" s="246">
        <v>3288241342.3593965</v>
      </c>
      <c r="AT294" s="244">
        <v>119327013</v>
      </c>
      <c r="AU294" s="191">
        <v>1.0000000000000007</v>
      </c>
      <c r="AV294" s="192">
        <v>0.15911705591758998</v>
      </c>
      <c r="AW294" s="244">
        <v>4964625.7302960325</v>
      </c>
      <c r="AX294" s="246">
        <v>121289261.87147729</v>
      </c>
      <c r="AY294" s="244">
        <v>4964625.7302960297</v>
      </c>
      <c r="AZ294" s="246">
        <v>21416786.938808899</v>
      </c>
      <c r="BA294" s="252">
        <v>0.99999999999999944</v>
      </c>
      <c r="BB294" s="192">
        <v>0.17657611736068557</v>
      </c>
      <c r="BC294" s="244">
        <v>26381412.669105001</v>
      </c>
      <c r="BD294" s="245">
        <v>96170532.184233055</v>
      </c>
      <c r="BE294" s="245">
        <v>3943229.7516511246</v>
      </c>
      <c r="BF294" s="247">
        <v>1037.7045598004079</v>
      </c>
    </row>
    <row r="295" spans="2:58" s="19" customFormat="1" ht="15" customHeight="1" x14ac:dyDescent="0.25">
      <c r="B295" s="255" t="s">
        <v>7</v>
      </c>
      <c r="C295" s="575">
        <v>1</v>
      </c>
      <c r="D295" s="287">
        <v>2018</v>
      </c>
      <c r="E295" s="339">
        <v>-0.1</v>
      </c>
      <c r="F295" s="340" t="s">
        <v>699</v>
      </c>
      <c r="G295" s="313">
        <v>74901527.747370377</v>
      </c>
      <c r="H295" s="315">
        <v>72668996.759741738</v>
      </c>
      <c r="I295" s="322">
        <v>3.0721918385770985E-2</v>
      </c>
      <c r="J295" s="341">
        <v>80</v>
      </c>
      <c r="K295" s="342">
        <v>80</v>
      </c>
      <c r="L295" s="328">
        <v>0</v>
      </c>
      <c r="M295" s="343">
        <v>27050000</v>
      </c>
      <c r="N295" s="344">
        <v>27050000</v>
      </c>
      <c r="O295" s="322">
        <v>0</v>
      </c>
      <c r="P295" s="343">
        <v>4964625.7302960297</v>
      </c>
      <c r="Q295" s="344">
        <v>4964625.7302960297</v>
      </c>
      <c r="R295" s="322">
        <v>0</v>
      </c>
      <c r="S295" s="343">
        <v>21411753.406734399</v>
      </c>
      <c r="T295" s="245">
        <v>21410149.404608902</v>
      </c>
      <c r="U295" s="331">
        <v>7.4917838973620476E-5</v>
      </c>
      <c r="V295" s="171">
        <v>-15704885395.144325</v>
      </c>
      <c r="W295" s="196">
        <v>-10890443900.374649</v>
      </c>
      <c r="X295" s="196">
        <v>-6070553340.8625526</v>
      </c>
      <c r="Y295" s="196">
        <v>-13574160220.779713</v>
      </c>
      <c r="Z295" s="197">
        <v>23306997.008361816</v>
      </c>
      <c r="AA295" s="171">
        <v>50538.838486420929</v>
      </c>
      <c r="AB295" s="196">
        <v>228.35200177768911</v>
      </c>
      <c r="AC295" s="197">
        <v>7528190907.6185722</v>
      </c>
      <c r="AD295" s="171">
        <v>46550041510.855438</v>
      </c>
      <c r="AE295" s="196">
        <v>15682775.730052091</v>
      </c>
      <c r="AF295" s="196">
        <v>74901527.747370377</v>
      </c>
      <c r="AG295" s="196">
        <v>-7908079294.4983444</v>
      </c>
      <c r="AH295" s="196">
        <v>10002070462.982227</v>
      </c>
      <c r="AI295" s="197">
        <v>96233812.37676686</v>
      </c>
      <c r="AJ295" s="244">
        <v>80</v>
      </c>
      <c r="AK295" s="245">
        <v>24</v>
      </c>
      <c r="AL295" s="245">
        <v>27050000</v>
      </c>
      <c r="AM295" s="192">
        <v>0.97509719545398987</v>
      </c>
      <c r="AN295" s="244">
        <v>77</v>
      </c>
      <c r="AO295" s="245">
        <v>24</v>
      </c>
      <c r="AP295" s="245">
        <v>91</v>
      </c>
      <c r="AQ295" s="246">
        <v>26</v>
      </c>
      <c r="AR295" s="244">
        <v>12115312986.86079</v>
      </c>
      <c r="AS295" s="246">
        <v>3286789559.5115242</v>
      </c>
      <c r="AT295" s="244">
        <v>119327013</v>
      </c>
      <c r="AU295" s="191">
        <v>0.99980920157166342</v>
      </c>
      <c r="AV295" s="192">
        <v>0.15908094389760888</v>
      </c>
      <c r="AW295" s="244">
        <v>4964625.7302960325</v>
      </c>
      <c r="AX295" s="246">
        <v>121289261.87147729</v>
      </c>
      <c r="AY295" s="244">
        <v>4964625.7302960297</v>
      </c>
      <c r="AZ295" s="246">
        <v>21411753.406734399</v>
      </c>
      <c r="BA295" s="186">
        <v>0.99999999999999944</v>
      </c>
      <c r="BB295" s="187">
        <v>0.17653461713224958</v>
      </c>
      <c r="BC295" s="244">
        <v>26376379.1370304</v>
      </c>
      <c r="BD295" s="245">
        <v>96152182.997840002</v>
      </c>
      <c r="BE295" s="245">
        <v>3942477.3896119385</v>
      </c>
      <c r="BF295" s="247">
        <v>1072.5111548372365</v>
      </c>
    </row>
    <row r="296" spans="2:58" s="19" customFormat="1" ht="15" customHeight="1" x14ac:dyDescent="0.25">
      <c r="B296" s="255" t="s">
        <v>7</v>
      </c>
      <c r="C296" s="575">
        <v>1</v>
      </c>
      <c r="D296" s="287">
        <v>2018</v>
      </c>
      <c r="E296" s="339">
        <v>0.1</v>
      </c>
      <c r="F296" s="340" t="s">
        <v>699</v>
      </c>
      <c r="G296" s="313">
        <v>70441702.237090409</v>
      </c>
      <c r="H296" s="315">
        <v>72668996.759741738</v>
      </c>
      <c r="I296" s="322">
        <v>-3.0649859251741352E-2</v>
      </c>
      <c r="J296" s="341">
        <v>80</v>
      </c>
      <c r="K296" s="342">
        <v>80</v>
      </c>
      <c r="L296" s="328">
        <v>0</v>
      </c>
      <c r="M296" s="343">
        <v>26925000</v>
      </c>
      <c r="N296" s="344">
        <v>27050000</v>
      </c>
      <c r="O296" s="322">
        <v>-4.6210720887245316E-3</v>
      </c>
      <c r="P296" s="343">
        <v>4964625.7302960297</v>
      </c>
      <c r="Q296" s="344">
        <v>4964625.7302960297</v>
      </c>
      <c r="R296" s="322">
        <v>0</v>
      </c>
      <c r="S296" s="343">
        <v>21303674.797311101</v>
      </c>
      <c r="T296" s="245">
        <v>21410149.404608902</v>
      </c>
      <c r="U296" s="331">
        <v>-4.9730903454078268E-3</v>
      </c>
      <c r="V296" s="171">
        <v>-17487165408.033237</v>
      </c>
      <c r="W296" s="196">
        <v>-12695956503.227333</v>
      </c>
      <c r="X296" s="196">
        <v>-7899992373.5086746</v>
      </c>
      <c r="Y296" s="196">
        <v>-15368925335.413233</v>
      </c>
      <c r="Z296" s="197">
        <v>-1838363112.0672035</v>
      </c>
      <c r="AA296" s="171">
        <v>48316.805335240155</v>
      </c>
      <c r="AB296" s="196">
        <v>222.86632361693316</v>
      </c>
      <c r="AC296" s="197">
        <v>7438497175.5143108</v>
      </c>
      <c r="AD296" s="171">
        <v>45506074703.850105</v>
      </c>
      <c r="AE296" s="196">
        <v>14231844.791160878</v>
      </c>
      <c r="AF296" s="196">
        <v>70441702.237090409</v>
      </c>
      <c r="AG296" s="196">
        <v>-8900227687.5877743</v>
      </c>
      <c r="AH296" s="196">
        <v>9894308216.878355</v>
      </c>
      <c r="AI296" s="197">
        <v>77323890.012324214</v>
      </c>
      <c r="AJ296" s="244">
        <v>80</v>
      </c>
      <c r="AK296" s="245">
        <v>24</v>
      </c>
      <c r="AL296" s="245">
        <v>26925000</v>
      </c>
      <c r="AM296" s="192">
        <v>0.97561004745059066</v>
      </c>
      <c r="AN296" s="244">
        <v>77</v>
      </c>
      <c r="AO296" s="245">
        <v>24</v>
      </c>
      <c r="AP296" s="245">
        <v>91</v>
      </c>
      <c r="AQ296" s="246">
        <v>26</v>
      </c>
      <c r="AR296" s="244">
        <v>12031441722.285639</v>
      </c>
      <c r="AS296" s="246">
        <v>3235458233.6081285</v>
      </c>
      <c r="AT296" s="244">
        <v>119327013</v>
      </c>
      <c r="AU296" s="191">
        <v>0.99571243045561841</v>
      </c>
      <c r="AV296" s="192">
        <v>0.15893519331816869</v>
      </c>
      <c r="AW296" s="244">
        <v>4964625.7302960325</v>
      </c>
      <c r="AX296" s="246">
        <v>121289261.87147729</v>
      </c>
      <c r="AY296" s="244">
        <v>4964625.7302960297</v>
      </c>
      <c r="AZ296" s="246">
        <v>21303674.797311101</v>
      </c>
      <c r="BA296" s="186">
        <v>0.99999999999999944</v>
      </c>
      <c r="BB296" s="187">
        <v>0.1756435356980347</v>
      </c>
      <c r="BC296" s="244">
        <v>26268300.527607098</v>
      </c>
      <c r="BD296" s="245">
        <v>95758194.339372873</v>
      </c>
      <c r="BE296" s="245">
        <v>3926322.8798614428</v>
      </c>
      <c r="BF296" s="247">
        <v>1142.6049586513984</v>
      </c>
    </row>
    <row r="297" spans="2:58" s="19" customFormat="1" ht="15" customHeight="1" x14ac:dyDescent="0.25">
      <c r="B297" s="256" t="s">
        <v>7</v>
      </c>
      <c r="C297" s="576">
        <v>1</v>
      </c>
      <c r="D297" s="288">
        <v>2018</v>
      </c>
      <c r="E297" s="345">
        <v>0.2</v>
      </c>
      <c r="F297" s="346" t="s">
        <v>699</v>
      </c>
      <c r="G297" s="316">
        <v>68235283.446264341</v>
      </c>
      <c r="H297" s="318">
        <v>72668996.759741738</v>
      </c>
      <c r="I297" s="323">
        <v>-6.1012447001795533E-2</v>
      </c>
      <c r="J297" s="347">
        <v>80</v>
      </c>
      <c r="K297" s="348">
        <v>80</v>
      </c>
      <c r="L297" s="329">
        <v>0</v>
      </c>
      <c r="M297" s="349">
        <v>26625000</v>
      </c>
      <c r="N297" s="350">
        <v>27050000</v>
      </c>
      <c r="O297" s="323">
        <v>-1.5711645101663563E-2</v>
      </c>
      <c r="P297" s="349">
        <v>4964625.7302960297</v>
      </c>
      <c r="Q297" s="350">
        <v>4964625.7302960297</v>
      </c>
      <c r="R297" s="323">
        <v>0</v>
      </c>
      <c r="S297" s="349">
        <v>20997620.213344499</v>
      </c>
      <c r="T297" s="249">
        <v>21410149.404608902</v>
      </c>
      <c r="U297" s="332">
        <v>-1.9267926788759215E-2</v>
      </c>
      <c r="V297" s="172">
        <v>-18191019360.394485</v>
      </c>
      <c r="W297" s="198">
        <v>-13469167808.45895</v>
      </c>
      <c r="X297" s="198">
        <v>-8743131199.4684944</v>
      </c>
      <c r="Y297" s="198">
        <v>-16104649157.649946</v>
      </c>
      <c r="Z297" s="199">
        <v>-2767032159.5627518</v>
      </c>
      <c r="AA297" s="172">
        <v>46891.950694418265</v>
      </c>
      <c r="AB297" s="198">
        <v>219.32386001262856</v>
      </c>
      <c r="AC297" s="199">
        <v>7314908895.6311169</v>
      </c>
      <c r="AD297" s="172">
        <v>44555984817.334373</v>
      </c>
      <c r="AE297" s="198">
        <v>13524680.756969959</v>
      </c>
      <c r="AF297" s="198">
        <v>68235283.446264341</v>
      </c>
      <c r="AG297" s="198">
        <v>-9174222431.8632336</v>
      </c>
      <c r="AH297" s="198">
        <v>9867430261.0051022</v>
      </c>
      <c r="AI297" s="199">
        <v>71728779.787984073</v>
      </c>
      <c r="AJ297" s="248">
        <v>80</v>
      </c>
      <c r="AK297" s="249">
        <v>24</v>
      </c>
      <c r="AL297" s="249">
        <v>26625000</v>
      </c>
      <c r="AM297" s="194">
        <v>0.97510782886912872</v>
      </c>
      <c r="AN297" s="248">
        <v>77</v>
      </c>
      <c r="AO297" s="249">
        <v>24</v>
      </c>
      <c r="AP297" s="249">
        <v>91</v>
      </c>
      <c r="AQ297" s="250">
        <v>26</v>
      </c>
      <c r="AR297" s="248">
        <v>11866700641.680618</v>
      </c>
      <c r="AS297" s="250">
        <v>3141347870.4871435</v>
      </c>
      <c r="AT297" s="248">
        <v>119327013</v>
      </c>
      <c r="AU297" s="193">
        <v>0.98411128582377461</v>
      </c>
      <c r="AV297" s="194">
        <v>0.16140603659894281</v>
      </c>
      <c r="AW297" s="248">
        <v>4964625.7302960325</v>
      </c>
      <c r="AX297" s="250">
        <v>121289261.87147729</v>
      </c>
      <c r="AY297" s="248">
        <v>4964625.7302960297</v>
      </c>
      <c r="AZ297" s="250">
        <v>20997620.213344499</v>
      </c>
      <c r="BA297" s="204">
        <v>0.99999999999999944</v>
      </c>
      <c r="BB297" s="206">
        <v>0.17312019126305159</v>
      </c>
      <c r="BC297" s="248">
        <v>25962245.9436405</v>
      </c>
      <c r="BD297" s="249">
        <v>94642506.086182311</v>
      </c>
      <c r="BE297" s="249">
        <v>3880576.9011959527</v>
      </c>
      <c r="BF297" s="251">
        <v>1177.5474138381255</v>
      </c>
    </row>
    <row r="298" spans="2:58" s="19" customFormat="1" ht="15" customHeight="1" x14ac:dyDescent="0.25">
      <c r="B298" s="254" t="s">
        <v>7</v>
      </c>
      <c r="C298" s="577">
        <v>1</v>
      </c>
      <c r="D298" s="286">
        <v>2018</v>
      </c>
      <c r="E298" s="333">
        <v>-0.2</v>
      </c>
      <c r="F298" s="334" t="s">
        <v>701</v>
      </c>
      <c r="G298" s="319">
        <v>72824037.357395515</v>
      </c>
      <c r="H298" s="320">
        <v>72668996.759741738</v>
      </c>
      <c r="I298" s="324">
        <v>2.133517793927675E-3</v>
      </c>
      <c r="J298" s="335">
        <v>80</v>
      </c>
      <c r="K298" s="336">
        <v>80</v>
      </c>
      <c r="L298" s="327">
        <v>0</v>
      </c>
      <c r="M298" s="337">
        <v>27125000</v>
      </c>
      <c r="N298" s="338">
        <v>27050000</v>
      </c>
      <c r="O298" s="324">
        <v>2.7726432532346745E-3</v>
      </c>
      <c r="P298" s="337">
        <v>4964625.7302960297</v>
      </c>
      <c r="Q298" s="338">
        <v>4964625.7302960297</v>
      </c>
      <c r="R298" s="324">
        <v>0</v>
      </c>
      <c r="S298" s="337">
        <v>21410149.404608902</v>
      </c>
      <c r="T298" s="241">
        <v>21410149.404608902</v>
      </c>
      <c r="U298" s="330">
        <v>0</v>
      </c>
      <c r="V298" s="170">
        <v>-15629567538.910786</v>
      </c>
      <c r="W298" s="24">
        <v>-10815393825.10371</v>
      </c>
      <c r="X298" s="24">
        <v>-5995771046.5542259</v>
      </c>
      <c r="Y298" s="24">
        <v>-13498999462.401394</v>
      </c>
      <c r="Z298" s="195">
        <v>97446619.327724457</v>
      </c>
      <c r="AA298" s="170">
        <v>49609.288315316095</v>
      </c>
      <c r="AB298" s="24">
        <v>226.008845723749</v>
      </c>
      <c r="AC298" s="195">
        <v>7501341211.9747458</v>
      </c>
      <c r="AD298" s="170">
        <v>46148407488.696602</v>
      </c>
      <c r="AE298" s="24">
        <v>15021027.304471988</v>
      </c>
      <c r="AF298" s="24">
        <v>72824037.357395515</v>
      </c>
      <c r="AG298" s="24">
        <v>-8338011480.9122219</v>
      </c>
      <c r="AH298" s="24">
        <v>9951205000.9081879</v>
      </c>
      <c r="AI298" s="195">
        <v>86316152.055754423</v>
      </c>
      <c r="AJ298" s="240">
        <v>80</v>
      </c>
      <c r="AK298" s="241">
        <v>24</v>
      </c>
      <c r="AL298" s="241">
        <v>27125000</v>
      </c>
      <c r="AM298" s="190">
        <v>0.97234194045732714</v>
      </c>
      <c r="AN298" s="240">
        <v>77</v>
      </c>
      <c r="AO298" s="241">
        <v>24</v>
      </c>
      <c r="AP298" s="241">
        <v>91</v>
      </c>
      <c r="AQ298" s="242">
        <v>26</v>
      </c>
      <c r="AR298" s="240">
        <v>12099593426.753515</v>
      </c>
      <c r="AS298" s="242">
        <v>3286705974.7615223</v>
      </c>
      <c r="AT298" s="240">
        <v>119327013</v>
      </c>
      <c r="AU298" s="189">
        <v>0.99974840110788465</v>
      </c>
      <c r="AV298" s="190">
        <v>0.15829971005855312</v>
      </c>
      <c r="AW298" s="240">
        <v>4964625.7302960325</v>
      </c>
      <c r="AX298" s="242">
        <v>121289261.87147729</v>
      </c>
      <c r="AY298" s="240">
        <v>4964625.7302960297</v>
      </c>
      <c r="AZ298" s="242">
        <v>21410149.404608902</v>
      </c>
      <c r="BA298" s="200">
        <v>0.99999999999999944</v>
      </c>
      <c r="BB298" s="202">
        <v>0.1765213925309885</v>
      </c>
      <c r="BC298" s="240">
        <v>26374775.134904999</v>
      </c>
      <c r="BD298" s="241">
        <v>96146335.784881324</v>
      </c>
      <c r="BE298" s="241">
        <v>3942237.6394142513</v>
      </c>
      <c r="BF298" s="243">
        <v>1069.6929959391869</v>
      </c>
    </row>
    <row r="299" spans="2:58" s="19" customFormat="1" ht="15" customHeight="1" x14ac:dyDescent="0.25">
      <c r="B299" s="255" t="s">
        <v>7</v>
      </c>
      <c r="C299" s="575">
        <v>1</v>
      </c>
      <c r="D299" s="287">
        <v>2018</v>
      </c>
      <c r="E299" s="339">
        <v>-0.1</v>
      </c>
      <c r="F299" s="340" t="s">
        <v>701</v>
      </c>
      <c r="G299" s="313">
        <v>72746472.808116883</v>
      </c>
      <c r="H299" s="315">
        <v>72668996.759741738</v>
      </c>
      <c r="I299" s="322">
        <v>1.0661499653186191E-3</v>
      </c>
      <c r="J299" s="341">
        <v>80</v>
      </c>
      <c r="K299" s="342">
        <v>80</v>
      </c>
      <c r="L299" s="328">
        <v>0</v>
      </c>
      <c r="M299" s="343">
        <v>27075000</v>
      </c>
      <c r="N299" s="344">
        <v>27050000</v>
      </c>
      <c r="O299" s="322">
        <v>9.242144177448175E-4</v>
      </c>
      <c r="P299" s="343">
        <v>4964625.7302960297</v>
      </c>
      <c r="Q299" s="344">
        <v>4964625.7302960297</v>
      </c>
      <c r="R299" s="322">
        <v>0</v>
      </c>
      <c r="S299" s="343">
        <v>21410149.404608902</v>
      </c>
      <c r="T299" s="245">
        <v>21410149.404608902</v>
      </c>
      <c r="U299" s="331">
        <v>0</v>
      </c>
      <c r="V299" s="171">
        <v>-16126285501.029158</v>
      </c>
      <c r="W299" s="196">
        <v>-11312111787.222084</v>
      </c>
      <c r="X299" s="196">
        <v>-6492489008.6726036</v>
      </c>
      <c r="Y299" s="196">
        <v>-13995717424.519772</v>
      </c>
      <c r="Z299" s="197">
        <v>-399271342.79065704</v>
      </c>
      <c r="AA299" s="171">
        <v>49550.770872547459</v>
      </c>
      <c r="AB299" s="196">
        <v>225.89163707512756</v>
      </c>
      <c r="AC299" s="197">
        <v>7500492544.9137697</v>
      </c>
      <c r="AD299" s="171">
        <v>46132698228.214233</v>
      </c>
      <c r="AE299" s="196">
        <v>14986626.106493365</v>
      </c>
      <c r="AF299" s="196">
        <v>72746472.808116883</v>
      </c>
      <c r="AG299" s="196">
        <v>-8393563873.4214211</v>
      </c>
      <c r="AH299" s="196">
        <v>9946898139.6065617</v>
      </c>
      <c r="AI299" s="197">
        <v>86162826.824953914</v>
      </c>
      <c r="AJ299" s="244">
        <v>80</v>
      </c>
      <c r="AK299" s="245">
        <v>24</v>
      </c>
      <c r="AL299" s="245">
        <v>27075000</v>
      </c>
      <c r="AM299" s="192">
        <v>0.97413758577673104</v>
      </c>
      <c r="AN299" s="244">
        <v>77</v>
      </c>
      <c r="AO299" s="245">
        <v>24</v>
      </c>
      <c r="AP299" s="245">
        <v>91</v>
      </c>
      <c r="AQ299" s="246">
        <v>26</v>
      </c>
      <c r="AR299" s="244">
        <v>12104610499.115551</v>
      </c>
      <c r="AS299" s="246">
        <v>3286666244.9542584</v>
      </c>
      <c r="AT299" s="244">
        <v>119327013</v>
      </c>
      <c r="AU299" s="191">
        <v>0.99974840110788477</v>
      </c>
      <c r="AV299" s="192">
        <v>0.15864775739689235</v>
      </c>
      <c r="AW299" s="244">
        <v>4964625.7302960325</v>
      </c>
      <c r="AX299" s="246">
        <v>121289261.87147729</v>
      </c>
      <c r="AY299" s="244">
        <v>4964625.7302960297</v>
      </c>
      <c r="AZ299" s="246">
        <v>21410149.404608902</v>
      </c>
      <c r="BA299" s="186">
        <v>0.99999999999999944</v>
      </c>
      <c r="BB299" s="187">
        <v>0.1765213925309885</v>
      </c>
      <c r="BC299" s="244">
        <v>26374775.134904999</v>
      </c>
      <c r="BD299" s="245">
        <v>96146335.784881309</v>
      </c>
      <c r="BE299" s="245">
        <v>3942237.6394142513</v>
      </c>
      <c r="BF299" s="247">
        <v>1088.5260650204473</v>
      </c>
    </row>
    <row r="300" spans="2:58" s="19" customFormat="1" ht="15" customHeight="1" x14ac:dyDescent="0.25">
      <c r="B300" s="255" t="s">
        <v>7</v>
      </c>
      <c r="C300" s="575">
        <v>1</v>
      </c>
      <c r="D300" s="287">
        <v>2018</v>
      </c>
      <c r="E300" s="339">
        <v>0.1</v>
      </c>
      <c r="F300" s="340" t="s">
        <v>701</v>
      </c>
      <c r="G300" s="313">
        <v>72591532.469536766</v>
      </c>
      <c r="H300" s="315">
        <v>72668996.759741738</v>
      </c>
      <c r="I300" s="322">
        <v>-1.0659881608258148E-3</v>
      </c>
      <c r="J300" s="341">
        <v>80</v>
      </c>
      <c r="K300" s="342">
        <v>80</v>
      </c>
      <c r="L300" s="328">
        <v>0</v>
      </c>
      <c r="M300" s="343">
        <v>27050000</v>
      </c>
      <c r="N300" s="344">
        <v>27050000</v>
      </c>
      <c r="O300" s="322">
        <v>0</v>
      </c>
      <c r="P300" s="343">
        <v>4964625.7302960297</v>
      </c>
      <c r="Q300" s="344">
        <v>4964625.7302960297</v>
      </c>
      <c r="R300" s="322">
        <v>0</v>
      </c>
      <c r="S300" s="343">
        <v>21410149.404608902</v>
      </c>
      <c r="T300" s="245">
        <v>21410149.404608902</v>
      </c>
      <c r="U300" s="331">
        <v>0</v>
      </c>
      <c r="V300" s="171">
        <v>-17143035688.195061</v>
      </c>
      <c r="W300" s="196">
        <v>-12328861974.387981</v>
      </c>
      <c r="X300" s="196">
        <v>-7509239195.838501</v>
      </c>
      <c r="Y300" s="196">
        <v>-15012467611.685678</v>
      </c>
      <c r="Z300" s="197">
        <v>-1416021529.9565697</v>
      </c>
      <c r="AA300" s="171">
        <v>49433.729092732479</v>
      </c>
      <c r="AB300" s="196">
        <v>225.65747608270996</v>
      </c>
      <c r="AC300" s="197">
        <v>7498815615.1014595</v>
      </c>
      <c r="AD300" s="171">
        <v>46101375845.254532</v>
      </c>
      <c r="AE300" s="196">
        <v>14918041.197849907</v>
      </c>
      <c r="AF300" s="196">
        <v>72591532.469536766</v>
      </c>
      <c r="AG300" s="196">
        <v>-8505344469.4645424</v>
      </c>
      <c r="AH300" s="196">
        <v>9938257398.9759102</v>
      </c>
      <c r="AI300" s="197">
        <v>85856812.475965798</v>
      </c>
      <c r="AJ300" s="244">
        <v>80</v>
      </c>
      <c r="AK300" s="245">
        <v>24</v>
      </c>
      <c r="AL300" s="245">
        <v>27050000</v>
      </c>
      <c r="AM300" s="192">
        <v>0.97503789777837335</v>
      </c>
      <c r="AN300" s="244">
        <v>77</v>
      </c>
      <c r="AO300" s="245">
        <v>24</v>
      </c>
      <c r="AP300" s="245">
        <v>91</v>
      </c>
      <c r="AQ300" s="246">
        <v>26</v>
      </c>
      <c r="AR300" s="244">
        <v>12112132388.44775</v>
      </c>
      <c r="AS300" s="246">
        <v>3286315698.8481498</v>
      </c>
      <c r="AT300" s="244">
        <v>119327013</v>
      </c>
      <c r="AU300" s="191">
        <v>0.99974840110788432</v>
      </c>
      <c r="AV300" s="192">
        <v>0.1590297787691492</v>
      </c>
      <c r="AW300" s="244">
        <v>4964625.7302960325</v>
      </c>
      <c r="AX300" s="246">
        <v>121289261.87147729</v>
      </c>
      <c r="AY300" s="244">
        <v>4964625.7302960297</v>
      </c>
      <c r="AZ300" s="246">
        <v>21410149.404608902</v>
      </c>
      <c r="BA300" s="186">
        <v>0.99999999999999944</v>
      </c>
      <c r="BB300" s="187">
        <v>0.1765213925309885</v>
      </c>
      <c r="BC300" s="244">
        <v>26374775.134904899</v>
      </c>
      <c r="BD300" s="245">
        <v>96146335.784881324</v>
      </c>
      <c r="BE300" s="245">
        <v>3942237.6394142509</v>
      </c>
      <c r="BF300" s="247">
        <v>1127.0761638161873</v>
      </c>
    </row>
    <row r="301" spans="2:58" s="19" customFormat="1" ht="15" customHeight="1" x14ac:dyDescent="0.25">
      <c r="B301" s="256" t="s">
        <v>7</v>
      </c>
      <c r="C301" s="576">
        <v>1</v>
      </c>
      <c r="D301" s="288">
        <v>2018</v>
      </c>
      <c r="E301" s="345">
        <v>0.2</v>
      </c>
      <c r="F301" s="346" t="s">
        <v>701</v>
      </c>
      <c r="G301" s="316">
        <v>72514105.142697394</v>
      </c>
      <c r="H301" s="318">
        <v>72668996.759741738</v>
      </c>
      <c r="I301" s="323">
        <v>-2.1314676677930411E-3</v>
      </c>
      <c r="J301" s="347">
        <v>80</v>
      </c>
      <c r="K301" s="348">
        <v>80</v>
      </c>
      <c r="L301" s="329">
        <v>0</v>
      </c>
      <c r="M301" s="349">
        <v>27025000</v>
      </c>
      <c r="N301" s="350">
        <v>27050000</v>
      </c>
      <c r="O301" s="323">
        <v>-9.2421441774492852E-4</v>
      </c>
      <c r="P301" s="349">
        <v>4964625.7302960297</v>
      </c>
      <c r="Q301" s="350">
        <v>4964625.7302960297</v>
      </c>
      <c r="R301" s="323">
        <v>0</v>
      </c>
      <c r="S301" s="349">
        <v>21410110.0872389</v>
      </c>
      <c r="T301" s="249">
        <v>21410149.404608902</v>
      </c>
      <c r="U301" s="332">
        <v>-1.8363893338202431E-6</v>
      </c>
      <c r="V301" s="172">
        <v>-17646191644.530689</v>
      </c>
      <c r="W301" s="198">
        <v>-12832029304.363403</v>
      </c>
      <c r="X301" s="198">
        <v>-8012417899.4537239</v>
      </c>
      <c r="Y301" s="198">
        <v>-15515627418.810778</v>
      </c>
      <c r="Z301" s="199">
        <v>-1919206367.2132416</v>
      </c>
      <c r="AA301" s="172">
        <v>49375.256733317117</v>
      </c>
      <c r="AB301" s="198">
        <v>225.5403480169509</v>
      </c>
      <c r="AC301" s="199">
        <v>7497957460.0854187</v>
      </c>
      <c r="AD301" s="172">
        <v>46085631357.699669</v>
      </c>
      <c r="AE301" s="198">
        <v>14883713.613708757</v>
      </c>
      <c r="AF301" s="198">
        <v>72514105.142697394</v>
      </c>
      <c r="AG301" s="198">
        <v>-8560819357.5614529</v>
      </c>
      <c r="AH301" s="198">
        <v>9933959835.1715775</v>
      </c>
      <c r="AI301" s="199">
        <v>85704334.617303669</v>
      </c>
      <c r="AJ301" s="248">
        <v>80</v>
      </c>
      <c r="AK301" s="249">
        <v>24</v>
      </c>
      <c r="AL301" s="249">
        <v>27025000</v>
      </c>
      <c r="AM301" s="194">
        <v>0.9759384206303422</v>
      </c>
      <c r="AN301" s="248">
        <v>77</v>
      </c>
      <c r="AO301" s="249">
        <v>24</v>
      </c>
      <c r="AP301" s="249">
        <v>91</v>
      </c>
      <c r="AQ301" s="250">
        <v>26</v>
      </c>
      <c r="AR301" s="248">
        <v>12114686782.350523</v>
      </c>
      <c r="AS301" s="250">
        <v>3286317989.4929905</v>
      </c>
      <c r="AT301" s="248">
        <v>119327013</v>
      </c>
      <c r="AU301" s="193">
        <v>0.99974691076426669</v>
      </c>
      <c r="AV301" s="194">
        <v>0.15903003260307186</v>
      </c>
      <c r="AW301" s="248">
        <v>4964625.7302960325</v>
      </c>
      <c r="AX301" s="250">
        <v>121289261.87147729</v>
      </c>
      <c r="AY301" s="248">
        <v>4964625.7302960297</v>
      </c>
      <c r="AZ301" s="250">
        <v>21410110.0872389</v>
      </c>
      <c r="BA301" s="204">
        <v>0.99999999999999944</v>
      </c>
      <c r="BB301" s="206">
        <v>0.17652106836898609</v>
      </c>
      <c r="BC301" s="248">
        <v>26374735.817535002</v>
      </c>
      <c r="BD301" s="249">
        <v>96146192.457742453</v>
      </c>
      <c r="BE301" s="249">
        <v>3942231.7626469573</v>
      </c>
      <c r="BF301" s="251">
        <v>1146.1543357372195</v>
      </c>
    </row>
    <row r="302" spans="2:58" s="19" customFormat="1" ht="15" customHeight="1" x14ac:dyDescent="0.25">
      <c r="B302" s="254" t="s">
        <v>7</v>
      </c>
      <c r="C302" s="577">
        <v>1</v>
      </c>
      <c r="D302" s="286">
        <v>2018</v>
      </c>
      <c r="E302" s="333">
        <v>-0.2</v>
      </c>
      <c r="F302" s="334" t="s">
        <v>696</v>
      </c>
      <c r="G302" s="319">
        <v>79330857.47454223</v>
      </c>
      <c r="H302" s="320">
        <v>72668996.759741738</v>
      </c>
      <c r="I302" s="324">
        <v>9.167404273965607E-2</v>
      </c>
      <c r="J302" s="335">
        <v>80</v>
      </c>
      <c r="K302" s="336">
        <v>80</v>
      </c>
      <c r="L302" s="327">
        <v>0</v>
      </c>
      <c r="M302" s="337">
        <v>27075000</v>
      </c>
      <c r="N302" s="338">
        <v>27050000</v>
      </c>
      <c r="O302" s="324">
        <v>9.242144177448175E-4</v>
      </c>
      <c r="P302" s="337">
        <v>4964625.7302960297</v>
      </c>
      <c r="Q302" s="338">
        <v>4964625.7302960297</v>
      </c>
      <c r="R302" s="324">
        <v>0</v>
      </c>
      <c r="S302" s="337">
        <v>21416786.938808899</v>
      </c>
      <c r="T302" s="241">
        <v>21410149.404608902</v>
      </c>
      <c r="U302" s="330">
        <v>3.1001811685493763E-4</v>
      </c>
      <c r="V302" s="170">
        <v>-16124068581.147772</v>
      </c>
      <c r="W302" s="24">
        <v>-11309185310.92691</v>
      </c>
      <c r="X302" s="24">
        <v>-6488075743.9599762</v>
      </c>
      <c r="Y302" s="24">
        <v>-13992850416.729982</v>
      </c>
      <c r="Z302" s="195">
        <v>-392178763.59619522</v>
      </c>
      <c r="AA302" s="170">
        <v>52490.543035931514</v>
      </c>
      <c r="AB302" s="24">
        <v>234.01781351460951</v>
      </c>
      <c r="AC302" s="195">
        <v>7540043871.7892685</v>
      </c>
      <c r="AD302" s="170">
        <v>47264972697.947861</v>
      </c>
      <c r="AE302" s="24">
        <v>16877587.157612391</v>
      </c>
      <c r="AF302" s="24">
        <v>79330857.47454223</v>
      </c>
      <c r="AG302" s="24">
        <v>-6069785804.1380444</v>
      </c>
      <c r="AH302" s="24">
        <v>10181728389.959223</v>
      </c>
      <c r="AI302" s="195">
        <v>138406331.77706987</v>
      </c>
      <c r="AJ302" s="240">
        <v>80</v>
      </c>
      <c r="AK302" s="241">
        <v>24</v>
      </c>
      <c r="AL302" s="241">
        <v>27075000</v>
      </c>
      <c r="AM302" s="190">
        <v>0.97438273939445974</v>
      </c>
      <c r="AN302" s="240">
        <v>77</v>
      </c>
      <c r="AO302" s="241">
        <v>24</v>
      </c>
      <c r="AP302" s="241">
        <v>91</v>
      </c>
      <c r="AQ302" s="242">
        <v>26</v>
      </c>
      <c r="AR302" s="240">
        <v>12123427782.778484</v>
      </c>
      <c r="AS302" s="242">
        <v>3288241718.2304673</v>
      </c>
      <c r="AT302" s="240">
        <v>119327013</v>
      </c>
      <c r="AU302" s="189">
        <v>1.0000000000000004</v>
      </c>
      <c r="AV302" s="190">
        <v>0.15911710619958278</v>
      </c>
      <c r="AW302" s="240">
        <v>4964625.7302960325</v>
      </c>
      <c r="AX302" s="242">
        <v>121289261.87147729</v>
      </c>
      <c r="AY302" s="240">
        <v>4964625.7302960297</v>
      </c>
      <c r="AZ302" s="242">
        <v>21416786.938808899</v>
      </c>
      <c r="BA302" s="200">
        <v>0.99999999999999944</v>
      </c>
      <c r="BB302" s="202">
        <v>0.17657611736068557</v>
      </c>
      <c r="BC302" s="240">
        <v>26381412.669105001</v>
      </c>
      <c r="BD302" s="241">
        <v>96170532.18423304</v>
      </c>
      <c r="BE302" s="241">
        <v>3943229.7516511246</v>
      </c>
      <c r="BF302" s="243">
        <v>1088.3122359445902</v>
      </c>
    </row>
    <row r="303" spans="2:58" s="19" customFormat="1" ht="15" customHeight="1" x14ac:dyDescent="0.25">
      <c r="B303" s="255" t="s">
        <v>7</v>
      </c>
      <c r="C303" s="575">
        <v>1</v>
      </c>
      <c r="D303" s="287">
        <v>2018</v>
      </c>
      <c r="E303" s="339">
        <v>-0.1</v>
      </c>
      <c r="F303" s="340" t="s">
        <v>696</v>
      </c>
      <c r="G303" s="313">
        <v>75999736.36042428</v>
      </c>
      <c r="H303" s="315">
        <v>72668996.759741738</v>
      </c>
      <c r="I303" s="322">
        <v>4.5834396361554841E-2</v>
      </c>
      <c r="J303" s="341">
        <v>80</v>
      </c>
      <c r="K303" s="342">
        <v>80</v>
      </c>
      <c r="L303" s="328">
        <v>0</v>
      </c>
      <c r="M303" s="343">
        <v>27050000</v>
      </c>
      <c r="N303" s="344">
        <v>27050000</v>
      </c>
      <c r="O303" s="322">
        <v>0</v>
      </c>
      <c r="P303" s="343">
        <v>4964625.7302960297</v>
      </c>
      <c r="Q303" s="344">
        <v>4964625.7302960297</v>
      </c>
      <c r="R303" s="322">
        <v>0</v>
      </c>
      <c r="S303" s="343">
        <v>21410442.103268899</v>
      </c>
      <c r="T303" s="245">
        <v>21410149.404608902</v>
      </c>
      <c r="U303" s="331">
        <v>1.3671023703087926E-5</v>
      </c>
      <c r="V303" s="171">
        <v>-16371523573.151873</v>
      </c>
      <c r="W303" s="196">
        <v>-11557281759.50349</v>
      </c>
      <c r="X303" s="196">
        <v>-6737590881.1127052</v>
      </c>
      <c r="Y303" s="196">
        <v>-14240926829.391422</v>
      </c>
      <c r="Z303" s="197">
        <v>-644294410.53004074</v>
      </c>
      <c r="AA303" s="171">
        <v>50987.739488108382</v>
      </c>
      <c r="AB303" s="196">
        <v>229.88649662692092</v>
      </c>
      <c r="AC303" s="197">
        <v>7518913809.6125088</v>
      </c>
      <c r="AD303" s="171">
        <v>46685852334.390137</v>
      </c>
      <c r="AE303" s="196">
        <v>15915313.22427389</v>
      </c>
      <c r="AF303" s="196">
        <v>75999736.36042428</v>
      </c>
      <c r="AG303" s="196">
        <v>-7257034432.4987907</v>
      </c>
      <c r="AH303" s="196">
        <v>10062473223.523748</v>
      </c>
      <c r="AI303" s="197">
        <v>112245965.7868064</v>
      </c>
      <c r="AJ303" s="244">
        <v>80</v>
      </c>
      <c r="AK303" s="245">
        <v>24</v>
      </c>
      <c r="AL303" s="245">
        <v>27050000</v>
      </c>
      <c r="AM303" s="192">
        <v>0.97504871843123875</v>
      </c>
      <c r="AN303" s="244">
        <v>77</v>
      </c>
      <c r="AO303" s="245">
        <v>24</v>
      </c>
      <c r="AP303" s="245">
        <v>91</v>
      </c>
      <c r="AQ303" s="246">
        <v>26</v>
      </c>
      <c r="AR303" s="244">
        <v>12112658531.883112</v>
      </c>
      <c r="AS303" s="246">
        <v>3286431951.2751012</v>
      </c>
      <c r="AT303" s="244">
        <v>119327013</v>
      </c>
      <c r="AU303" s="191">
        <v>0.99975949598986413</v>
      </c>
      <c r="AV303" s="192">
        <v>0.15903913730401278</v>
      </c>
      <c r="AW303" s="244">
        <v>4964625.7302960325</v>
      </c>
      <c r="AX303" s="246">
        <v>121289261.87147729</v>
      </c>
      <c r="AY303" s="244">
        <v>4964625.7302960297</v>
      </c>
      <c r="AZ303" s="246">
        <v>21410442.103268899</v>
      </c>
      <c r="BA303" s="186">
        <v>0.99999999999999944</v>
      </c>
      <c r="BB303" s="187">
        <v>0.1765238057591299</v>
      </c>
      <c r="BC303" s="244">
        <v>26375067.833565</v>
      </c>
      <c r="BD303" s="245">
        <v>96147402.785585731</v>
      </c>
      <c r="BE303" s="245">
        <v>3942281.3890829599</v>
      </c>
      <c r="BF303" s="247">
        <v>1097.8171056505043</v>
      </c>
    </row>
    <row r="304" spans="2:58" s="19" customFormat="1" ht="15" customHeight="1" x14ac:dyDescent="0.25">
      <c r="B304" s="255" t="s">
        <v>7</v>
      </c>
      <c r="C304" s="575">
        <v>1</v>
      </c>
      <c r="D304" s="287">
        <v>2018</v>
      </c>
      <c r="E304" s="339">
        <v>0.1</v>
      </c>
      <c r="F304" s="340" t="s">
        <v>696</v>
      </c>
      <c r="G304" s="313">
        <v>69341975.932665065</v>
      </c>
      <c r="H304" s="315">
        <v>72668996.759741738</v>
      </c>
      <c r="I304" s="322">
        <v>-4.5783222218912289E-2</v>
      </c>
      <c r="J304" s="341">
        <v>80</v>
      </c>
      <c r="K304" s="342">
        <v>80</v>
      </c>
      <c r="L304" s="328">
        <v>0</v>
      </c>
      <c r="M304" s="343">
        <v>26975000</v>
      </c>
      <c r="N304" s="344">
        <v>27050000</v>
      </c>
      <c r="O304" s="322">
        <v>-2.7726432532347856E-3</v>
      </c>
      <c r="P304" s="343">
        <v>4964625.7302960297</v>
      </c>
      <c r="Q304" s="344">
        <v>4964625.7302960297</v>
      </c>
      <c r="R304" s="322">
        <v>0</v>
      </c>
      <c r="S304" s="343">
        <v>21328989.805655099</v>
      </c>
      <c r="T304" s="245">
        <v>21410149.404608902</v>
      </c>
      <c r="U304" s="331">
        <v>-3.7907068007816402E-3</v>
      </c>
      <c r="V304" s="171">
        <v>-16844343943.580435</v>
      </c>
      <c r="W304" s="196">
        <v>-12047498065.27359</v>
      </c>
      <c r="X304" s="196">
        <v>-7245784428.9241791</v>
      </c>
      <c r="Y304" s="196">
        <v>-14723624489.260851</v>
      </c>
      <c r="Z304" s="197">
        <v>-1176946284.8675957</v>
      </c>
      <c r="AA304" s="171">
        <v>47897.275467363594</v>
      </c>
      <c r="AB304" s="196">
        <v>221.40865552833566</v>
      </c>
      <c r="AC304" s="197">
        <v>7455190417.4651947</v>
      </c>
      <c r="AD304" s="171">
        <v>45410857656.960907</v>
      </c>
      <c r="AE304" s="196">
        <v>13996772.824424583</v>
      </c>
      <c r="AF304" s="196">
        <v>69341975.932665065</v>
      </c>
      <c r="AG304" s="196">
        <v>-9571228181.7121372</v>
      </c>
      <c r="AH304" s="196">
        <v>9831419604.2895546</v>
      </c>
      <c r="AI304" s="197">
        <v>60989058.652303278</v>
      </c>
      <c r="AJ304" s="244">
        <v>80</v>
      </c>
      <c r="AK304" s="245">
        <v>24</v>
      </c>
      <c r="AL304" s="245">
        <v>26975000</v>
      </c>
      <c r="AM304" s="192">
        <v>0.97474014961820787</v>
      </c>
      <c r="AN304" s="244">
        <v>77</v>
      </c>
      <c r="AO304" s="245">
        <v>24</v>
      </c>
      <c r="AP304" s="245">
        <v>91</v>
      </c>
      <c r="AQ304" s="246">
        <v>26</v>
      </c>
      <c r="AR304" s="244">
        <v>12054631796.451153</v>
      </c>
      <c r="AS304" s="246">
        <v>3245210565.7641177</v>
      </c>
      <c r="AT304" s="244">
        <v>119327013</v>
      </c>
      <c r="AU304" s="191">
        <v>0.99667200789225974</v>
      </c>
      <c r="AV304" s="192">
        <v>0.15926348220689884</v>
      </c>
      <c r="AW304" s="244">
        <v>4964625.7302960325</v>
      </c>
      <c r="AX304" s="246">
        <v>121289261.87147729</v>
      </c>
      <c r="AY304" s="244">
        <v>4964625.7302960297</v>
      </c>
      <c r="AZ304" s="246">
        <v>21328989.805655099</v>
      </c>
      <c r="BA304" s="186">
        <v>0.99999999999999944</v>
      </c>
      <c r="BB304" s="187">
        <v>0.17585225168783786</v>
      </c>
      <c r="BC304" s="244">
        <v>26293615.5359511</v>
      </c>
      <c r="BD304" s="245">
        <v>95850477.412126675</v>
      </c>
      <c r="BE304" s="245">
        <v>3930106.7141586198</v>
      </c>
      <c r="BF304" s="247">
        <v>1117.5084626584216</v>
      </c>
    </row>
    <row r="305" spans="2:58" s="19" customFormat="1" ht="15" customHeight="1" x14ac:dyDescent="0.25">
      <c r="B305" s="256" t="s">
        <v>7</v>
      </c>
      <c r="C305" s="576">
        <v>1</v>
      </c>
      <c r="D305" s="288">
        <v>2018</v>
      </c>
      <c r="E305" s="345">
        <v>0.2</v>
      </c>
      <c r="F305" s="346" t="s">
        <v>696</v>
      </c>
      <c r="G305" s="316">
        <v>66029451.443115205</v>
      </c>
      <c r="H305" s="318">
        <v>72668996.759741738</v>
      </c>
      <c r="I305" s="323">
        <v>-9.1366959950998083E-2</v>
      </c>
      <c r="J305" s="347">
        <v>80</v>
      </c>
      <c r="K305" s="348">
        <v>80</v>
      </c>
      <c r="L305" s="329">
        <v>0</v>
      </c>
      <c r="M305" s="349">
        <v>26850000</v>
      </c>
      <c r="N305" s="350">
        <v>27050000</v>
      </c>
      <c r="O305" s="323">
        <v>-7.3937153419593171E-3</v>
      </c>
      <c r="P305" s="349">
        <v>4964625.7302960297</v>
      </c>
      <c r="Q305" s="350">
        <v>4964625.7302960297</v>
      </c>
      <c r="R305" s="323">
        <v>0</v>
      </c>
      <c r="S305" s="349">
        <v>21171368.717401098</v>
      </c>
      <c r="T305" s="249">
        <v>21410149.404608902</v>
      </c>
      <c r="U305" s="332">
        <v>-1.1152686639188114E-2</v>
      </c>
      <c r="V305" s="172">
        <v>-17011836624.769636</v>
      </c>
      <c r="W305" s="198">
        <v>-12248192797.231838</v>
      </c>
      <c r="X305" s="198">
        <v>-7480238250.6441345</v>
      </c>
      <c r="Y305" s="198">
        <v>-14908037766.501217</v>
      </c>
      <c r="Z305" s="199">
        <v>-1460220927.2080688</v>
      </c>
      <c r="AA305" s="172">
        <v>46209.156208608474</v>
      </c>
      <c r="AB305" s="198">
        <v>216.81122940456424</v>
      </c>
      <c r="AC305" s="199">
        <v>7386631268.263608</v>
      </c>
      <c r="AD305" s="172">
        <v>44575346222.606834</v>
      </c>
      <c r="AE305" s="198">
        <v>13046805.041020997</v>
      </c>
      <c r="AF305" s="198">
        <v>66029451.443115205</v>
      </c>
      <c r="AG305" s="198">
        <v>-10619158537.641893</v>
      </c>
      <c r="AH305" s="198">
        <v>9729000675.4458961</v>
      </c>
      <c r="AI305" s="199">
        <v>37313419.391175985</v>
      </c>
      <c r="AJ305" s="248">
        <v>80</v>
      </c>
      <c r="AK305" s="249">
        <v>24</v>
      </c>
      <c r="AL305" s="249">
        <v>26850000</v>
      </c>
      <c r="AM305" s="194">
        <v>0.97340761443937351</v>
      </c>
      <c r="AN305" s="248">
        <v>77</v>
      </c>
      <c r="AO305" s="249">
        <v>24</v>
      </c>
      <c r="AP305" s="249">
        <v>91</v>
      </c>
      <c r="AQ305" s="250">
        <v>26</v>
      </c>
      <c r="AR305" s="248">
        <v>11968597223.930653</v>
      </c>
      <c r="AS305" s="250">
        <v>3184824240.0999131</v>
      </c>
      <c r="AT305" s="248">
        <v>119327013</v>
      </c>
      <c r="AU305" s="193">
        <v>0.99069730554288216</v>
      </c>
      <c r="AV305" s="194">
        <v>0.16019632513557958</v>
      </c>
      <c r="AW305" s="248">
        <v>4964625.7302960325</v>
      </c>
      <c r="AX305" s="250">
        <v>121289261.87147729</v>
      </c>
      <c r="AY305" s="248">
        <v>4964625.7302960297</v>
      </c>
      <c r="AZ305" s="250">
        <v>21171368.717401098</v>
      </c>
      <c r="BA305" s="204">
        <v>0.99999999999999944</v>
      </c>
      <c r="BB305" s="206">
        <v>0.17455270475497728</v>
      </c>
      <c r="BC305" s="248">
        <v>26135994.447697099</v>
      </c>
      <c r="BD305" s="249">
        <v>95275887.107544705</v>
      </c>
      <c r="BE305" s="249">
        <v>3906547.0900972961</v>
      </c>
      <c r="BF305" s="251">
        <v>1127.6737661084094</v>
      </c>
    </row>
    <row r="306" spans="2:58" s="19" customFormat="1" ht="15" customHeight="1" x14ac:dyDescent="0.25">
      <c r="B306" s="254" t="s">
        <v>7</v>
      </c>
      <c r="C306" s="577">
        <v>1</v>
      </c>
      <c r="D306" s="286">
        <v>2018</v>
      </c>
      <c r="E306" s="333">
        <v>-0.2</v>
      </c>
      <c r="F306" s="334" t="s">
        <v>700</v>
      </c>
      <c r="G306" s="319">
        <v>74607968.558816016</v>
      </c>
      <c r="H306" s="320">
        <v>72668996.759741738</v>
      </c>
      <c r="I306" s="324">
        <v>2.6682242572921622E-2</v>
      </c>
      <c r="J306" s="335">
        <v>80</v>
      </c>
      <c r="K306" s="336">
        <v>80</v>
      </c>
      <c r="L306" s="327">
        <v>0</v>
      </c>
      <c r="M306" s="337">
        <v>27050000</v>
      </c>
      <c r="N306" s="338">
        <v>27050000</v>
      </c>
      <c r="O306" s="324">
        <v>0</v>
      </c>
      <c r="P306" s="337">
        <v>4964625.7302960297</v>
      </c>
      <c r="Q306" s="338">
        <v>4964625.7302960297</v>
      </c>
      <c r="R306" s="324">
        <v>0</v>
      </c>
      <c r="S306" s="337">
        <v>21413508.637593899</v>
      </c>
      <c r="T306" s="241">
        <v>21410149.404608902</v>
      </c>
      <c r="U306" s="330">
        <v>1.5689909124483314E-4</v>
      </c>
      <c r="V306" s="170">
        <v>-14938623628.412827</v>
      </c>
      <c r="W306" s="24">
        <v>-10121239936.195148</v>
      </c>
      <c r="X306" s="24">
        <v>-5298407179.2350502</v>
      </c>
      <c r="Y306" s="24">
        <v>-12807726544.672897</v>
      </c>
      <c r="Z306" s="195">
        <v>790858084.05508804</v>
      </c>
      <c r="AA306" s="170">
        <v>50881.971899822413</v>
      </c>
      <c r="AB306" s="24">
        <v>229.01372892881997</v>
      </c>
      <c r="AC306" s="195">
        <v>7568855705.5210342</v>
      </c>
      <c r="AD306" s="170">
        <v>46700347000.02977</v>
      </c>
      <c r="AE306" s="24">
        <v>15970482.189580191</v>
      </c>
      <c r="AF306" s="24">
        <v>74607968.558816016</v>
      </c>
      <c r="AG306" s="24">
        <v>-8051140874.5347729</v>
      </c>
      <c r="AH306" s="24">
        <v>10002817320.911043</v>
      </c>
      <c r="AI306" s="195">
        <v>90547106.00846827</v>
      </c>
      <c r="AJ306" s="240">
        <v>80</v>
      </c>
      <c r="AK306" s="241">
        <v>24</v>
      </c>
      <c r="AL306" s="241">
        <v>27050000</v>
      </c>
      <c r="AM306" s="190">
        <v>0.97516208384066561</v>
      </c>
      <c r="AN306" s="240">
        <v>77</v>
      </c>
      <c r="AO306" s="241">
        <v>24</v>
      </c>
      <c r="AP306" s="241">
        <v>91</v>
      </c>
      <c r="AQ306" s="242">
        <v>26</v>
      </c>
      <c r="AR306" s="240">
        <v>12171112939.136585</v>
      </c>
      <c r="AS306" s="242">
        <v>3275202394.8992176</v>
      </c>
      <c r="AT306" s="240">
        <v>119327013</v>
      </c>
      <c r="AU306" s="189">
        <v>0.99987573443256839</v>
      </c>
      <c r="AV306" s="190">
        <v>0.16371570128503504</v>
      </c>
      <c r="AW306" s="240">
        <v>4964625.7302960325</v>
      </c>
      <c r="AX306" s="242">
        <v>121289261.87147729</v>
      </c>
      <c r="AY306" s="240">
        <v>4964625.7302960297</v>
      </c>
      <c r="AZ306" s="242">
        <v>21413508.637593899</v>
      </c>
      <c r="BA306" s="200">
        <v>0.99999999999999944</v>
      </c>
      <c r="BB306" s="202">
        <v>0.17654908857706189</v>
      </c>
      <c r="BC306" s="240">
        <v>26378134.3678899</v>
      </c>
      <c r="BD306" s="241">
        <v>96158581.498480901</v>
      </c>
      <c r="BE306" s="241">
        <v>3942739.743968518</v>
      </c>
      <c r="BF306" s="243">
        <v>1043.4294238836183</v>
      </c>
    </row>
    <row r="307" spans="2:58" s="19" customFormat="1" ht="15" customHeight="1" x14ac:dyDescent="0.25">
      <c r="B307" s="255" t="s">
        <v>7</v>
      </c>
      <c r="C307" s="575">
        <v>1</v>
      </c>
      <c r="D307" s="287">
        <v>2018</v>
      </c>
      <c r="E307" s="339">
        <v>-0.1</v>
      </c>
      <c r="F307" s="340" t="s">
        <v>700</v>
      </c>
      <c r="G307" s="313">
        <v>73638239.144835234</v>
      </c>
      <c r="H307" s="315">
        <v>72668996.759741738</v>
      </c>
      <c r="I307" s="322">
        <v>1.3337770277715544E-2</v>
      </c>
      <c r="J307" s="341">
        <v>80</v>
      </c>
      <c r="K307" s="342">
        <v>80</v>
      </c>
      <c r="L307" s="328">
        <v>0</v>
      </c>
      <c r="M307" s="343">
        <v>27050000</v>
      </c>
      <c r="N307" s="344">
        <v>27050000</v>
      </c>
      <c r="O307" s="322">
        <v>0</v>
      </c>
      <c r="P307" s="343">
        <v>4964625.7302960297</v>
      </c>
      <c r="Q307" s="344">
        <v>4964625.7302960297</v>
      </c>
      <c r="R307" s="322">
        <v>0</v>
      </c>
      <c r="S307" s="343">
        <v>21410149.404608902</v>
      </c>
      <c r="T307" s="245">
        <v>21410149.404608902</v>
      </c>
      <c r="U307" s="331">
        <v>0</v>
      </c>
      <c r="V307" s="171">
        <v>-15785002077.8085</v>
      </c>
      <c r="W307" s="196">
        <v>-10970401237.792221</v>
      </c>
      <c r="X307" s="196">
        <v>-6150351333.0335464</v>
      </c>
      <c r="Y307" s="196">
        <v>-13654434001.299112</v>
      </c>
      <c r="Z307" s="197">
        <v>-57987919.570007324</v>
      </c>
      <c r="AA307" s="171">
        <v>50184.894111095047</v>
      </c>
      <c r="AB307" s="196">
        <v>227.38843401800028</v>
      </c>
      <c r="AC307" s="197">
        <v>7533724190.9370909</v>
      </c>
      <c r="AD307" s="171">
        <v>46405763448.158218</v>
      </c>
      <c r="AE307" s="196">
        <v>15461431.094212387</v>
      </c>
      <c r="AF307" s="196">
        <v>73638239.144835234</v>
      </c>
      <c r="AG307" s="196">
        <v>-8248825088.989233</v>
      </c>
      <c r="AH307" s="196">
        <v>9972873201.2165413</v>
      </c>
      <c r="AI307" s="197">
        <v>88301739.893241107</v>
      </c>
      <c r="AJ307" s="244">
        <v>80</v>
      </c>
      <c r="AK307" s="245">
        <v>24</v>
      </c>
      <c r="AL307" s="245">
        <v>27050000</v>
      </c>
      <c r="AM307" s="192">
        <v>0.97503789777837335</v>
      </c>
      <c r="AN307" s="244">
        <v>77</v>
      </c>
      <c r="AO307" s="245">
        <v>24</v>
      </c>
      <c r="AP307" s="245">
        <v>91</v>
      </c>
      <c r="AQ307" s="246">
        <v>26</v>
      </c>
      <c r="AR307" s="244">
        <v>12130127999.829897</v>
      </c>
      <c r="AS307" s="246">
        <v>3282230365.268888</v>
      </c>
      <c r="AT307" s="244">
        <v>119327013</v>
      </c>
      <c r="AU307" s="191">
        <v>0.99974840110788488</v>
      </c>
      <c r="AV307" s="192">
        <v>0.16109724081540688</v>
      </c>
      <c r="AW307" s="244">
        <v>4964625.7302960325</v>
      </c>
      <c r="AX307" s="246">
        <v>121289261.87147729</v>
      </c>
      <c r="AY307" s="244">
        <v>4964625.7302960297</v>
      </c>
      <c r="AZ307" s="246">
        <v>21410149.404608902</v>
      </c>
      <c r="BA307" s="186">
        <v>0.99999999999999944</v>
      </c>
      <c r="BB307" s="187">
        <v>0.1765213925309885</v>
      </c>
      <c r="BC307" s="244">
        <v>26374775.134904999</v>
      </c>
      <c r="BD307" s="245">
        <v>96146335.784881309</v>
      </c>
      <c r="BE307" s="245">
        <v>3942237.6394142504</v>
      </c>
      <c r="BF307" s="247">
        <v>1075.5854601384735</v>
      </c>
    </row>
    <row r="308" spans="2:58" s="19" customFormat="1" ht="15" customHeight="1" x14ac:dyDescent="0.25">
      <c r="B308" s="255" t="s">
        <v>7</v>
      </c>
      <c r="C308" s="575">
        <v>1</v>
      </c>
      <c r="D308" s="287">
        <v>2018</v>
      </c>
      <c r="E308" s="339">
        <v>0.1</v>
      </c>
      <c r="F308" s="340" t="s">
        <v>700</v>
      </c>
      <c r="G308" s="313">
        <v>71700547.297356188</v>
      </c>
      <c r="H308" s="315">
        <v>72668996.759741738</v>
      </c>
      <c r="I308" s="322">
        <v>-1.332685884721152E-2</v>
      </c>
      <c r="J308" s="341">
        <v>80</v>
      </c>
      <c r="K308" s="342">
        <v>80</v>
      </c>
      <c r="L308" s="328">
        <v>0</v>
      </c>
      <c r="M308" s="343">
        <v>27075000</v>
      </c>
      <c r="N308" s="344">
        <v>27050000</v>
      </c>
      <c r="O308" s="322">
        <v>9.242144177448175E-4</v>
      </c>
      <c r="P308" s="343">
        <v>4964625.7302960297</v>
      </c>
      <c r="Q308" s="344">
        <v>4964625.7302960297</v>
      </c>
      <c r="R308" s="322">
        <v>0</v>
      </c>
      <c r="S308" s="343">
        <v>21386975.498736799</v>
      </c>
      <c r="T308" s="245">
        <v>21410149.404608902</v>
      </c>
      <c r="U308" s="331">
        <v>-1.0823794563111777E-3</v>
      </c>
      <c r="V308" s="171">
        <v>-17474153514.998596</v>
      </c>
      <c r="W308" s="196">
        <v>-12664578943.378082</v>
      </c>
      <c r="X308" s="196">
        <v>-7849833399.4485207</v>
      </c>
      <c r="Y308" s="196">
        <v>-15345855118.093742</v>
      </c>
      <c r="Z308" s="197">
        <v>-1764161953.7941399</v>
      </c>
      <c r="AA308" s="171">
        <v>48771.476719469109</v>
      </c>
      <c r="AB308" s="196">
        <v>224.08838463967638</v>
      </c>
      <c r="AC308" s="197">
        <v>7458428311.5817881</v>
      </c>
      <c r="AD308" s="171">
        <v>45789173621.5075</v>
      </c>
      <c r="AE308" s="196">
        <v>14446007.713067323</v>
      </c>
      <c r="AF308" s="196">
        <v>71700547.297356188</v>
      </c>
      <c r="AG308" s="196">
        <v>-8630919387.493412</v>
      </c>
      <c r="AH308" s="196">
        <v>9914738390.7339344</v>
      </c>
      <c r="AI308" s="197">
        <v>84048942.543514907</v>
      </c>
      <c r="AJ308" s="244">
        <v>80</v>
      </c>
      <c r="AK308" s="245">
        <v>24</v>
      </c>
      <c r="AL308" s="245">
        <v>27075000</v>
      </c>
      <c r="AM308" s="192">
        <v>0.97328167050906123</v>
      </c>
      <c r="AN308" s="244">
        <v>77</v>
      </c>
      <c r="AO308" s="245">
        <v>24</v>
      </c>
      <c r="AP308" s="245">
        <v>91</v>
      </c>
      <c r="AQ308" s="246">
        <v>26</v>
      </c>
      <c r="AR308" s="244">
        <v>12055209361.583918</v>
      </c>
      <c r="AS308" s="246">
        <v>3283559262.1843057</v>
      </c>
      <c r="AT308" s="244">
        <v>119327013</v>
      </c>
      <c r="AU308" s="191">
        <v>0.99886998317921549</v>
      </c>
      <c r="AV308" s="192">
        <v>0.15609029327042387</v>
      </c>
      <c r="AW308" s="244">
        <v>4964625.7302960325</v>
      </c>
      <c r="AX308" s="246">
        <v>121289261.87147729</v>
      </c>
      <c r="AY308" s="244">
        <v>4964625.7302960297</v>
      </c>
      <c r="AZ308" s="246">
        <v>21386975.498736799</v>
      </c>
      <c r="BA308" s="186">
        <v>0.99999999999999944</v>
      </c>
      <c r="BB308" s="187">
        <v>0.17633032940211352</v>
      </c>
      <c r="BC308" s="244">
        <v>26351601.2290328</v>
      </c>
      <c r="BD308" s="245">
        <v>96061857.865201011</v>
      </c>
      <c r="BE308" s="245">
        <v>3938773.8357035383</v>
      </c>
      <c r="BF308" s="247">
        <v>1140.2160196375162</v>
      </c>
    </row>
    <row r="309" spans="2:58" s="19" customFormat="1" ht="15" customHeight="1" x14ac:dyDescent="0.25">
      <c r="B309" s="256" t="s">
        <v>7</v>
      </c>
      <c r="C309" s="576">
        <v>1</v>
      </c>
      <c r="D309" s="288">
        <v>2018</v>
      </c>
      <c r="E309" s="345">
        <v>0.2</v>
      </c>
      <c r="F309" s="346" t="s">
        <v>700</v>
      </c>
      <c r="G309" s="316">
        <v>70734067.356066123</v>
      </c>
      <c r="H309" s="318">
        <v>72668996.759741738</v>
      </c>
      <c r="I309" s="323">
        <v>-2.6626615062168568E-2</v>
      </c>
      <c r="J309" s="347">
        <v>80</v>
      </c>
      <c r="K309" s="348">
        <v>80</v>
      </c>
      <c r="L309" s="329">
        <v>0</v>
      </c>
      <c r="M309" s="349">
        <v>27025000</v>
      </c>
      <c r="N309" s="350">
        <v>27050000</v>
      </c>
      <c r="O309" s="323">
        <v>-9.2421441774492852E-4</v>
      </c>
      <c r="P309" s="349">
        <v>4964625.7302960297</v>
      </c>
      <c r="Q309" s="350">
        <v>4964625.7302960297</v>
      </c>
      <c r="R309" s="323">
        <v>0</v>
      </c>
      <c r="S309" s="349">
        <v>21357606.808437299</v>
      </c>
      <c r="T309" s="249">
        <v>21410149.404608902</v>
      </c>
      <c r="U309" s="332">
        <v>-2.4540975954279176E-3</v>
      </c>
      <c r="V309" s="172">
        <v>-18294041591.089413</v>
      </c>
      <c r="W309" s="198">
        <v>-13488908597.927765</v>
      </c>
      <c r="X309" s="198">
        <v>-8678907846.7235451</v>
      </c>
      <c r="Y309" s="198">
        <v>-16170519353.850273</v>
      </c>
      <c r="Z309" s="199">
        <v>-2605623060.4799042</v>
      </c>
      <c r="AA309" s="172">
        <v>48044.665113971314</v>
      </c>
      <c r="AB309" s="198">
        <v>222.3858880200155</v>
      </c>
      <c r="AC309" s="199">
        <v>7415328348.7233877</v>
      </c>
      <c r="AD309" s="172">
        <v>45451302300.936813</v>
      </c>
      <c r="AE309" s="198">
        <v>13941177.376781646</v>
      </c>
      <c r="AF309" s="198">
        <v>70734067.356066123</v>
      </c>
      <c r="AG309" s="198">
        <v>-8805790590.1624355</v>
      </c>
      <c r="AH309" s="198">
        <v>9887661000.1244888</v>
      </c>
      <c r="AI309" s="199">
        <v>82180390.693374634</v>
      </c>
      <c r="AJ309" s="248">
        <v>80</v>
      </c>
      <c r="AK309" s="249">
        <v>24</v>
      </c>
      <c r="AL309" s="249">
        <v>27025000</v>
      </c>
      <c r="AM309" s="194">
        <v>0.97399565360715679</v>
      </c>
      <c r="AN309" s="248">
        <v>77</v>
      </c>
      <c r="AO309" s="249">
        <v>24</v>
      </c>
      <c r="AP309" s="249">
        <v>91</v>
      </c>
      <c r="AQ309" s="250">
        <v>26</v>
      </c>
      <c r="AR309" s="248">
        <v>12041734991.459585</v>
      </c>
      <c r="AS309" s="250">
        <v>3273083781.7821732</v>
      </c>
      <c r="AT309" s="248">
        <v>119327013</v>
      </c>
      <c r="AU309" s="193">
        <v>0.99775674899923472</v>
      </c>
      <c r="AV309" s="194">
        <v>0.15664879517789593</v>
      </c>
      <c r="AW309" s="248">
        <v>4964625.7302960325</v>
      </c>
      <c r="AX309" s="250">
        <v>121289261.87147729</v>
      </c>
      <c r="AY309" s="248">
        <v>4964625.7302960297</v>
      </c>
      <c r="AZ309" s="250">
        <v>21357606.808437299</v>
      </c>
      <c r="BA309" s="204">
        <v>0.99999999999999944</v>
      </c>
      <c r="BB309" s="206">
        <v>0.17608819180603663</v>
      </c>
      <c r="BC309" s="248">
        <v>26322232.5387334</v>
      </c>
      <c r="BD309" s="249">
        <v>95954797.541666627</v>
      </c>
      <c r="BE309" s="249">
        <v>3934384.0975644845</v>
      </c>
      <c r="BF309" s="251">
        <v>1171.8807255538036</v>
      </c>
    </row>
    <row r="310" spans="2:58" s="19" customFormat="1" ht="15" customHeight="1" x14ac:dyDescent="0.25">
      <c r="B310" s="254" t="s">
        <v>7</v>
      </c>
      <c r="C310" s="577">
        <v>1</v>
      </c>
      <c r="D310" s="286">
        <v>2018</v>
      </c>
      <c r="E310" s="333">
        <v>-0.2</v>
      </c>
      <c r="F310" s="334" t="s">
        <v>802</v>
      </c>
      <c r="G310" s="319">
        <v>73067604.930250779</v>
      </c>
      <c r="H310" s="320">
        <v>72668996.759741738</v>
      </c>
      <c r="I310" s="324">
        <v>5.4852576515802554E-3</v>
      </c>
      <c r="J310" s="335">
        <v>80</v>
      </c>
      <c r="K310" s="336">
        <v>80</v>
      </c>
      <c r="L310" s="327">
        <v>0</v>
      </c>
      <c r="M310" s="337">
        <v>27050000</v>
      </c>
      <c r="N310" s="338">
        <v>27050000</v>
      </c>
      <c r="O310" s="324">
        <v>0</v>
      </c>
      <c r="P310" s="337">
        <v>4964625.7302960297</v>
      </c>
      <c r="Q310" s="338">
        <v>4964625.7302960297</v>
      </c>
      <c r="R310" s="324">
        <v>0</v>
      </c>
      <c r="S310" s="337">
        <v>21410149.404608902</v>
      </c>
      <c r="T310" s="241">
        <v>21410149.404608902</v>
      </c>
      <c r="U310" s="330">
        <v>0</v>
      </c>
      <c r="V310" s="170">
        <v>-16544527711.197998</v>
      </c>
      <c r="W310" s="24">
        <v>-11730353825.097153</v>
      </c>
      <c r="X310" s="24">
        <v>-6910730874.2539101</v>
      </c>
      <c r="Y310" s="24">
        <v>-14413959634.68861</v>
      </c>
      <c r="Z310" s="195">
        <v>-817513552.95949936</v>
      </c>
      <c r="AA310" s="170">
        <v>49737.534626062909</v>
      </c>
      <c r="AB310" s="24">
        <v>227.03018385205189</v>
      </c>
      <c r="AC310" s="195">
        <v>7507163806.3318434</v>
      </c>
      <c r="AD310" s="170">
        <v>46208019825.900948</v>
      </c>
      <c r="AE310" s="24">
        <v>15140745.078766853</v>
      </c>
      <c r="AF310" s="24">
        <v>73067604.930250779</v>
      </c>
      <c r="AG310" s="24">
        <v>-8375347171.5791245</v>
      </c>
      <c r="AH310" s="24">
        <v>9957421442.114027</v>
      </c>
      <c r="AI310" s="195">
        <v>86559273.612079561</v>
      </c>
      <c r="AJ310" s="240">
        <v>80</v>
      </c>
      <c r="AK310" s="241">
        <v>24</v>
      </c>
      <c r="AL310" s="241">
        <v>27050000</v>
      </c>
      <c r="AM310" s="190">
        <v>0.97503789777837313</v>
      </c>
      <c r="AN310" s="240">
        <v>77</v>
      </c>
      <c r="AO310" s="241">
        <v>24</v>
      </c>
      <c r="AP310" s="241">
        <v>91</v>
      </c>
      <c r="AQ310" s="242">
        <v>26</v>
      </c>
      <c r="AR310" s="240">
        <v>12094288111.263165</v>
      </c>
      <c r="AS310" s="242">
        <v>3294730000.5708146</v>
      </c>
      <c r="AT310" s="240">
        <v>119327013</v>
      </c>
      <c r="AU310" s="189">
        <v>0.99974840110788454</v>
      </c>
      <c r="AV310" s="190">
        <v>0.15716929595938067</v>
      </c>
      <c r="AW310" s="240">
        <v>4964625.7302960325</v>
      </c>
      <c r="AX310" s="242">
        <v>121289261.87147729</v>
      </c>
      <c r="AY310" s="240">
        <v>4964625.7302960297</v>
      </c>
      <c r="AZ310" s="242">
        <v>21410149.404608902</v>
      </c>
      <c r="BA310" s="200">
        <v>0.99999999999999944</v>
      </c>
      <c r="BB310" s="202">
        <v>0.1765213925309885</v>
      </c>
      <c r="BC310" s="240">
        <v>26374775.134904899</v>
      </c>
      <c r="BD310" s="241">
        <v>96146335.784881309</v>
      </c>
      <c r="BE310" s="241">
        <v>3942237.6394142518</v>
      </c>
      <c r="BF310" s="243">
        <v>1104.3837231305881</v>
      </c>
    </row>
    <row r="311" spans="2:58" s="19" customFormat="1" ht="15" customHeight="1" x14ac:dyDescent="0.25">
      <c r="B311" s="255" t="s">
        <v>7</v>
      </c>
      <c r="C311" s="575">
        <v>1</v>
      </c>
      <c r="D311" s="287">
        <v>2018</v>
      </c>
      <c r="E311" s="339">
        <v>-0.1</v>
      </c>
      <c r="F311" s="340" t="s">
        <v>802</v>
      </c>
      <c r="G311" s="313">
        <v>72868171.157031208</v>
      </c>
      <c r="H311" s="315">
        <v>72668996.759741738</v>
      </c>
      <c r="I311" s="322">
        <v>2.7408441862488697E-3</v>
      </c>
      <c r="J311" s="341">
        <v>80</v>
      </c>
      <c r="K311" s="342">
        <v>80</v>
      </c>
      <c r="L311" s="328">
        <v>0</v>
      </c>
      <c r="M311" s="343">
        <v>27050000</v>
      </c>
      <c r="N311" s="344">
        <v>27050000</v>
      </c>
      <c r="O311" s="322">
        <v>0</v>
      </c>
      <c r="P311" s="343">
        <v>4964625.7302960297</v>
      </c>
      <c r="Q311" s="344">
        <v>4964625.7302960297</v>
      </c>
      <c r="R311" s="322">
        <v>0</v>
      </c>
      <c r="S311" s="343">
        <v>21410149.404608902</v>
      </c>
      <c r="T311" s="245">
        <v>21410149.404608902</v>
      </c>
      <c r="U311" s="331">
        <v>0</v>
      </c>
      <c r="V311" s="171">
        <v>-16588931473.846792</v>
      </c>
      <c r="W311" s="196">
        <v>-11774757760.039715</v>
      </c>
      <c r="X311" s="196">
        <v>-6955134981.4902306</v>
      </c>
      <c r="Y311" s="196">
        <v>-14458363397.337402</v>
      </c>
      <c r="Z311" s="197">
        <v>-861917315.60829544</v>
      </c>
      <c r="AA311" s="171">
        <v>49614.807968168607</v>
      </c>
      <c r="AB311" s="196">
        <v>226.40217284739404</v>
      </c>
      <c r="AC311" s="197">
        <v>7503405560.7991152</v>
      </c>
      <c r="AD311" s="171">
        <v>46162495471.845703</v>
      </c>
      <c r="AE311" s="196">
        <v>15046466.456014667</v>
      </c>
      <c r="AF311" s="196">
        <v>72868171.157031208</v>
      </c>
      <c r="AG311" s="196">
        <v>-8412410255.2153816</v>
      </c>
      <c r="AH311" s="196">
        <v>9949996190.3939915</v>
      </c>
      <c r="AI311" s="197">
        <v>86284256.766887248</v>
      </c>
      <c r="AJ311" s="244">
        <v>80</v>
      </c>
      <c r="AK311" s="245">
        <v>24</v>
      </c>
      <c r="AL311" s="245">
        <v>27050000</v>
      </c>
      <c r="AM311" s="192">
        <v>0.97503789777837335</v>
      </c>
      <c r="AN311" s="244">
        <v>77</v>
      </c>
      <c r="AO311" s="245">
        <v>24</v>
      </c>
      <c r="AP311" s="245">
        <v>91</v>
      </c>
      <c r="AQ311" s="246">
        <v>26</v>
      </c>
      <c r="AR311" s="244">
        <v>12094287971.781345</v>
      </c>
      <c r="AS311" s="246">
        <v>3294729319.8439555</v>
      </c>
      <c r="AT311" s="244">
        <v>119327013</v>
      </c>
      <c r="AU311" s="191">
        <v>0.99974840110788443</v>
      </c>
      <c r="AV311" s="192">
        <v>0.15716933787158635</v>
      </c>
      <c r="AW311" s="244">
        <v>4964625.7302960325</v>
      </c>
      <c r="AX311" s="246">
        <v>121289261.87147729</v>
      </c>
      <c r="AY311" s="244">
        <v>4964625.7302960297</v>
      </c>
      <c r="AZ311" s="246">
        <v>21410149.404608902</v>
      </c>
      <c r="BA311" s="186">
        <v>0.99999999999999944</v>
      </c>
      <c r="BB311" s="187">
        <v>0.1765213925309885</v>
      </c>
      <c r="BC311" s="244">
        <v>26374775.134904899</v>
      </c>
      <c r="BD311" s="245">
        <v>96146335.784881309</v>
      </c>
      <c r="BE311" s="245">
        <v>3942237.6394142509</v>
      </c>
      <c r="BF311" s="247">
        <v>1106.0672941096561</v>
      </c>
    </row>
    <row r="312" spans="2:58" s="19" customFormat="1" ht="15" customHeight="1" x14ac:dyDescent="0.25">
      <c r="B312" s="255" t="s">
        <v>7</v>
      </c>
      <c r="C312" s="575">
        <v>1</v>
      </c>
      <c r="D312" s="287">
        <v>2018</v>
      </c>
      <c r="E312" s="339">
        <v>0.1</v>
      </c>
      <c r="F312" s="340" t="s">
        <v>802</v>
      </c>
      <c r="G312" s="313">
        <v>72469990.036789864</v>
      </c>
      <c r="H312" s="315">
        <v>72668996.759741738</v>
      </c>
      <c r="I312" s="322">
        <v>-2.7385368152229583E-3</v>
      </c>
      <c r="J312" s="341">
        <v>80</v>
      </c>
      <c r="K312" s="342">
        <v>80</v>
      </c>
      <c r="L312" s="328">
        <v>0</v>
      </c>
      <c r="M312" s="343">
        <v>27050000</v>
      </c>
      <c r="N312" s="344">
        <v>27050000</v>
      </c>
      <c r="O312" s="322">
        <v>0</v>
      </c>
      <c r="P312" s="343">
        <v>4964625.7302960297</v>
      </c>
      <c r="Q312" s="344">
        <v>4964625.7302960297</v>
      </c>
      <c r="R312" s="322">
        <v>0</v>
      </c>
      <c r="S312" s="343">
        <v>21403156.440903999</v>
      </c>
      <c r="T312" s="245">
        <v>21410149.404608902</v>
      </c>
      <c r="U312" s="331">
        <v>-3.2661909885589591E-4</v>
      </c>
      <c r="V312" s="171">
        <v>-16674335567.973721</v>
      </c>
      <c r="W312" s="196">
        <v>-11860799594.23061</v>
      </c>
      <c r="X312" s="196">
        <v>-7041814555.7450981</v>
      </c>
      <c r="Y312" s="196">
        <v>-14544452390.556606</v>
      </c>
      <c r="Z312" s="197">
        <v>-952458152.92730331</v>
      </c>
      <c r="AA312" s="171">
        <v>49361.18481853875</v>
      </c>
      <c r="AB312" s="196">
        <v>225.12506825149035</v>
      </c>
      <c r="AC312" s="197">
        <v>7493732548.5268097</v>
      </c>
      <c r="AD312" s="171">
        <v>46059717591.081512</v>
      </c>
      <c r="AE312" s="196">
        <v>14858950.88823903</v>
      </c>
      <c r="AF312" s="196">
        <v>72469990.036789864</v>
      </c>
      <c r="AG312" s="196">
        <v>-8480474155.7323818</v>
      </c>
      <c r="AH312" s="196">
        <v>9935910551.9078598</v>
      </c>
      <c r="AI312" s="197">
        <v>85834846.84860301</v>
      </c>
      <c r="AJ312" s="244">
        <v>80</v>
      </c>
      <c r="AK312" s="245">
        <v>24</v>
      </c>
      <c r="AL312" s="245">
        <v>27050000</v>
      </c>
      <c r="AM312" s="192">
        <v>0.97477937786321833</v>
      </c>
      <c r="AN312" s="244">
        <v>77</v>
      </c>
      <c r="AO312" s="245">
        <v>24</v>
      </c>
      <c r="AP312" s="245">
        <v>91</v>
      </c>
      <c r="AQ312" s="246">
        <v>26</v>
      </c>
      <c r="AR312" s="244">
        <v>12120576058.531538</v>
      </c>
      <c r="AS312" s="246">
        <v>3278222149.3994436</v>
      </c>
      <c r="AT312" s="244">
        <v>119327013</v>
      </c>
      <c r="AU312" s="191">
        <v>0.9994833294912645</v>
      </c>
      <c r="AV312" s="192">
        <v>0.16087479180494668</v>
      </c>
      <c r="AW312" s="244">
        <v>4964625.7302960325</v>
      </c>
      <c r="AX312" s="246">
        <v>121289261.87147729</v>
      </c>
      <c r="AY312" s="244">
        <v>4964625.7302960297</v>
      </c>
      <c r="AZ312" s="246">
        <v>21403156.440903999</v>
      </c>
      <c r="BA312" s="186">
        <v>0.99999999999999944</v>
      </c>
      <c r="BB312" s="187">
        <v>0.17646373727283127</v>
      </c>
      <c r="BC312" s="244">
        <v>26367782.1712</v>
      </c>
      <c r="BD312" s="245">
        <v>96120843.706443951</v>
      </c>
      <c r="BE312" s="245">
        <v>3941192.4011292728</v>
      </c>
      <c r="BF312" s="247">
        <v>1109.4777255655333</v>
      </c>
    </row>
    <row r="313" spans="2:58" s="19" customFormat="1" ht="15" customHeight="1" x14ac:dyDescent="0.25">
      <c r="B313" s="256" t="s">
        <v>7</v>
      </c>
      <c r="C313" s="576">
        <v>1</v>
      </c>
      <c r="D313" s="288">
        <v>2018</v>
      </c>
      <c r="E313" s="345">
        <v>0.2</v>
      </c>
      <c r="F313" s="346" t="s">
        <v>802</v>
      </c>
      <c r="G313" s="316">
        <v>72271438.052154154</v>
      </c>
      <c r="H313" s="318">
        <v>72668996.759741738</v>
      </c>
      <c r="I313" s="323">
        <v>-5.47081596436505E-3</v>
      </c>
      <c r="J313" s="347">
        <v>80</v>
      </c>
      <c r="K313" s="348">
        <v>80</v>
      </c>
      <c r="L313" s="329">
        <v>0</v>
      </c>
      <c r="M313" s="349">
        <v>27050000</v>
      </c>
      <c r="N313" s="350">
        <v>27050000</v>
      </c>
      <c r="O313" s="323">
        <v>0</v>
      </c>
      <c r="P313" s="349">
        <v>4964625.7302960297</v>
      </c>
      <c r="Q313" s="350">
        <v>4964625.7302960297</v>
      </c>
      <c r="R313" s="323">
        <v>0</v>
      </c>
      <c r="S313" s="349">
        <v>21395223.0855055</v>
      </c>
      <c r="T313" s="249">
        <v>21410149.404608902</v>
      </c>
      <c r="U313" s="332">
        <v>-6.971609035193449E-4</v>
      </c>
      <c r="V313" s="172">
        <v>-16719473904.41453</v>
      </c>
      <c r="W313" s="198">
        <v>-11907282438.160156</v>
      </c>
      <c r="X313" s="198">
        <v>-7089723066.6195145</v>
      </c>
      <c r="Y313" s="198">
        <v>-14590367729.158499</v>
      </c>
      <c r="Z313" s="199">
        <v>-1003424005.5762444</v>
      </c>
      <c r="AA313" s="172">
        <v>49229.17926375955</v>
      </c>
      <c r="AB313" s="198">
        <v>224.47344961778265</v>
      </c>
      <c r="AC313" s="199">
        <v>7487537507.0341253</v>
      </c>
      <c r="AD313" s="172">
        <v>46000933254.420677</v>
      </c>
      <c r="AE313" s="198">
        <v>14765959.984594151</v>
      </c>
      <c r="AF313" s="198">
        <v>72271438.052154154</v>
      </c>
      <c r="AG313" s="198">
        <v>-8511009906.9255638</v>
      </c>
      <c r="AH313" s="198">
        <v>9929339421.9341488</v>
      </c>
      <c r="AI313" s="199">
        <v>85674346.548909843</v>
      </c>
      <c r="AJ313" s="248">
        <v>80</v>
      </c>
      <c r="AK313" s="249">
        <v>24</v>
      </c>
      <c r="AL313" s="249">
        <v>27050000</v>
      </c>
      <c r="AM313" s="194">
        <v>0.97448609300560451</v>
      </c>
      <c r="AN313" s="248">
        <v>77</v>
      </c>
      <c r="AO313" s="249">
        <v>24</v>
      </c>
      <c r="AP313" s="249">
        <v>91</v>
      </c>
      <c r="AQ313" s="250">
        <v>26</v>
      </c>
      <c r="AR313" s="248">
        <v>12145859322.426916</v>
      </c>
      <c r="AS313" s="250">
        <v>3268455344.7786617</v>
      </c>
      <c r="AT313" s="248">
        <v>119327013</v>
      </c>
      <c r="AU313" s="193">
        <v>0.99918261188004409</v>
      </c>
      <c r="AV313" s="194">
        <v>0.16408733453744828</v>
      </c>
      <c r="AW313" s="248">
        <v>4964625.7302960325</v>
      </c>
      <c r="AX313" s="250">
        <v>121289261.87147729</v>
      </c>
      <c r="AY313" s="248">
        <v>4964625.7302960297</v>
      </c>
      <c r="AZ313" s="250">
        <v>21395223.0855055</v>
      </c>
      <c r="BA313" s="204">
        <v>0.99999999999999944</v>
      </c>
      <c r="BB313" s="206">
        <v>0.17639832871748112</v>
      </c>
      <c r="BC313" s="248">
        <v>26359848.815801602</v>
      </c>
      <c r="BD313" s="249">
        <v>96091923.533735752</v>
      </c>
      <c r="BE313" s="249">
        <v>3940006.6024978654</v>
      </c>
      <c r="BF313" s="251">
        <v>1111.3829237026716</v>
      </c>
    </row>
    <row r="314" spans="2:58" s="19" customFormat="1" ht="15" customHeight="1" x14ac:dyDescent="0.25">
      <c r="B314" s="254" t="s">
        <v>299</v>
      </c>
      <c r="C314" s="577">
        <v>1</v>
      </c>
      <c r="D314" s="286">
        <v>2018</v>
      </c>
      <c r="E314" s="333">
        <v>-0.2</v>
      </c>
      <c r="F314" s="334" t="s">
        <v>697</v>
      </c>
      <c r="G314" s="319">
        <v>3573694221.3193431</v>
      </c>
      <c r="H314" s="320">
        <v>5362815458.936409</v>
      </c>
      <c r="I314" s="324">
        <v>-0.33361603644886506</v>
      </c>
      <c r="J314" s="335">
        <v>63</v>
      </c>
      <c r="K314" s="336">
        <v>63</v>
      </c>
      <c r="L314" s="327">
        <v>0</v>
      </c>
      <c r="M314" s="337">
        <v>4975000</v>
      </c>
      <c r="N314" s="338">
        <v>4975000</v>
      </c>
      <c r="O314" s="324">
        <v>0</v>
      </c>
      <c r="P314" s="337">
        <v>4964625.7302960297</v>
      </c>
      <c r="Q314" s="338">
        <v>4964625.7302960297</v>
      </c>
      <c r="R314" s="324">
        <v>0</v>
      </c>
      <c r="S314" s="337">
        <v>0</v>
      </c>
      <c r="T314" s="241">
        <v>0</v>
      </c>
      <c r="U314" s="330"/>
      <c r="V314" s="170">
        <v>-3875362505.4681625</v>
      </c>
      <c r="W314" s="24">
        <v>-3875362505.4681625</v>
      </c>
      <c r="X314" s="24">
        <v>-3875362505.4681625</v>
      </c>
      <c r="Y314" s="24">
        <v>-3875362505.4681625</v>
      </c>
      <c r="Z314" s="195">
        <v>-3875362505.4681625</v>
      </c>
      <c r="AA314" s="170">
        <v>10207.759212715946</v>
      </c>
      <c r="AB314" s="24">
        <v>107.80211571904294</v>
      </c>
      <c r="AC314" s="195">
        <v>379425773.37827015</v>
      </c>
      <c r="AD314" s="170">
        <v>5908896897.7425499</v>
      </c>
      <c r="AE314" s="24">
        <v>5902909.5558516588</v>
      </c>
      <c r="AF314" s="24">
        <v>39460223.217937201</v>
      </c>
      <c r="AG314" s="24">
        <v>3573694221.3193431</v>
      </c>
      <c r="AH314" s="24">
        <v>9237100181.6055622</v>
      </c>
      <c r="AI314" s="195">
        <v>240572990.48128816</v>
      </c>
      <c r="AJ314" s="240">
        <v>63</v>
      </c>
      <c r="AK314" s="241">
        <v>19</v>
      </c>
      <c r="AL314" s="241">
        <v>4975000</v>
      </c>
      <c r="AM314" s="190">
        <v>0.99791471965749401</v>
      </c>
      <c r="AN314" s="240">
        <v>64</v>
      </c>
      <c r="AO314" s="241">
        <v>19</v>
      </c>
      <c r="AP314" s="241">
        <v>86</v>
      </c>
      <c r="AQ314" s="242">
        <v>23</v>
      </c>
      <c r="AR314" s="240">
        <v>1154387902.5468032</v>
      </c>
      <c r="AS314" s="242">
        <v>950321076.26609457</v>
      </c>
      <c r="AT314" s="240">
        <v>119327013</v>
      </c>
      <c r="AU314" s="189">
        <v>0.18818650057015518</v>
      </c>
      <c r="AV314" s="190">
        <v>3.1678859024610144E-2</v>
      </c>
      <c r="AW314" s="240">
        <v>4964625.7302960325</v>
      </c>
      <c r="AX314" s="242">
        <v>121289261.87147729</v>
      </c>
      <c r="AY314" s="240">
        <v>4964625.7302960297</v>
      </c>
      <c r="AZ314" s="242">
        <v>0</v>
      </c>
      <c r="BA314" s="200">
        <v>0.99999999999999944</v>
      </c>
      <c r="BB314" s="202">
        <v>0</v>
      </c>
      <c r="BC314" s="240">
        <v>4964625.7302960297</v>
      </c>
      <c r="BD314" s="241">
        <v>18097995.90972032</v>
      </c>
      <c r="BE314" s="241">
        <v>742062.60790734808</v>
      </c>
      <c r="BF314" s="243">
        <v>1147.7744565366779</v>
      </c>
    </row>
    <row r="315" spans="2:58" s="19" customFormat="1" ht="15" customHeight="1" x14ac:dyDescent="0.25">
      <c r="B315" s="255" t="s">
        <v>299</v>
      </c>
      <c r="C315" s="575">
        <v>1</v>
      </c>
      <c r="D315" s="287">
        <v>2018</v>
      </c>
      <c r="E315" s="339">
        <v>-0.1</v>
      </c>
      <c r="F315" s="340" t="s">
        <v>697</v>
      </c>
      <c r="G315" s="313">
        <v>4468254840.6141319</v>
      </c>
      <c r="H315" s="315">
        <v>5362815458.936409</v>
      </c>
      <c r="I315" s="322">
        <v>-0.16680801813376078</v>
      </c>
      <c r="J315" s="341">
        <v>63</v>
      </c>
      <c r="K315" s="342">
        <v>63</v>
      </c>
      <c r="L315" s="328">
        <v>0</v>
      </c>
      <c r="M315" s="343">
        <v>4975000</v>
      </c>
      <c r="N315" s="344">
        <v>4975000</v>
      </c>
      <c r="O315" s="322">
        <v>0</v>
      </c>
      <c r="P315" s="343">
        <v>4964625.7302960297</v>
      </c>
      <c r="Q315" s="344">
        <v>4964625.7302960297</v>
      </c>
      <c r="R315" s="322">
        <v>0</v>
      </c>
      <c r="S315" s="343">
        <v>0</v>
      </c>
      <c r="T315" s="245">
        <v>0</v>
      </c>
      <c r="U315" s="331"/>
      <c r="V315" s="171">
        <v>-3647561247.229188</v>
      </c>
      <c r="W315" s="196">
        <v>-3647561247.229188</v>
      </c>
      <c r="X315" s="196">
        <v>-3647561247.229188</v>
      </c>
      <c r="Y315" s="196">
        <v>-3647561247.229188</v>
      </c>
      <c r="Z315" s="197">
        <v>-3647561247.229188</v>
      </c>
      <c r="AA315" s="171">
        <v>11084.39814743106</v>
      </c>
      <c r="AB315" s="196">
        <v>119.82072298184016</v>
      </c>
      <c r="AC315" s="197">
        <v>444179356.99076551</v>
      </c>
      <c r="AD315" s="171">
        <v>5724447120.8267345</v>
      </c>
      <c r="AE315" s="196">
        <v>7127328.8946398841</v>
      </c>
      <c r="AF315" s="196">
        <v>45833837.035932623</v>
      </c>
      <c r="AG315" s="196">
        <v>4468254840.6141319</v>
      </c>
      <c r="AH315" s="196">
        <v>10439328685.950768</v>
      </c>
      <c r="AI315" s="197">
        <v>279280234.14589548</v>
      </c>
      <c r="AJ315" s="244">
        <v>63</v>
      </c>
      <c r="AK315" s="245">
        <v>19</v>
      </c>
      <c r="AL315" s="245">
        <v>4975000</v>
      </c>
      <c r="AM315" s="192">
        <v>0.99791471965749401</v>
      </c>
      <c r="AN315" s="244">
        <v>64</v>
      </c>
      <c r="AO315" s="245">
        <v>19</v>
      </c>
      <c r="AP315" s="245">
        <v>86</v>
      </c>
      <c r="AQ315" s="246">
        <v>23</v>
      </c>
      <c r="AR315" s="244">
        <v>1154387902.5468032</v>
      </c>
      <c r="AS315" s="246">
        <v>950321076.26609457</v>
      </c>
      <c r="AT315" s="244">
        <v>119327013</v>
      </c>
      <c r="AU315" s="191">
        <v>0.18818650057015524</v>
      </c>
      <c r="AV315" s="192">
        <v>3.167885902461013E-2</v>
      </c>
      <c r="AW315" s="244">
        <v>4964625.7302960325</v>
      </c>
      <c r="AX315" s="246">
        <v>121289261.87147729</v>
      </c>
      <c r="AY315" s="244">
        <v>4964625.7302960297</v>
      </c>
      <c r="AZ315" s="246">
        <v>0</v>
      </c>
      <c r="BA315" s="186">
        <v>0.99999999999999944</v>
      </c>
      <c r="BB315" s="187">
        <v>0</v>
      </c>
      <c r="BC315" s="244">
        <v>4964625.7302960297</v>
      </c>
      <c r="BD315" s="245">
        <v>18097995.90972032</v>
      </c>
      <c r="BE315" s="245">
        <v>742062.60790734785</v>
      </c>
      <c r="BF315" s="247">
        <v>1147.7744565366775</v>
      </c>
    </row>
    <row r="316" spans="2:58" s="19" customFormat="1" ht="15" customHeight="1" x14ac:dyDescent="0.25">
      <c r="B316" s="255" t="s">
        <v>299</v>
      </c>
      <c r="C316" s="575">
        <v>1</v>
      </c>
      <c r="D316" s="287">
        <v>2018</v>
      </c>
      <c r="E316" s="339">
        <v>0.1</v>
      </c>
      <c r="F316" s="340" t="s">
        <v>697</v>
      </c>
      <c r="G316" s="313">
        <v>6257376079.2037182</v>
      </c>
      <c r="H316" s="315">
        <v>5362815458.936409</v>
      </c>
      <c r="I316" s="322">
        <v>0.16680801849644933</v>
      </c>
      <c r="J316" s="341">
        <v>63</v>
      </c>
      <c r="K316" s="342">
        <v>63</v>
      </c>
      <c r="L316" s="328">
        <v>0</v>
      </c>
      <c r="M316" s="343">
        <v>4975000</v>
      </c>
      <c r="N316" s="344">
        <v>4975000</v>
      </c>
      <c r="O316" s="322">
        <v>0</v>
      </c>
      <c r="P316" s="343">
        <v>4964625.7302960297</v>
      </c>
      <c r="Q316" s="344">
        <v>4964625.7302960297</v>
      </c>
      <c r="R316" s="322">
        <v>0</v>
      </c>
      <c r="S316" s="343">
        <v>0</v>
      </c>
      <c r="T316" s="245">
        <v>0</v>
      </c>
      <c r="U316" s="331"/>
      <c r="V316" s="171">
        <v>-3191958730.751245</v>
      </c>
      <c r="W316" s="196">
        <v>-3191958730.751245</v>
      </c>
      <c r="X316" s="196">
        <v>-3191958730.751245</v>
      </c>
      <c r="Y316" s="196">
        <v>-3191958730.751245</v>
      </c>
      <c r="Z316" s="197">
        <v>-3191958730.751245</v>
      </c>
      <c r="AA316" s="171">
        <v>12837.676016861353</v>
      </c>
      <c r="AB316" s="196">
        <v>143.85793750743471</v>
      </c>
      <c r="AC316" s="197">
        <v>573686524.21576059</v>
      </c>
      <c r="AD316" s="171">
        <v>5355547566.9951229</v>
      </c>
      <c r="AE316" s="196">
        <v>9576167.5722163599</v>
      </c>
      <c r="AF316" s="196">
        <v>58581064.671923831</v>
      </c>
      <c r="AG316" s="196">
        <v>6257376079.2037182</v>
      </c>
      <c r="AH316" s="196">
        <v>12843785694.641197</v>
      </c>
      <c r="AI316" s="197">
        <v>356694721.47511047</v>
      </c>
      <c r="AJ316" s="244">
        <v>63</v>
      </c>
      <c r="AK316" s="245">
        <v>19</v>
      </c>
      <c r="AL316" s="245">
        <v>4975000</v>
      </c>
      <c r="AM316" s="192">
        <v>0.99791471965749401</v>
      </c>
      <c r="AN316" s="244">
        <v>64</v>
      </c>
      <c r="AO316" s="245">
        <v>19</v>
      </c>
      <c r="AP316" s="245">
        <v>86</v>
      </c>
      <c r="AQ316" s="246">
        <v>23</v>
      </c>
      <c r="AR316" s="244">
        <v>1154387749.0696602</v>
      </c>
      <c r="AS316" s="246">
        <v>950321076.26609457</v>
      </c>
      <c r="AT316" s="244">
        <v>119327013</v>
      </c>
      <c r="AU316" s="191">
        <v>0.18818650057015535</v>
      </c>
      <c r="AV316" s="192">
        <v>3.1678814492552304E-2</v>
      </c>
      <c r="AW316" s="244">
        <v>4964625.7302960325</v>
      </c>
      <c r="AX316" s="246">
        <v>121289261.87147729</v>
      </c>
      <c r="AY316" s="244">
        <v>4964625.7302960297</v>
      </c>
      <c r="AZ316" s="246">
        <v>0</v>
      </c>
      <c r="BA316" s="186">
        <v>0.99999999999999944</v>
      </c>
      <c r="BB316" s="187">
        <v>0</v>
      </c>
      <c r="BC316" s="244">
        <v>4964625.7302960297</v>
      </c>
      <c r="BD316" s="245">
        <v>18097995.90972032</v>
      </c>
      <c r="BE316" s="245">
        <v>742062.60790734785</v>
      </c>
      <c r="BF316" s="247">
        <v>1147.7744565366781</v>
      </c>
    </row>
    <row r="317" spans="2:58" s="19" customFormat="1" ht="15" customHeight="1" x14ac:dyDescent="0.25">
      <c r="B317" s="256" t="s">
        <v>299</v>
      </c>
      <c r="C317" s="576">
        <v>1</v>
      </c>
      <c r="D317" s="288">
        <v>2018</v>
      </c>
      <c r="E317" s="345">
        <v>0.2</v>
      </c>
      <c r="F317" s="346" t="s">
        <v>697</v>
      </c>
      <c r="G317" s="316">
        <v>7151936725.9085522</v>
      </c>
      <c r="H317" s="318">
        <v>5362815458.936409</v>
      </c>
      <c r="I317" s="323">
        <v>0.33361604192268324</v>
      </c>
      <c r="J317" s="347">
        <v>63</v>
      </c>
      <c r="K317" s="348">
        <v>63</v>
      </c>
      <c r="L317" s="329">
        <v>0</v>
      </c>
      <c r="M317" s="349">
        <v>4975000</v>
      </c>
      <c r="N317" s="350">
        <v>4975000</v>
      </c>
      <c r="O317" s="323">
        <v>0</v>
      </c>
      <c r="P317" s="349">
        <v>4964625.7302960297</v>
      </c>
      <c r="Q317" s="350">
        <v>4964625.7302960297</v>
      </c>
      <c r="R317" s="323">
        <v>0</v>
      </c>
      <c r="S317" s="349">
        <v>0</v>
      </c>
      <c r="T317" s="249">
        <v>0</v>
      </c>
      <c r="U317" s="332"/>
      <c r="V317" s="172">
        <v>-2964157520.1653161</v>
      </c>
      <c r="W317" s="198">
        <v>-2964157520.1653161</v>
      </c>
      <c r="X317" s="198">
        <v>-2964157520.1653161</v>
      </c>
      <c r="Y317" s="198">
        <v>-2964157520.1653161</v>
      </c>
      <c r="Z317" s="199">
        <v>-2964157520.1653161</v>
      </c>
      <c r="AA317" s="172">
        <v>13714.315091230825</v>
      </c>
      <c r="AB317" s="198">
        <v>155.87654509305372</v>
      </c>
      <c r="AC317" s="199">
        <v>638440112.80666935</v>
      </c>
      <c r="AD317" s="172">
        <v>5171097841.7616339</v>
      </c>
      <c r="AE317" s="198">
        <v>10800587.028473511</v>
      </c>
      <c r="AF317" s="198">
        <v>64954678.703804418</v>
      </c>
      <c r="AG317" s="198">
        <v>7151936725.9085522</v>
      </c>
      <c r="AH317" s="198">
        <v>14046014205.729843</v>
      </c>
      <c r="AI317" s="199">
        <v>395401965.52214527</v>
      </c>
      <c r="AJ317" s="248">
        <v>63</v>
      </c>
      <c r="AK317" s="249">
        <v>19</v>
      </c>
      <c r="AL317" s="249">
        <v>4975000</v>
      </c>
      <c r="AM317" s="194">
        <v>0.99791471965749379</v>
      </c>
      <c r="AN317" s="248">
        <v>64</v>
      </c>
      <c r="AO317" s="249">
        <v>19</v>
      </c>
      <c r="AP317" s="249">
        <v>86</v>
      </c>
      <c r="AQ317" s="250">
        <v>23</v>
      </c>
      <c r="AR317" s="248">
        <v>1154387816.4553747</v>
      </c>
      <c r="AS317" s="250">
        <v>950320150.47939718</v>
      </c>
      <c r="AT317" s="248">
        <v>119327013</v>
      </c>
      <c r="AU317" s="193">
        <v>0.18818650057015526</v>
      </c>
      <c r="AV317" s="194">
        <v>3.1679037152841344E-2</v>
      </c>
      <c r="AW317" s="248">
        <v>4964625.7302960325</v>
      </c>
      <c r="AX317" s="250">
        <v>121289261.87147729</v>
      </c>
      <c r="AY317" s="248">
        <v>4964625.7302960297</v>
      </c>
      <c r="AZ317" s="250">
        <v>0</v>
      </c>
      <c r="BA317" s="204">
        <v>0.99999999999999944</v>
      </c>
      <c r="BB317" s="206">
        <v>0</v>
      </c>
      <c r="BC317" s="248">
        <v>4964625.7302960297</v>
      </c>
      <c r="BD317" s="249">
        <v>18097995.909720317</v>
      </c>
      <c r="BE317" s="249">
        <v>742062.60790734773</v>
      </c>
      <c r="BF317" s="251">
        <v>1147.7744661372471</v>
      </c>
    </row>
    <row r="318" spans="2:58" s="19" customFormat="1" ht="15" customHeight="1" x14ac:dyDescent="0.25">
      <c r="B318" s="255" t="s">
        <v>299</v>
      </c>
      <c r="C318" s="575">
        <v>1</v>
      </c>
      <c r="D318" s="287">
        <v>2018</v>
      </c>
      <c r="E318" s="339">
        <v>-0.2</v>
      </c>
      <c r="F318" s="340" t="s">
        <v>698</v>
      </c>
      <c r="G318" s="313">
        <v>5362815458.936409</v>
      </c>
      <c r="H318" s="315">
        <v>5362815458.936409</v>
      </c>
      <c r="I318" s="322">
        <v>0</v>
      </c>
      <c r="J318" s="341">
        <v>63</v>
      </c>
      <c r="K318" s="342">
        <v>63</v>
      </c>
      <c r="L318" s="328">
        <v>0</v>
      </c>
      <c r="M318" s="343">
        <v>4975000</v>
      </c>
      <c r="N318" s="344">
        <v>4975000</v>
      </c>
      <c r="O318" s="322">
        <v>0</v>
      </c>
      <c r="P318" s="343">
        <v>4964625.7302960297</v>
      </c>
      <c r="Q318" s="344">
        <v>4964625.7302960297</v>
      </c>
      <c r="R318" s="322">
        <v>0</v>
      </c>
      <c r="S318" s="343">
        <v>0</v>
      </c>
      <c r="T318" s="245">
        <v>0</v>
      </c>
      <c r="U318" s="331"/>
      <c r="V318" s="171">
        <v>-3419759989.0558763</v>
      </c>
      <c r="W318" s="196">
        <v>-3419759989.0558763</v>
      </c>
      <c r="X318" s="196">
        <v>-3419759989.0558763</v>
      </c>
      <c r="Y318" s="196">
        <v>-3419759989.0558763</v>
      </c>
      <c r="Z318" s="197">
        <v>-3419759989.0558763</v>
      </c>
      <c r="AA318" s="171">
        <v>11961.03707778902</v>
      </c>
      <c r="AB318" s="196">
        <v>131.8393302346096</v>
      </c>
      <c r="AC318" s="197">
        <v>508932940.44404036</v>
      </c>
      <c r="AD318" s="171">
        <v>5539997342.2913694</v>
      </c>
      <c r="AE318" s="196">
        <v>8351748.2298349319</v>
      </c>
      <c r="AF318" s="196">
        <v>52207450.847307183</v>
      </c>
      <c r="AG318" s="196">
        <v>5362815458.936409</v>
      </c>
      <c r="AH318" s="196">
        <v>11641557190.090456</v>
      </c>
      <c r="AI318" s="197">
        <v>317987477.79739833</v>
      </c>
      <c r="AJ318" s="244">
        <v>63</v>
      </c>
      <c r="AK318" s="245">
        <v>19</v>
      </c>
      <c r="AL318" s="245">
        <v>4975000</v>
      </c>
      <c r="AM318" s="192">
        <v>0.99791471965749379</v>
      </c>
      <c r="AN318" s="244">
        <v>64</v>
      </c>
      <c r="AO318" s="245">
        <v>19</v>
      </c>
      <c r="AP318" s="245">
        <v>86</v>
      </c>
      <c r="AQ318" s="246">
        <v>23</v>
      </c>
      <c r="AR318" s="244">
        <v>1154387874.0696602</v>
      </c>
      <c r="AS318" s="246">
        <v>950321076.26609457</v>
      </c>
      <c r="AT318" s="244">
        <v>119327013</v>
      </c>
      <c r="AU318" s="191">
        <v>0.1881865005701551</v>
      </c>
      <c r="AV318" s="192">
        <v>3.1678814492552346E-2</v>
      </c>
      <c r="AW318" s="244">
        <v>4964625.7302960325</v>
      </c>
      <c r="AX318" s="246">
        <v>121289261.87147729</v>
      </c>
      <c r="AY318" s="244">
        <v>4964625.7302960297</v>
      </c>
      <c r="AZ318" s="246">
        <v>0</v>
      </c>
      <c r="BA318" s="252">
        <v>0.99999999999999944</v>
      </c>
      <c r="BB318" s="192">
        <v>0</v>
      </c>
      <c r="BC318" s="244">
        <v>4964625.7302960297</v>
      </c>
      <c r="BD318" s="245">
        <v>18097995.90972032</v>
      </c>
      <c r="BE318" s="245">
        <v>742062.60790734785</v>
      </c>
      <c r="BF318" s="247">
        <v>1147.774456549866</v>
      </c>
    </row>
    <row r="319" spans="2:58" s="19" customFormat="1" ht="15" customHeight="1" x14ac:dyDescent="0.25">
      <c r="B319" s="255" t="s">
        <v>299</v>
      </c>
      <c r="C319" s="575">
        <v>1</v>
      </c>
      <c r="D319" s="287">
        <v>2018</v>
      </c>
      <c r="E319" s="339">
        <v>-0.1</v>
      </c>
      <c r="F319" s="340" t="s">
        <v>698</v>
      </c>
      <c r="G319" s="313">
        <v>5362815458.936409</v>
      </c>
      <c r="H319" s="315">
        <v>5362815458.936409</v>
      </c>
      <c r="I319" s="322">
        <v>0</v>
      </c>
      <c r="J319" s="341">
        <v>63</v>
      </c>
      <c r="K319" s="342">
        <v>63</v>
      </c>
      <c r="L319" s="328">
        <v>0</v>
      </c>
      <c r="M319" s="343">
        <v>4975000</v>
      </c>
      <c r="N319" s="344">
        <v>4975000</v>
      </c>
      <c r="O319" s="322">
        <v>0</v>
      </c>
      <c r="P319" s="343">
        <v>4964625.7302960297</v>
      </c>
      <c r="Q319" s="344">
        <v>4964625.7302960297</v>
      </c>
      <c r="R319" s="322">
        <v>0</v>
      </c>
      <c r="S319" s="343">
        <v>0</v>
      </c>
      <c r="T319" s="245">
        <v>0</v>
      </c>
      <c r="U319" s="331"/>
      <c r="V319" s="171">
        <v>-3419759989.0558763</v>
      </c>
      <c r="W319" s="196">
        <v>-3419759989.0558763</v>
      </c>
      <c r="X319" s="196">
        <v>-3419759989.0558763</v>
      </c>
      <c r="Y319" s="196">
        <v>-3419759989.0558763</v>
      </c>
      <c r="Z319" s="197">
        <v>-3419759989.0558763</v>
      </c>
      <c r="AA319" s="171">
        <v>11961.03707778902</v>
      </c>
      <c r="AB319" s="196">
        <v>131.8393302346096</v>
      </c>
      <c r="AC319" s="197">
        <v>508932940.44404036</v>
      </c>
      <c r="AD319" s="171">
        <v>5539997342.2913694</v>
      </c>
      <c r="AE319" s="196">
        <v>8351748.2298349319</v>
      </c>
      <c r="AF319" s="196">
        <v>52207450.847307183</v>
      </c>
      <c r="AG319" s="196">
        <v>5362815458.936409</v>
      </c>
      <c r="AH319" s="196">
        <v>11641557190.090456</v>
      </c>
      <c r="AI319" s="197">
        <v>317987477.79739833</v>
      </c>
      <c r="AJ319" s="244">
        <v>63</v>
      </c>
      <c r="AK319" s="245">
        <v>19</v>
      </c>
      <c r="AL319" s="245">
        <v>4975000</v>
      </c>
      <c r="AM319" s="192">
        <v>0.99791471965749379</v>
      </c>
      <c r="AN319" s="244">
        <v>64</v>
      </c>
      <c r="AO319" s="245">
        <v>19</v>
      </c>
      <c r="AP319" s="245">
        <v>86</v>
      </c>
      <c r="AQ319" s="246">
        <v>23</v>
      </c>
      <c r="AR319" s="244">
        <v>1154387874.0696602</v>
      </c>
      <c r="AS319" s="246">
        <v>950321076.26609457</v>
      </c>
      <c r="AT319" s="244">
        <v>119327013</v>
      </c>
      <c r="AU319" s="191">
        <v>0.1881865005701551</v>
      </c>
      <c r="AV319" s="192">
        <v>3.1678814492552346E-2</v>
      </c>
      <c r="AW319" s="244">
        <v>4964625.7302960325</v>
      </c>
      <c r="AX319" s="246">
        <v>121289261.87147729</v>
      </c>
      <c r="AY319" s="244">
        <v>4964625.7302960297</v>
      </c>
      <c r="AZ319" s="246">
        <v>0</v>
      </c>
      <c r="BA319" s="186">
        <v>0.99999999999999944</v>
      </c>
      <c r="BB319" s="187">
        <v>0</v>
      </c>
      <c r="BC319" s="244">
        <v>4964625.7302960297</v>
      </c>
      <c r="BD319" s="245">
        <v>18097995.90972032</v>
      </c>
      <c r="BE319" s="245">
        <v>742062.60790734785</v>
      </c>
      <c r="BF319" s="247">
        <v>1147.774456549866</v>
      </c>
    </row>
    <row r="320" spans="2:58" s="19" customFormat="1" ht="15" customHeight="1" x14ac:dyDescent="0.25">
      <c r="B320" s="255" t="s">
        <v>299</v>
      </c>
      <c r="C320" s="575">
        <v>1</v>
      </c>
      <c r="D320" s="287">
        <v>2018</v>
      </c>
      <c r="E320" s="339">
        <v>0.1</v>
      </c>
      <c r="F320" s="340" t="s">
        <v>698</v>
      </c>
      <c r="G320" s="313">
        <v>5362815458.936409</v>
      </c>
      <c r="H320" s="315">
        <v>5362815458.936409</v>
      </c>
      <c r="I320" s="322">
        <v>0</v>
      </c>
      <c r="J320" s="341">
        <v>63</v>
      </c>
      <c r="K320" s="342">
        <v>63</v>
      </c>
      <c r="L320" s="328">
        <v>0</v>
      </c>
      <c r="M320" s="343">
        <v>4975000</v>
      </c>
      <c r="N320" s="344">
        <v>4975000</v>
      </c>
      <c r="O320" s="322">
        <v>0</v>
      </c>
      <c r="P320" s="343">
        <v>4964625.7302960297</v>
      </c>
      <c r="Q320" s="344">
        <v>4964625.7302960297</v>
      </c>
      <c r="R320" s="322">
        <v>0</v>
      </c>
      <c r="S320" s="343">
        <v>0</v>
      </c>
      <c r="T320" s="245">
        <v>0</v>
      </c>
      <c r="U320" s="331"/>
      <c r="V320" s="171">
        <v>-3419759989.0558763</v>
      </c>
      <c r="W320" s="196">
        <v>-3419759989.0558763</v>
      </c>
      <c r="X320" s="196">
        <v>-3419759989.0558763</v>
      </c>
      <c r="Y320" s="196">
        <v>-3419759989.0558763</v>
      </c>
      <c r="Z320" s="197">
        <v>-3419759989.0558763</v>
      </c>
      <c r="AA320" s="171">
        <v>11961.03707778902</v>
      </c>
      <c r="AB320" s="196">
        <v>131.8393302346096</v>
      </c>
      <c r="AC320" s="197">
        <v>508932940.44404036</v>
      </c>
      <c r="AD320" s="171">
        <v>5539997342.2913694</v>
      </c>
      <c r="AE320" s="196">
        <v>8351748.2298349319</v>
      </c>
      <c r="AF320" s="196">
        <v>52207450.847307183</v>
      </c>
      <c r="AG320" s="196">
        <v>5362815458.936409</v>
      </c>
      <c r="AH320" s="196">
        <v>11641557190.090456</v>
      </c>
      <c r="AI320" s="197">
        <v>317987477.79739833</v>
      </c>
      <c r="AJ320" s="244">
        <v>63</v>
      </c>
      <c r="AK320" s="245">
        <v>19</v>
      </c>
      <c r="AL320" s="245">
        <v>4975000</v>
      </c>
      <c r="AM320" s="192">
        <v>0.99791471965749379</v>
      </c>
      <c r="AN320" s="244">
        <v>64</v>
      </c>
      <c r="AO320" s="245">
        <v>19</v>
      </c>
      <c r="AP320" s="245">
        <v>86</v>
      </c>
      <c r="AQ320" s="246">
        <v>23</v>
      </c>
      <c r="AR320" s="244">
        <v>1154387874.0696602</v>
      </c>
      <c r="AS320" s="246">
        <v>950321076.26609457</v>
      </c>
      <c r="AT320" s="244">
        <v>119327013</v>
      </c>
      <c r="AU320" s="191">
        <v>0.1881865005701551</v>
      </c>
      <c r="AV320" s="192">
        <v>3.1678814492552346E-2</v>
      </c>
      <c r="AW320" s="244">
        <v>4964625.7302960325</v>
      </c>
      <c r="AX320" s="246">
        <v>121289261.87147729</v>
      </c>
      <c r="AY320" s="244">
        <v>4964625.7302960297</v>
      </c>
      <c r="AZ320" s="246">
        <v>0</v>
      </c>
      <c r="BA320" s="186">
        <v>0.99999999999999944</v>
      </c>
      <c r="BB320" s="187">
        <v>0</v>
      </c>
      <c r="BC320" s="244">
        <v>4964625.7302960297</v>
      </c>
      <c r="BD320" s="245">
        <v>18097995.90972032</v>
      </c>
      <c r="BE320" s="245">
        <v>742062.60790734785</v>
      </c>
      <c r="BF320" s="247">
        <v>1147.774456549866</v>
      </c>
    </row>
    <row r="321" spans="2:58" s="19" customFormat="1" ht="15" customHeight="1" x14ac:dyDescent="0.25">
      <c r="B321" s="256" t="s">
        <v>299</v>
      </c>
      <c r="C321" s="576">
        <v>1</v>
      </c>
      <c r="D321" s="288">
        <v>2018</v>
      </c>
      <c r="E321" s="345">
        <v>0.2</v>
      </c>
      <c r="F321" s="346" t="s">
        <v>698</v>
      </c>
      <c r="G321" s="316">
        <v>5362815458.936409</v>
      </c>
      <c r="H321" s="318">
        <v>5362815458.936409</v>
      </c>
      <c r="I321" s="323">
        <v>0</v>
      </c>
      <c r="J321" s="347">
        <v>63</v>
      </c>
      <c r="K321" s="348">
        <v>63</v>
      </c>
      <c r="L321" s="329">
        <v>0</v>
      </c>
      <c r="M321" s="349">
        <v>4975000</v>
      </c>
      <c r="N321" s="350">
        <v>4975000</v>
      </c>
      <c r="O321" s="323">
        <v>0</v>
      </c>
      <c r="P321" s="349">
        <v>4964625.7302960297</v>
      </c>
      <c r="Q321" s="350">
        <v>4964625.7302960297</v>
      </c>
      <c r="R321" s="323">
        <v>0</v>
      </c>
      <c r="S321" s="349">
        <v>0</v>
      </c>
      <c r="T321" s="249">
        <v>0</v>
      </c>
      <c r="U321" s="332"/>
      <c r="V321" s="172">
        <v>-3419759989.0558763</v>
      </c>
      <c r="W321" s="198">
        <v>-3419759989.0558763</v>
      </c>
      <c r="X321" s="198">
        <v>-3419759989.0558763</v>
      </c>
      <c r="Y321" s="198">
        <v>-3419759989.0558763</v>
      </c>
      <c r="Z321" s="199">
        <v>-3419759989.0558763</v>
      </c>
      <c r="AA321" s="172">
        <v>11961.03707778902</v>
      </c>
      <c r="AB321" s="198">
        <v>131.8393302346096</v>
      </c>
      <c r="AC321" s="199">
        <v>508932940.44404036</v>
      </c>
      <c r="AD321" s="172">
        <v>5539997342.2913694</v>
      </c>
      <c r="AE321" s="198">
        <v>8351748.2298349319</v>
      </c>
      <c r="AF321" s="198">
        <v>52207450.847307183</v>
      </c>
      <c r="AG321" s="198">
        <v>5362815458.936409</v>
      </c>
      <c r="AH321" s="198">
        <v>11641557190.090456</v>
      </c>
      <c r="AI321" s="199">
        <v>317987477.79739833</v>
      </c>
      <c r="AJ321" s="248">
        <v>63</v>
      </c>
      <c r="AK321" s="249">
        <v>19</v>
      </c>
      <c r="AL321" s="249">
        <v>4975000</v>
      </c>
      <c r="AM321" s="194">
        <v>0.99791471965749379</v>
      </c>
      <c r="AN321" s="248">
        <v>64</v>
      </c>
      <c r="AO321" s="249">
        <v>19</v>
      </c>
      <c r="AP321" s="249">
        <v>86</v>
      </c>
      <c r="AQ321" s="250">
        <v>23</v>
      </c>
      <c r="AR321" s="248">
        <v>1154387874.0696602</v>
      </c>
      <c r="AS321" s="250">
        <v>950321076.26609457</v>
      </c>
      <c r="AT321" s="248">
        <v>119327013</v>
      </c>
      <c r="AU321" s="193">
        <v>0.1881865005701551</v>
      </c>
      <c r="AV321" s="194">
        <v>3.1678814492552346E-2</v>
      </c>
      <c r="AW321" s="248">
        <v>4964625.7302960325</v>
      </c>
      <c r="AX321" s="250">
        <v>121289261.87147729</v>
      </c>
      <c r="AY321" s="248">
        <v>4964625.7302960297</v>
      </c>
      <c r="AZ321" s="250">
        <v>0</v>
      </c>
      <c r="BA321" s="204">
        <v>0.99999999999999944</v>
      </c>
      <c r="BB321" s="206">
        <v>0</v>
      </c>
      <c r="BC321" s="248">
        <v>4964625.7302960297</v>
      </c>
      <c r="BD321" s="249">
        <v>18097995.90972032</v>
      </c>
      <c r="BE321" s="249">
        <v>742062.60790734785</v>
      </c>
      <c r="BF321" s="251">
        <v>1147.774456549866</v>
      </c>
    </row>
    <row r="322" spans="2:58" s="19" customFormat="1" ht="15" customHeight="1" x14ac:dyDescent="0.25">
      <c r="B322" s="254" t="s">
        <v>299</v>
      </c>
      <c r="C322" s="577">
        <v>1</v>
      </c>
      <c r="D322" s="286">
        <v>2018</v>
      </c>
      <c r="E322" s="333">
        <v>-0.2</v>
      </c>
      <c r="F322" s="334" t="s">
        <v>699</v>
      </c>
      <c r="G322" s="319">
        <v>5532006547.4902439</v>
      </c>
      <c r="H322" s="320">
        <v>5362815458.936409</v>
      </c>
      <c r="I322" s="324">
        <v>3.154892982041746E-2</v>
      </c>
      <c r="J322" s="335">
        <v>63</v>
      </c>
      <c r="K322" s="336">
        <v>63</v>
      </c>
      <c r="L322" s="327">
        <v>0</v>
      </c>
      <c r="M322" s="337">
        <v>4975000</v>
      </c>
      <c r="N322" s="338">
        <v>4975000</v>
      </c>
      <c r="O322" s="324">
        <v>0</v>
      </c>
      <c r="P322" s="337">
        <v>4964625.7302960297</v>
      </c>
      <c r="Q322" s="338">
        <v>4964625.7302960297</v>
      </c>
      <c r="R322" s="324">
        <v>0</v>
      </c>
      <c r="S322" s="337">
        <v>0</v>
      </c>
      <c r="T322" s="241">
        <v>0</v>
      </c>
      <c r="U322" s="330"/>
      <c r="V322" s="170">
        <v>-3083342086.1144967</v>
      </c>
      <c r="W322" s="24">
        <v>-3083342086.1144967</v>
      </c>
      <c r="X322" s="24">
        <v>-3083342086.1144967</v>
      </c>
      <c r="Y322" s="24">
        <v>-3083342086.1144967</v>
      </c>
      <c r="Z322" s="195">
        <v>-3083342086.1144967</v>
      </c>
      <c r="AA322" s="170">
        <v>12287.381158916643</v>
      </c>
      <c r="AB322" s="24">
        <v>132.62385437798781</v>
      </c>
      <c r="AC322" s="195">
        <v>517875549.99351925</v>
      </c>
      <c r="AD322" s="170">
        <v>5668536151.0252247</v>
      </c>
      <c r="AE322" s="24">
        <v>8587862.6830262057</v>
      </c>
      <c r="AF322" s="24">
        <v>52896174.691092268</v>
      </c>
      <c r="AG322" s="24">
        <v>5532006547.4902439</v>
      </c>
      <c r="AH322" s="24">
        <v>11659649109.530027</v>
      </c>
      <c r="AI322" s="195">
        <v>321113641.94325811</v>
      </c>
      <c r="AJ322" s="240">
        <v>63</v>
      </c>
      <c r="AK322" s="241">
        <v>19</v>
      </c>
      <c r="AL322" s="241">
        <v>4975000</v>
      </c>
      <c r="AM322" s="190">
        <v>0.99791471965749379</v>
      </c>
      <c r="AN322" s="240">
        <v>64</v>
      </c>
      <c r="AO322" s="241">
        <v>19</v>
      </c>
      <c r="AP322" s="241">
        <v>86</v>
      </c>
      <c r="AQ322" s="242">
        <v>23</v>
      </c>
      <c r="AR322" s="240">
        <v>1134094145.2849202</v>
      </c>
      <c r="AS322" s="242">
        <v>945751841.85082185</v>
      </c>
      <c r="AT322" s="240">
        <v>119327013</v>
      </c>
      <c r="AU322" s="189">
        <v>0.18818650057015524</v>
      </c>
      <c r="AV322" s="190">
        <v>3.1371988614278278E-2</v>
      </c>
      <c r="AW322" s="240">
        <v>4964625.7302960325</v>
      </c>
      <c r="AX322" s="242">
        <v>121289261.87147729</v>
      </c>
      <c r="AY322" s="240">
        <v>4964625.7302960297</v>
      </c>
      <c r="AZ322" s="242">
        <v>0</v>
      </c>
      <c r="BA322" s="200">
        <v>0.99999999999999944</v>
      </c>
      <c r="BB322" s="202">
        <v>0</v>
      </c>
      <c r="BC322" s="240">
        <v>4964625.7302960297</v>
      </c>
      <c r="BD322" s="241">
        <v>18097995.909720317</v>
      </c>
      <c r="BE322" s="241">
        <v>742062.60790734785</v>
      </c>
      <c r="BF322" s="243">
        <v>1080.0113862405901</v>
      </c>
    </row>
    <row r="323" spans="2:58" s="19" customFormat="1" ht="15" customHeight="1" x14ac:dyDescent="0.25">
      <c r="B323" s="255" t="s">
        <v>299</v>
      </c>
      <c r="C323" s="575">
        <v>1</v>
      </c>
      <c r="D323" s="287">
        <v>2018</v>
      </c>
      <c r="E323" s="339">
        <v>-0.1</v>
      </c>
      <c r="F323" s="340" t="s">
        <v>699</v>
      </c>
      <c r="G323" s="313">
        <v>5447320532.3830395</v>
      </c>
      <c r="H323" s="315">
        <v>5362815458.936409</v>
      </c>
      <c r="I323" s="322">
        <v>1.575759488531614E-2</v>
      </c>
      <c r="J323" s="341">
        <v>63</v>
      </c>
      <c r="K323" s="342">
        <v>63</v>
      </c>
      <c r="L323" s="328">
        <v>0</v>
      </c>
      <c r="M323" s="343">
        <v>4975000</v>
      </c>
      <c r="N323" s="344">
        <v>4975000</v>
      </c>
      <c r="O323" s="322">
        <v>0</v>
      </c>
      <c r="P323" s="343">
        <v>4964625.7302960297</v>
      </c>
      <c r="Q323" s="344">
        <v>4964625.7302960297</v>
      </c>
      <c r="R323" s="322">
        <v>0</v>
      </c>
      <c r="S323" s="343">
        <v>0</v>
      </c>
      <c r="T323" s="245">
        <v>0</v>
      </c>
      <c r="U323" s="331"/>
      <c r="V323" s="171">
        <v>-3252116098.1556873</v>
      </c>
      <c r="W323" s="196">
        <v>-3252116098.1556873</v>
      </c>
      <c r="X323" s="196">
        <v>-3252116098.1556873</v>
      </c>
      <c r="Y323" s="196">
        <v>-3252116098.1556873</v>
      </c>
      <c r="Z323" s="197">
        <v>-3252116098.1556873</v>
      </c>
      <c r="AA323" s="171">
        <v>12124.777824003882</v>
      </c>
      <c r="AB323" s="196">
        <v>132.23245226367848</v>
      </c>
      <c r="AC323" s="197">
        <v>513429235.06872606</v>
      </c>
      <c r="AD323" s="171">
        <v>5604322543.7032843</v>
      </c>
      <c r="AE323" s="196">
        <v>8470528.0087672845</v>
      </c>
      <c r="AF323" s="196">
        <v>52552271.421861932</v>
      </c>
      <c r="AG323" s="196">
        <v>5447320532.3830395</v>
      </c>
      <c r="AH323" s="196">
        <v>11650616362.885225</v>
      </c>
      <c r="AI323" s="197">
        <v>319547591.74622506</v>
      </c>
      <c r="AJ323" s="244">
        <v>63</v>
      </c>
      <c r="AK323" s="245">
        <v>19</v>
      </c>
      <c r="AL323" s="245">
        <v>4975000</v>
      </c>
      <c r="AM323" s="192">
        <v>0.99791471965749379</v>
      </c>
      <c r="AN323" s="244">
        <v>64</v>
      </c>
      <c r="AO323" s="245">
        <v>19</v>
      </c>
      <c r="AP323" s="245">
        <v>86</v>
      </c>
      <c r="AQ323" s="246">
        <v>23</v>
      </c>
      <c r="AR323" s="244">
        <v>1141438413.762063</v>
      </c>
      <c r="AS323" s="246">
        <v>945761215.80596316</v>
      </c>
      <c r="AT323" s="244">
        <v>119327013</v>
      </c>
      <c r="AU323" s="191">
        <v>0.18818650057015518</v>
      </c>
      <c r="AV323" s="192">
        <v>3.1372033146336097E-2</v>
      </c>
      <c r="AW323" s="244">
        <v>4964625.7302960325</v>
      </c>
      <c r="AX323" s="246">
        <v>121289261.87147729</v>
      </c>
      <c r="AY323" s="244">
        <v>4964625.7302960297</v>
      </c>
      <c r="AZ323" s="246">
        <v>0</v>
      </c>
      <c r="BA323" s="186">
        <v>0.99999999999999944</v>
      </c>
      <c r="BB323" s="187">
        <v>0</v>
      </c>
      <c r="BC323" s="244">
        <v>4964625.7302960297</v>
      </c>
      <c r="BD323" s="245">
        <v>18097995.90972032</v>
      </c>
      <c r="BE323" s="245">
        <v>742062.60790734785</v>
      </c>
      <c r="BF323" s="247">
        <v>1114.0067005321125</v>
      </c>
    </row>
    <row r="324" spans="2:58" s="19" customFormat="1" ht="15" customHeight="1" x14ac:dyDescent="0.25">
      <c r="B324" s="255" t="s">
        <v>299</v>
      </c>
      <c r="C324" s="575">
        <v>1</v>
      </c>
      <c r="D324" s="287">
        <v>2018</v>
      </c>
      <c r="E324" s="339">
        <v>0.1</v>
      </c>
      <c r="F324" s="340" t="s">
        <v>699</v>
      </c>
      <c r="G324" s="313">
        <v>5278426476.7914801</v>
      </c>
      <c r="H324" s="315">
        <v>5362815458.936409</v>
      </c>
      <c r="I324" s="322">
        <v>-1.5735947431177455E-2</v>
      </c>
      <c r="J324" s="341">
        <v>63</v>
      </c>
      <c r="K324" s="342">
        <v>63</v>
      </c>
      <c r="L324" s="328">
        <v>0</v>
      </c>
      <c r="M324" s="343">
        <v>4975000</v>
      </c>
      <c r="N324" s="344">
        <v>4975000</v>
      </c>
      <c r="O324" s="322">
        <v>0</v>
      </c>
      <c r="P324" s="343">
        <v>4964625.7302960297</v>
      </c>
      <c r="Q324" s="344">
        <v>4964625.7302960297</v>
      </c>
      <c r="R324" s="322">
        <v>0</v>
      </c>
      <c r="S324" s="343">
        <v>0</v>
      </c>
      <c r="T324" s="245">
        <v>0</v>
      </c>
      <c r="U324" s="331"/>
      <c r="V324" s="171">
        <v>-3588017126.9597669</v>
      </c>
      <c r="W324" s="196">
        <v>-3588017126.9597669</v>
      </c>
      <c r="X324" s="196">
        <v>-3588017126.9597669</v>
      </c>
      <c r="Y324" s="196">
        <v>-3588017126.9597669</v>
      </c>
      <c r="Z324" s="197">
        <v>-3588017126.9597669</v>
      </c>
      <c r="AA324" s="171">
        <v>11799.159759733033</v>
      </c>
      <c r="AB324" s="196">
        <v>131.44965899138182</v>
      </c>
      <c r="AC324" s="197">
        <v>504516988.50350451</v>
      </c>
      <c r="AD324" s="171">
        <v>5476091277.3759995</v>
      </c>
      <c r="AE324" s="196">
        <v>8234879.4506527558</v>
      </c>
      <c r="AF324" s="196">
        <v>51864650.682816483</v>
      </c>
      <c r="AG324" s="196">
        <v>5278426476.7914801</v>
      </c>
      <c r="AH324" s="196">
        <v>11632556937.121441</v>
      </c>
      <c r="AI324" s="197">
        <v>316425381.67611396</v>
      </c>
      <c r="AJ324" s="244">
        <v>63</v>
      </c>
      <c r="AK324" s="245">
        <v>19</v>
      </c>
      <c r="AL324" s="245">
        <v>4975000</v>
      </c>
      <c r="AM324" s="192">
        <v>0.99791471965749412</v>
      </c>
      <c r="AN324" s="244">
        <v>64</v>
      </c>
      <c r="AO324" s="245">
        <v>19</v>
      </c>
      <c r="AP324" s="245">
        <v>86</v>
      </c>
      <c r="AQ324" s="246">
        <v>23</v>
      </c>
      <c r="AR324" s="244">
        <v>1162074130.9546604</v>
      </c>
      <c r="AS324" s="246">
        <v>950377529.16242588</v>
      </c>
      <c r="AT324" s="244">
        <v>119327013</v>
      </c>
      <c r="AU324" s="191">
        <v>0.18818650057015526</v>
      </c>
      <c r="AV324" s="192">
        <v>3.1994903038849734E-2</v>
      </c>
      <c r="AW324" s="244">
        <v>4964625.7302960325</v>
      </c>
      <c r="AX324" s="246">
        <v>121289261.87147729</v>
      </c>
      <c r="AY324" s="244">
        <v>4964625.7302960297</v>
      </c>
      <c r="AZ324" s="246">
        <v>0</v>
      </c>
      <c r="BA324" s="186">
        <v>0.99999999999999944</v>
      </c>
      <c r="BB324" s="187">
        <v>0</v>
      </c>
      <c r="BC324" s="244">
        <v>4964625.7302960297</v>
      </c>
      <c r="BD324" s="245">
        <v>18097995.90972032</v>
      </c>
      <c r="BE324" s="245">
        <v>742062.60790734785</v>
      </c>
      <c r="BF324" s="247">
        <v>1181.6656594411029</v>
      </c>
    </row>
    <row r="325" spans="2:58" s="19" customFormat="1" ht="15" customHeight="1" x14ac:dyDescent="0.25">
      <c r="B325" s="256" t="s">
        <v>299</v>
      </c>
      <c r="C325" s="576">
        <v>1</v>
      </c>
      <c r="D325" s="288">
        <v>2018</v>
      </c>
      <c r="E325" s="345">
        <v>0.2</v>
      </c>
      <c r="F325" s="346" t="s">
        <v>699</v>
      </c>
      <c r="G325" s="316">
        <v>5194148273.9277067</v>
      </c>
      <c r="H325" s="318">
        <v>5362815458.936409</v>
      </c>
      <c r="I325" s="323">
        <v>-3.1451237936528487E-2</v>
      </c>
      <c r="J325" s="347">
        <v>63</v>
      </c>
      <c r="K325" s="348">
        <v>63</v>
      </c>
      <c r="L325" s="329">
        <v>0</v>
      </c>
      <c r="M325" s="349">
        <v>4975000</v>
      </c>
      <c r="N325" s="350">
        <v>4975000</v>
      </c>
      <c r="O325" s="323">
        <v>0</v>
      </c>
      <c r="P325" s="349">
        <v>4964625.7302960297</v>
      </c>
      <c r="Q325" s="350">
        <v>4964625.7302960297</v>
      </c>
      <c r="R325" s="323">
        <v>0</v>
      </c>
      <c r="S325" s="349">
        <v>0</v>
      </c>
      <c r="T325" s="249">
        <v>0</v>
      </c>
      <c r="U325" s="332"/>
      <c r="V325" s="172">
        <v>-3757114273.8380957</v>
      </c>
      <c r="W325" s="198">
        <v>-3757114273.8380957</v>
      </c>
      <c r="X325" s="198">
        <v>-3757114273.8380957</v>
      </c>
      <c r="Y325" s="198">
        <v>-3757114273.8380957</v>
      </c>
      <c r="Z325" s="199">
        <v>-3757114273.8380957</v>
      </c>
      <c r="AA325" s="172">
        <v>11636.844265426413</v>
      </c>
      <c r="AB325" s="198">
        <v>131.05900351790905</v>
      </c>
      <c r="AC325" s="199">
        <v>500088856.55749702</v>
      </c>
      <c r="AD325" s="172">
        <v>5412061115.2392855</v>
      </c>
      <c r="AE325" s="198">
        <v>8117518.2833326431</v>
      </c>
      <c r="AF325" s="198">
        <v>51521205.909566753</v>
      </c>
      <c r="AG325" s="198">
        <v>5194148273.9277067</v>
      </c>
      <c r="AH325" s="198">
        <v>11623533263.405914</v>
      </c>
      <c r="AI325" s="199">
        <v>314864221.15824378</v>
      </c>
      <c r="AJ325" s="248">
        <v>63</v>
      </c>
      <c r="AK325" s="249">
        <v>19</v>
      </c>
      <c r="AL325" s="249">
        <v>4975000</v>
      </c>
      <c r="AM325" s="194">
        <v>0.99791471965749401</v>
      </c>
      <c r="AN325" s="248">
        <v>64</v>
      </c>
      <c r="AO325" s="249">
        <v>19</v>
      </c>
      <c r="AP325" s="249">
        <v>86</v>
      </c>
      <c r="AQ325" s="250">
        <v>23</v>
      </c>
      <c r="AR325" s="248">
        <v>1173683469.349206</v>
      </c>
      <c r="AS325" s="250">
        <v>949689083.62581813</v>
      </c>
      <c r="AT325" s="248">
        <v>119327013</v>
      </c>
      <c r="AU325" s="193">
        <v>0.18818650057015529</v>
      </c>
      <c r="AV325" s="194">
        <v>3.2811487382813607E-2</v>
      </c>
      <c r="AW325" s="248">
        <v>4964625.7302960325</v>
      </c>
      <c r="AX325" s="250">
        <v>121289261.87147729</v>
      </c>
      <c r="AY325" s="248">
        <v>4964625.7302960297</v>
      </c>
      <c r="AZ325" s="250">
        <v>0</v>
      </c>
      <c r="BA325" s="204">
        <v>0.99999999999999944</v>
      </c>
      <c r="BB325" s="206">
        <v>0</v>
      </c>
      <c r="BC325" s="248">
        <v>4964625.7302960297</v>
      </c>
      <c r="BD325" s="249">
        <v>18097995.90972032</v>
      </c>
      <c r="BE325" s="249">
        <v>742062.60790734796</v>
      </c>
      <c r="BF325" s="251">
        <v>1215.7260611841778</v>
      </c>
    </row>
    <row r="326" spans="2:58" s="19" customFormat="1" ht="15" customHeight="1" x14ac:dyDescent="0.25">
      <c r="B326" s="254" t="s">
        <v>299</v>
      </c>
      <c r="C326" s="577">
        <v>1</v>
      </c>
      <c r="D326" s="286">
        <v>2018</v>
      </c>
      <c r="E326" s="333">
        <v>-0.2</v>
      </c>
      <c r="F326" s="334" t="s">
        <v>701</v>
      </c>
      <c r="G326" s="319">
        <v>5391171208.1480045</v>
      </c>
      <c r="H326" s="320">
        <v>5362815458.936409</v>
      </c>
      <c r="I326" s="324">
        <v>5.2874743553490422E-3</v>
      </c>
      <c r="J326" s="335">
        <v>65</v>
      </c>
      <c r="K326" s="336">
        <v>63</v>
      </c>
      <c r="L326" s="327">
        <v>2</v>
      </c>
      <c r="M326" s="337">
        <v>4975000</v>
      </c>
      <c r="N326" s="338">
        <v>4975000</v>
      </c>
      <c r="O326" s="324">
        <v>0</v>
      </c>
      <c r="P326" s="337">
        <v>4964625.7302960297</v>
      </c>
      <c r="Q326" s="338">
        <v>4964625.7302960297</v>
      </c>
      <c r="R326" s="324">
        <v>0</v>
      </c>
      <c r="S326" s="337">
        <v>0</v>
      </c>
      <c r="T326" s="241">
        <v>0</v>
      </c>
      <c r="U326" s="330"/>
      <c r="V326" s="170">
        <v>-3167215372.1972756</v>
      </c>
      <c r="W326" s="24">
        <v>-3167215372.1972756</v>
      </c>
      <c r="X326" s="24">
        <v>-3167215372.1972756</v>
      </c>
      <c r="Y326" s="24">
        <v>-3167215372.1972756</v>
      </c>
      <c r="Z326" s="195">
        <v>-3167215372.1972756</v>
      </c>
      <c r="AA326" s="170">
        <v>11993.388330350521</v>
      </c>
      <c r="AB326" s="24">
        <v>131.90515768823542</v>
      </c>
      <c r="AC326" s="195">
        <v>509468812.85420537</v>
      </c>
      <c r="AD326" s="170">
        <v>5549022129.0911579</v>
      </c>
      <c r="AE326" s="24">
        <v>8371510.5747678494</v>
      </c>
      <c r="AF326" s="24">
        <v>52251065.41008348</v>
      </c>
      <c r="AG326" s="24">
        <v>5391171208.1480045</v>
      </c>
      <c r="AH326" s="24">
        <v>11643854878.122585</v>
      </c>
      <c r="AI326" s="195">
        <v>318074867.91983342</v>
      </c>
      <c r="AJ326" s="240">
        <v>65</v>
      </c>
      <c r="AK326" s="241">
        <v>19</v>
      </c>
      <c r="AL326" s="241">
        <v>4975000</v>
      </c>
      <c r="AM326" s="190">
        <v>0.99791471965749379</v>
      </c>
      <c r="AN326" s="240">
        <v>67</v>
      </c>
      <c r="AO326" s="241">
        <v>20</v>
      </c>
      <c r="AP326" s="241">
        <v>86</v>
      </c>
      <c r="AQ326" s="242">
        <v>23</v>
      </c>
      <c r="AR326" s="240">
        <v>1157687861.4354475</v>
      </c>
      <c r="AS326" s="242">
        <v>931845718.81956995</v>
      </c>
      <c r="AT326" s="240">
        <v>119327013</v>
      </c>
      <c r="AU326" s="189">
        <v>0.18818650057015526</v>
      </c>
      <c r="AV326" s="190">
        <v>3.6481730522957334E-2</v>
      </c>
      <c r="AW326" s="240">
        <v>4964625.7302960325</v>
      </c>
      <c r="AX326" s="242">
        <v>121289261.87147729</v>
      </c>
      <c r="AY326" s="240">
        <v>4964625.7302960297</v>
      </c>
      <c r="AZ326" s="242">
        <v>0</v>
      </c>
      <c r="BA326" s="200">
        <v>0.99999999999999944</v>
      </c>
      <c r="BB326" s="202">
        <v>0</v>
      </c>
      <c r="BC326" s="240">
        <v>4964625.7302960297</v>
      </c>
      <c r="BD326" s="241">
        <v>18097995.909720324</v>
      </c>
      <c r="BE326" s="241">
        <v>742062.60790734796</v>
      </c>
      <c r="BF326" s="243">
        <v>1096.9055561631926</v>
      </c>
    </row>
    <row r="327" spans="2:58" s="19" customFormat="1" ht="15" customHeight="1" x14ac:dyDescent="0.25">
      <c r="B327" s="255" t="s">
        <v>299</v>
      </c>
      <c r="C327" s="575">
        <v>1</v>
      </c>
      <c r="D327" s="287">
        <v>2018</v>
      </c>
      <c r="E327" s="339">
        <v>-0.1</v>
      </c>
      <c r="F327" s="340" t="s">
        <v>701</v>
      </c>
      <c r="G327" s="313">
        <v>5376969670.9123154</v>
      </c>
      <c r="H327" s="315">
        <v>5362815458.936409</v>
      </c>
      <c r="I327" s="322">
        <v>2.6393248256044721E-3</v>
      </c>
      <c r="J327" s="341">
        <v>64</v>
      </c>
      <c r="K327" s="342">
        <v>63</v>
      </c>
      <c r="L327" s="328">
        <v>1</v>
      </c>
      <c r="M327" s="343">
        <v>4975000</v>
      </c>
      <c r="N327" s="344">
        <v>4975000</v>
      </c>
      <c r="O327" s="322">
        <v>0</v>
      </c>
      <c r="P327" s="343">
        <v>4964625.7302960297</v>
      </c>
      <c r="Q327" s="344">
        <v>4964625.7302960297</v>
      </c>
      <c r="R327" s="322">
        <v>0</v>
      </c>
      <c r="S327" s="343">
        <v>0</v>
      </c>
      <c r="T327" s="245">
        <v>0</v>
      </c>
      <c r="U327" s="331"/>
      <c r="V327" s="171">
        <v>-3297082330.6875119</v>
      </c>
      <c r="W327" s="196">
        <v>-3297082330.6875119</v>
      </c>
      <c r="X327" s="196">
        <v>-3297082330.6875119</v>
      </c>
      <c r="Y327" s="196">
        <v>-3297082330.6875119</v>
      </c>
      <c r="Z327" s="197">
        <v>-3297082330.6875119</v>
      </c>
      <c r="AA327" s="171">
        <v>11976.921203230433</v>
      </c>
      <c r="AB327" s="196">
        <v>131.87159952045496</v>
      </c>
      <c r="AC327" s="197">
        <v>509186930.55971116</v>
      </c>
      <c r="AD327" s="171">
        <v>5544402833.1879959</v>
      </c>
      <c r="AE327" s="196">
        <v>8361378.4592894511</v>
      </c>
      <c r="AF327" s="196">
        <v>52228867.924172737</v>
      </c>
      <c r="AG327" s="196">
        <v>5376969670.9123154</v>
      </c>
      <c r="AH327" s="196">
        <v>11642697190.237761</v>
      </c>
      <c r="AI327" s="197">
        <v>318030776.83692813</v>
      </c>
      <c r="AJ327" s="244">
        <v>64</v>
      </c>
      <c r="AK327" s="245">
        <v>19</v>
      </c>
      <c r="AL327" s="245">
        <v>4975000</v>
      </c>
      <c r="AM327" s="192">
        <v>0.99791471965749401</v>
      </c>
      <c r="AN327" s="244">
        <v>65</v>
      </c>
      <c r="AO327" s="245">
        <v>19</v>
      </c>
      <c r="AP327" s="245">
        <v>86</v>
      </c>
      <c r="AQ327" s="246">
        <v>23</v>
      </c>
      <c r="AR327" s="244">
        <v>1154475634.0696602</v>
      </c>
      <c r="AS327" s="246">
        <v>939274289.42274058</v>
      </c>
      <c r="AT327" s="244">
        <v>119327013</v>
      </c>
      <c r="AU327" s="191">
        <v>0.18818650057015526</v>
      </c>
      <c r="AV327" s="192">
        <v>3.1678814492552318E-2</v>
      </c>
      <c r="AW327" s="244">
        <v>4964625.7302960325</v>
      </c>
      <c r="AX327" s="246">
        <v>121289261.87147729</v>
      </c>
      <c r="AY327" s="244">
        <v>4964625.7302960297</v>
      </c>
      <c r="AZ327" s="246">
        <v>0</v>
      </c>
      <c r="BA327" s="186">
        <v>0.99999999999999944</v>
      </c>
      <c r="BB327" s="187">
        <v>0</v>
      </c>
      <c r="BC327" s="244">
        <v>4964625.7302960297</v>
      </c>
      <c r="BD327" s="245">
        <v>18097995.909720317</v>
      </c>
      <c r="BE327" s="245">
        <v>742062.60790734785</v>
      </c>
      <c r="BF327" s="247">
        <v>1123.0640174833261</v>
      </c>
    </row>
    <row r="328" spans="2:58" s="19" customFormat="1" ht="15" customHeight="1" x14ac:dyDescent="0.25">
      <c r="B328" s="255" t="s">
        <v>299</v>
      </c>
      <c r="C328" s="575">
        <v>1</v>
      </c>
      <c r="D328" s="287">
        <v>2018</v>
      </c>
      <c r="E328" s="339">
        <v>0.1</v>
      </c>
      <c r="F328" s="340" t="s">
        <v>701</v>
      </c>
      <c r="G328" s="313">
        <v>5348716388.9927988</v>
      </c>
      <c r="H328" s="315">
        <v>5362815458.936409</v>
      </c>
      <c r="I328" s="322">
        <v>-2.629042534013748E-3</v>
      </c>
      <c r="J328" s="341">
        <v>61</v>
      </c>
      <c r="K328" s="342">
        <v>63</v>
      </c>
      <c r="L328" s="328">
        <v>-2</v>
      </c>
      <c r="M328" s="343">
        <v>4975000</v>
      </c>
      <c r="N328" s="344">
        <v>4975000</v>
      </c>
      <c r="O328" s="322">
        <v>0</v>
      </c>
      <c r="P328" s="343">
        <v>4964625.7302960297</v>
      </c>
      <c r="Q328" s="344">
        <v>4964625.7302960297</v>
      </c>
      <c r="R328" s="322">
        <v>0</v>
      </c>
      <c r="S328" s="343">
        <v>0</v>
      </c>
      <c r="T328" s="245">
        <v>0</v>
      </c>
      <c r="U328" s="331"/>
      <c r="V328" s="171">
        <v>-3554465562.504766</v>
      </c>
      <c r="W328" s="196">
        <v>-3554465562.504766</v>
      </c>
      <c r="X328" s="196">
        <v>-3554465562.504766</v>
      </c>
      <c r="Y328" s="196">
        <v>-3554465562.504766</v>
      </c>
      <c r="Z328" s="197">
        <v>-3554465562.504766</v>
      </c>
      <c r="AA328" s="171">
        <v>11943.661565011054</v>
      </c>
      <c r="AB328" s="196">
        <v>131.80367793808426</v>
      </c>
      <c r="AC328" s="197">
        <v>508603269.52994049</v>
      </c>
      <c r="AD328" s="171">
        <v>5535017402.9098434</v>
      </c>
      <c r="AE328" s="196">
        <v>8340773.3313935762</v>
      </c>
      <c r="AF328" s="196">
        <v>52183918.513263941</v>
      </c>
      <c r="AG328" s="196">
        <v>5348716388.9927988</v>
      </c>
      <c r="AH328" s="196">
        <v>11640377942.822741</v>
      </c>
      <c r="AI328" s="197">
        <v>317940610.19263542</v>
      </c>
      <c r="AJ328" s="244">
        <v>61</v>
      </c>
      <c r="AK328" s="245">
        <v>19</v>
      </c>
      <c r="AL328" s="245">
        <v>4975000</v>
      </c>
      <c r="AM328" s="192">
        <v>0.99791471965749379</v>
      </c>
      <c r="AN328" s="244">
        <v>64</v>
      </c>
      <c r="AO328" s="245">
        <v>19</v>
      </c>
      <c r="AP328" s="245">
        <v>86</v>
      </c>
      <c r="AQ328" s="246">
        <v>23</v>
      </c>
      <c r="AR328" s="244">
        <v>1159910321.8163271</v>
      </c>
      <c r="AS328" s="246">
        <v>962940604.84536338</v>
      </c>
      <c r="AT328" s="244">
        <v>119327013</v>
      </c>
      <c r="AU328" s="191">
        <v>0.18818650057015526</v>
      </c>
      <c r="AV328" s="192">
        <v>3.6714455057044439E-2</v>
      </c>
      <c r="AW328" s="244">
        <v>4964625.7302960325</v>
      </c>
      <c r="AX328" s="246">
        <v>121289261.87147729</v>
      </c>
      <c r="AY328" s="244">
        <v>4964625.7302960297</v>
      </c>
      <c r="AZ328" s="246">
        <v>0</v>
      </c>
      <c r="BA328" s="186">
        <v>0.99999999999999944</v>
      </c>
      <c r="BB328" s="187">
        <v>0</v>
      </c>
      <c r="BC328" s="244">
        <v>4964625.7302960297</v>
      </c>
      <c r="BD328" s="245">
        <v>18097995.909720324</v>
      </c>
      <c r="BE328" s="245">
        <v>742062.60790734785</v>
      </c>
      <c r="BF328" s="247">
        <v>1174.9074595241127</v>
      </c>
    </row>
    <row r="329" spans="2:58" s="19" customFormat="1" ht="15" customHeight="1" x14ac:dyDescent="0.25">
      <c r="B329" s="256" t="s">
        <v>299</v>
      </c>
      <c r="C329" s="576">
        <v>1</v>
      </c>
      <c r="D329" s="288">
        <v>2018</v>
      </c>
      <c r="E329" s="345">
        <v>0.2</v>
      </c>
      <c r="F329" s="346" t="s">
        <v>701</v>
      </c>
      <c r="G329" s="316">
        <v>5334680318.6128559</v>
      </c>
      <c r="H329" s="318">
        <v>5362815458.936409</v>
      </c>
      <c r="I329" s="323">
        <v>-5.2463375887137342E-3</v>
      </c>
      <c r="J329" s="347">
        <v>60</v>
      </c>
      <c r="K329" s="348">
        <v>63</v>
      </c>
      <c r="L329" s="329">
        <v>-3</v>
      </c>
      <c r="M329" s="349">
        <v>4975000</v>
      </c>
      <c r="N329" s="350">
        <v>4975000</v>
      </c>
      <c r="O329" s="323">
        <v>0</v>
      </c>
      <c r="P329" s="349">
        <v>4964625.7302960297</v>
      </c>
      <c r="Q329" s="350">
        <v>4964625.7302960297</v>
      </c>
      <c r="R329" s="323">
        <v>0</v>
      </c>
      <c r="S329" s="349">
        <v>0</v>
      </c>
      <c r="T329" s="249">
        <v>0</v>
      </c>
      <c r="U329" s="332"/>
      <c r="V329" s="172">
        <v>-3682165016.2826357</v>
      </c>
      <c r="W329" s="198">
        <v>-3682165016.2826357</v>
      </c>
      <c r="X329" s="198">
        <v>-3682165016.2826357</v>
      </c>
      <c r="Y329" s="198">
        <v>-3682165016.2826357</v>
      </c>
      <c r="Z329" s="199">
        <v>-3682165016.2826357</v>
      </c>
      <c r="AA329" s="172">
        <v>11926.711733505104</v>
      </c>
      <c r="AB329" s="198">
        <v>131.76891106303046</v>
      </c>
      <c r="AC329" s="199">
        <v>508296646.8815192</v>
      </c>
      <c r="AD329" s="172">
        <v>5530184666.81814</v>
      </c>
      <c r="AE329" s="198">
        <v>8330134.5747774672</v>
      </c>
      <c r="AF329" s="198">
        <v>52160907.51039806</v>
      </c>
      <c r="AG329" s="198">
        <v>5334680318.6128559</v>
      </c>
      <c r="AH329" s="198">
        <v>11639206203.933657</v>
      </c>
      <c r="AI329" s="199">
        <v>317895230.11300838</v>
      </c>
      <c r="AJ329" s="248">
        <v>60</v>
      </c>
      <c r="AK329" s="249">
        <v>19</v>
      </c>
      <c r="AL329" s="249">
        <v>4975000</v>
      </c>
      <c r="AM329" s="194">
        <v>0.99791471965749379</v>
      </c>
      <c r="AN329" s="248">
        <v>62</v>
      </c>
      <c r="AO329" s="249">
        <v>19</v>
      </c>
      <c r="AP329" s="249">
        <v>86</v>
      </c>
      <c r="AQ329" s="250">
        <v>23</v>
      </c>
      <c r="AR329" s="248">
        <v>1160289166.2019763</v>
      </c>
      <c r="AS329" s="250">
        <v>980852016.6227051</v>
      </c>
      <c r="AT329" s="248">
        <v>119327013</v>
      </c>
      <c r="AU329" s="193">
        <v>0.18818650057015535</v>
      </c>
      <c r="AV329" s="194">
        <v>3.6608246099180328E-2</v>
      </c>
      <c r="AW329" s="248">
        <v>4964625.7302960325</v>
      </c>
      <c r="AX329" s="250">
        <v>121289261.87147729</v>
      </c>
      <c r="AY329" s="248">
        <v>4964625.7302960297</v>
      </c>
      <c r="AZ329" s="250">
        <v>0</v>
      </c>
      <c r="BA329" s="204">
        <v>0.99999999999999944</v>
      </c>
      <c r="BB329" s="206">
        <v>0</v>
      </c>
      <c r="BC329" s="248">
        <v>4964625.7302960297</v>
      </c>
      <c r="BD329" s="249">
        <v>18097995.909720317</v>
      </c>
      <c r="BE329" s="249">
        <v>742062.60790734785</v>
      </c>
      <c r="BF329" s="251">
        <v>1200.6293281731676</v>
      </c>
    </row>
    <row r="330" spans="2:58" s="19" customFormat="1" ht="15" customHeight="1" x14ac:dyDescent="0.25">
      <c r="B330" s="254" t="s">
        <v>299</v>
      </c>
      <c r="C330" s="577">
        <v>1</v>
      </c>
      <c r="D330" s="286">
        <v>2018</v>
      </c>
      <c r="E330" s="333">
        <v>-0.2</v>
      </c>
      <c r="F330" s="334" t="s">
        <v>696</v>
      </c>
      <c r="G330" s="319">
        <v>5811750293.0598936</v>
      </c>
      <c r="H330" s="320">
        <v>5362815458.936409</v>
      </c>
      <c r="I330" s="324">
        <v>8.3712527041256868E-2</v>
      </c>
      <c r="J330" s="335">
        <v>63</v>
      </c>
      <c r="K330" s="336">
        <v>63</v>
      </c>
      <c r="L330" s="327">
        <v>0</v>
      </c>
      <c r="M330" s="337">
        <v>4975000</v>
      </c>
      <c r="N330" s="338">
        <v>4975000</v>
      </c>
      <c r="O330" s="324">
        <v>0</v>
      </c>
      <c r="P330" s="337">
        <v>4964625.7302960297</v>
      </c>
      <c r="Q330" s="338">
        <v>4964625.7302960297</v>
      </c>
      <c r="R330" s="324">
        <v>0</v>
      </c>
      <c r="S330" s="337">
        <v>0</v>
      </c>
      <c r="T330" s="241">
        <v>0</v>
      </c>
      <c r="U330" s="330"/>
      <c r="V330" s="170">
        <v>-3321460399.5304008</v>
      </c>
      <c r="W330" s="24">
        <v>-3321460399.5304008</v>
      </c>
      <c r="X330" s="24">
        <v>-3321460399.5304008</v>
      </c>
      <c r="Y330" s="24">
        <v>-3321460399.5304008</v>
      </c>
      <c r="Z330" s="195">
        <v>-3321460399.5304008</v>
      </c>
      <c r="AA330" s="170">
        <v>12523.895193404243</v>
      </c>
      <c r="AB330" s="24">
        <v>133.38699256672177</v>
      </c>
      <c r="AC330" s="195">
        <v>516151019.5372045</v>
      </c>
      <c r="AD330" s="170">
        <v>5753955715.4254665</v>
      </c>
      <c r="AE330" s="24">
        <v>8714302.9428071566</v>
      </c>
      <c r="AF330" s="24">
        <v>53461363.396694183</v>
      </c>
      <c r="AG330" s="24">
        <v>5811750293.0598936</v>
      </c>
      <c r="AH330" s="24">
        <v>11686702611.893028</v>
      </c>
      <c r="AI330" s="195">
        <v>327866043.49422991</v>
      </c>
      <c r="AJ330" s="240">
        <v>63</v>
      </c>
      <c r="AK330" s="241">
        <v>19</v>
      </c>
      <c r="AL330" s="241">
        <v>4975000</v>
      </c>
      <c r="AM330" s="190">
        <v>0.99791471965749357</v>
      </c>
      <c r="AN330" s="240">
        <v>64</v>
      </c>
      <c r="AO330" s="241">
        <v>19</v>
      </c>
      <c r="AP330" s="241">
        <v>86</v>
      </c>
      <c r="AQ330" s="242">
        <v>23</v>
      </c>
      <c r="AR330" s="240">
        <v>1154387902.5468032</v>
      </c>
      <c r="AS330" s="242">
        <v>950321076.26609457</v>
      </c>
      <c r="AT330" s="240">
        <v>119327013</v>
      </c>
      <c r="AU330" s="189">
        <v>0.18818650057015529</v>
      </c>
      <c r="AV330" s="190">
        <v>3.1678859024610123E-2</v>
      </c>
      <c r="AW330" s="240">
        <v>4964625.7302960325</v>
      </c>
      <c r="AX330" s="242">
        <v>121289261.87147729</v>
      </c>
      <c r="AY330" s="240">
        <v>4964625.7302960297</v>
      </c>
      <c r="AZ330" s="242">
        <v>0</v>
      </c>
      <c r="BA330" s="200">
        <v>0.99999999999999944</v>
      </c>
      <c r="BB330" s="202">
        <v>0</v>
      </c>
      <c r="BC330" s="240">
        <v>4964625.7302960297</v>
      </c>
      <c r="BD330" s="241">
        <v>18097995.90972032</v>
      </c>
      <c r="BE330" s="241">
        <v>742062.60790734785</v>
      </c>
      <c r="BF330" s="243">
        <v>1127.9744565366875</v>
      </c>
    </row>
    <row r="331" spans="2:58" s="19" customFormat="1" ht="15" customHeight="1" x14ac:dyDescent="0.25">
      <c r="B331" s="255" t="s">
        <v>299</v>
      </c>
      <c r="C331" s="575">
        <v>1</v>
      </c>
      <c r="D331" s="287">
        <v>2018</v>
      </c>
      <c r="E331" s="339">
        <v>-0.1</v>
      </c>
      <c r="F331" s="340" t="s">
        <v>696</v>
      </c>
      <c r="G331" s="313">
        <v>5587282876.4844265</v>
      </c>
      <c r="H331" s="315">
        <v>5362815458.936409</v>
      </c>
      <c r="I331" s="322">
        <v>4.185626361130379E-2</v>
      </c>
      <c r="J331" s="341">
        <v>63</v>
      </c>
      <c r="K331" s="342">
        <v>63</v>
      </c>
      <c r="L331" s="328">
        <v>0</v>
      </c>
      <c r="M331" s="343">
        <v>4975000</v>
      </c>
      <c r="N331" s="344">
        <v>4975000</v>
      </c>
      <c r="O331" s="322">
        <v>0</v>
      </c>
      <c r="P331" s="343">
        <v>4964625.7302960297</v>
      </c>
      <c r="Q331" s="344">
        <v>4964625.7302960297</v>
      </c>
      <c r="R331" s="322">
        <v>0</v>
      </c>
      <c r="S331" s="343">
        <v>0</v>
      </c>
      <c r="T331" s="245">
        <v>0</v>
      </c>
      <c r="U331" s="331"/>
      <c r="V331" s="171">
        <v>-3370610194.2602859</v>
      </c>
      <c r="W331" s="196">
        <v>-3370610194.2602859</v>
      </c>
      <c r="X331" s="196">
        <v>-3370610194.2602859</v>
      </c>
      <c r="Y331" s="196">
        <v>-3370610194.2602859</v>
      </c>
      <c r="Z331" s="197">
        <v>-3370610194.2602859</v>
      </c>
      <c r="AA331" s="171">
        <v>12242.466137775273</v>
      </c>
      <c r="AB331" s="196">
        <v>132.61316140567968</v>
      </c>
      <c r="AC331" s="197">
        <v>512541980.07023531</v>
      </c>
      <c r="AD331" s="171">
        <v>5646976529.668211</v>
      </c>
      <c r="AE331" s="196">
        <v>8533025.5881176628</v>
      </c>
      <c r="AF331" s="196">
        <v>52834407.125311248</v>
      </c>
      <c r="AG331" s="196">
        <v>5587282876.4844265</v>
      </c>
      <c r="AH331" s="196">
        <v>11664129901.094511</v>
      </c>
      <c r="AI331" s="197">
        <v>322926760.65236628</v>
      </c>
      <c r="AJ331" s="244">
        <v>63</v>
      </c>
      <c r="AK331" s="245">
        <v>19</v>
      </c>
      <c r="AL331" s="245">
        <v>4975000</v>
      </c>
      <c r="AM331" s="192">
        <v>0.99791471965749401</v>
      </c>
      <c r="AN331" s="244">
        <v>64</v>
      </c>
      <c r="AO331" s="245">
        <v>19</v>
      </c>
      <c r="AP331" s="245">
        <v>86</v>
      </c>
      <c r="AQ331" s="246">
        <v>23</v>
      </c>
      <c r="AR331" s="244">
        <v>1154387749.0696602</v>
      </c>
      <c r="AS331" s="246">
        <v>950321076.26609457</v>
      </c>
      <c r="AT331" s="244">
        <v>119327013</v>
      </c>
      <c r="AU331" s="191">
        <v>0.18818650057015521</v>
      </c>
      <c r="AV331" s="192">
        <v>3.1678814492552332E-2</v>
      </c>
      <c r="AW331" s="244">
        <v>4964625.7302960325</v>
      </c>
      <c r="AX331" s="246">
        <v>121289261.87147729</v>
      </c>
      <c r="AY331" s="244">
        <v>4964625.7302960297</v>
      </c>
      <c r="AZ331" s="246">
        <v>0</v>
      </c>
      <c r="BA331" s="186">
        <v>0.99999999999999944</v>
      </c>
      <c r="BB331" s="187">
        <v>0</v>
      </c>
      <c r="BC331" s="244">
        <v>4964625.7302960297</v>
      </c>
      <c r="BD331" s="245">
        <v>18097995.90972032</v>
      </c>
      <c r="BE331" s="245">
        <v>742062.60790734785</v>
      </c>
      <c r="BF331" s="247">
        <v>1137.8744565366781</v>
      </c>
    </row>
    <row r="332" spans="2:58" s="19" customFormat="1" ht="15" customHeight="1" x14ac:dyDescent="0.25">
      <c r="B332" s="255" t="s">
        <v>299</v>
      </c>
      <c r="C332" s="575">
        <v>1</v>
      </c>
      <c r="D332" s="287">
        <v>2018</v>
      </c>
      <c r="E332" s="339">
        <v>0.1</v>
      </c>
      <c r="F332" s="340" t="s">
        <v>696</v>
      </c>
      <c r="G332" s="313">
        <v>5138348043.3334389</v>
      </c>
      <c r="H332" s="315">
        <v>5362815458.936409</v>
      </c>
      <c r="I332" s="322">
        <v>-4.1856263248612358E-2</v>
      </c>
      <c r="J332" s="341">
        <v>63</v>
      </c>
      <c r="K332" s="342">
        <v>63</v>
      </c>
      <c r="L332" s="328">
        <v>0</v>
      </c>
      <c r="M332" s="343">
        <v>4975000</v>
      </c>
      <c r="N332" s="344">
        <v>4975000</v>
      </c>
      <c r="O332" s="322">
        <v>0</v>
      </c>
      <c r="P332" s="343">
        <v>4964625.7302960297</v>
      </c>
      <c r="Q332" s="344">
        <v>4964625.7302960297</v>
      </c>
      <c r="R332" s="322">
        <v>0</v>
      </c>
      <c r="S332" s="343">
        <v>0</v>
      </c>
      <c r="T332" s="245">
        <v>0</v>
      </c>
      <c r="U332" s="331"/>
      <c r="V332" s="171">
        <v>-3468909783.7201533</v>
      </c>
      <c r="W332" s="196">
        <v>-3468909783.7201533</v>
      </c>
      <c r="X332" s="196">
        <v>-3468909783.7201533</v>
      </c>
      <c r="Y332" s="196">
        <v>-3468909783.7201533</v>
      </c>
      <c r="Z332" s="197">
        <v>-3468909783.7201533</v>
      </c>
      <c r="AA332" s="171">
        <v>11679.60802651718</v>
      </c>
      <c r="AB332" s="196">
        <v>131.06549908359506</v>
      </c>
      <c r="AC332" s="197">
        <v>505323901.13629127</v>
      </c>
      <c r="AD332" s="171">
        <v>5433018158.1536579</v>
      </c>
      <c r="AE332" s="196">
        <v>8170470.8787385691</v>
      </c>
      <c r="AF332" s="196">
        <v>51580494.582545251</v>
      </c>
      <c r="AG332" s="196">
        <v>5138348043.3334389</v>
      </c>
      <c r="AH332" s="196">
        <v>11618984479.497465</v>
      </c>
      <c r="AI332" s="197">
        <v>313048194.96863896</v>
      </c>
      <c r="AJ332" s="244">
        <v>63</v>
      </c>
      <c r="AK332" s="245">
        <v>19</v>
      </c>
      <c r="AL332" s="245">
        <v>4975000</v>
      </c>
      <c r="AM332" s="192">
        <v>0.99791471965749401</v>
      </c>
      <c r="AN332" s="244">
        <v>64</v>
      </c>
      <c r="AO332" s="245">
        <v>19</v>
      </c>
      <c r="AP332" s="245">
        <v>86</v>
      </c>
      <c r="AQ332" s="246">
        <v>23</v>
      </c>
      <c r="AR332" s="244">
        <v>1154387749.0696602</v>
      </c>
      <c r="AS332" s="246">
        <v>950321076.26609457</v>
      </c>
      <c r="AT332" s="244">
        <v>119327013</v>
      </c>
      <c r="AU332" s="191">
        <v>0.18818650057015526</v>
      </c>
      <c r="AV332" s="192">
        <v>3.1678814492552318E-2</v>
      </c>
      <c r="AW332" s="244">
        <v>4964625.7302960325</v>
      </c>
      <c r="AX332" s="246">
        <v>121289261.87147729</v>
      </c>
      <c r="AY332" s="244">
        <v>4964625.7302960297</v>
      </c>
      <c r="AZ332" s="246">
        <v>0</v>
      </c>
      <c r="BA332" s="186">
        <v>0.99999999999999944</v>
      </c>
      <c r="BB332" s="187">
        <v>0</v>
      </c>
      <c r="BC332" s="244">
        <v>4964625.7302960297</v>
      </c>
      <c r="BD332" s="245">
        <v>18097995.90972032</v>
      </c>
      <c r="BE332" s="245">
        <v>742062.60790734796</v>
      </c>
      <c r="BF332" s="247">
        <v>1157.6744565366791</v>
      </c>
    </row>
    <row r="333" spans="2:58" s="19" customFormat="1" ht="15" customHeight="1" x14ac:dyDescent="0.25">
      <c r="B333" s="256" t="s">
        <v>299</v>
      </c>
      <c r="C333" s="576">
        <v>1</v>
      </c>
      <c r="D333" s="288">
        <v>2018</v>
      </c>
      <c r="E333" s="345">
        <v>0.2</v>
      </c>
      <c r="F333" s="346" t="s">
        <v>696</v>
      </c>
      <c r="G333" s="316">
        <v>4913880626.7579346</v>
      </c>
      <c r="H333" s="318">
        <v>5362815458.936409</v>
      </c>
      <c r="I333" s="323">
        <v>-8.3712526678572319E-2</v>
      </c>
      <c r="J333" s="347">
        <v>63</v>
      </c>
      <c r="K333" s="348">
        <v>63</v>
      </c>
      <c r="L333" s="329">
        <v>0</v>
      </c>
      <c r="M333" s="349">
        <v>4975000</v>
      </c>
      <c r="N333" s="350">
        <v>4975000</v>
      </c>
      <c r="O333" s="323">
        <v>0</v>
      </c>
      <c r="P333" s="349">
        <v>4964625.7302960297</v>
      </c>
      <c r="Q333" s="350">
        <v>4964625.7302960297</v>
      </c>
      <c r="R333" s="323">
        <v>0</v>
      </c>
      <c r="S333" s="349">
        <v>0</v>
      </c>
      <c r="T333" s="249">
        <v>0</v>
      </c>
      <c r="U333" s="332"/>
      <c r="V333" s="172">
        <v>-3518059578.4500794</v>
      </c>
      <c r="W333" s="198">
        <v>-3518059578.4500794</v>
      </c>
      <c r="X333" s="198">
        <v>-3518059578.4500794</v>
      </c>
      <c r="Y333" s="198">
        <v>-3518059578.4500794</v>
      </c>
      <c r="Z333" s="199">
        <v>-3518059578.4500794</v>
      </c>
      <c r="AA333" s="172">
        <v>11398.178970888133</v>
      </c>
      <c r="AB333" s="198">
        <v>130.29166792255293</v>
      </c>
      <c r="AC333" s="199">
        <v>501714861.66931885</v>
      </c>
      <c r="AD333" s="172">
        <v>5326038972.3963699</v>
      </c>
      <c r="AE333" s="198">
        <v>7989193.5240490176</v>
      </c>
      <c r="AF333" s="198">
        <v>50953538.311162248</v>
      </c>
      <c r="AG333" s="198">
        <v>4913880626.7579346</v>
      </c>
      <c r="AH333" s="198">
        <v>11596411768.698938</v>
      </c>
      <c r="AI333" s="199">
        <v>308108912.12677509</v>
      </c>
      <c r="AJ333" s="248">
        <v>63</v>
      </c>
      <c r="AK333" s="249">
        <v>19</v>
      </c>
      <c r="AL333" s="249">
        <v>4975000</v>
      </c>
      <c r="AM333" s="194">
        <v>0.99791471965749379</v>
      </c>
      <c r="AN333" s="248">
        <v>64</v>
      </c>
      <c r="AO333" s="249">
        <v>19</v>
      </c>
      <c r="AP333" s="249">
        <v>86</v>
      </c>
      <c r="AQ333" s="250">
        <v>23</v>
      </c>
      <c r="AR333" s="248">
        <v>1154387749.0696602</v>
      </c>
      <c r="AS333" s="250">
        <v>950321076.26609457</v>
      </c>
      <c r="AT333" s="248">
        <v>119327013</v>
      </c>
      <c r="AU333" s="193">
        <v>0.18818650057015512</v>
      </c>
      <c r="AV333" s="194">
        <v>3.1678814492552339E-2</v>
      </c>
      <c r="AW333" s="248">
        <v>4964625.7302960325</v>
      </c>
      <c r="AX333" s="250">
        <v>121289261.87147729</v>
      </c>
      <c r="AY333" s="248">
        <v>4964625.7302960297</v>
      </c>
      <c r="AZ333" s="250">
        <v>0</v>
      </c>
      <c r="BA333" s="204">
        <v>0.99999999999999944</v>
      </c>
      <c r="BB333" s="206">
        <v>0</v>
      </c>
      <c r="BC333" s="248">
        <v>4964625.7302960297</v>
      </c>
      <c r="BD333" s="249">
        <v>18097995.909720317</v>
      </c>
      <c r="BE333" s="249">
        <v>742062.60790734773</v>
      </c>
      <c r="BF333" s="251">
        <v>1167.5744565366783</v>
      </c>
    </row>
    <row r="334" spans="2:58" s="19" customFormat="1" ht="15" customHeight="1" x14ac:dyDescent="0.25">
      <c r="B334" s="254" t="s">
        <v>299</v>
      </c>
      <c r="C334" s="577">
        <v>1</v>
      </c>
      <c r="D334" s="286">
        <v>2018</v>
      </c>
      <c r="E334" s="333">
        <v>-0.2</v>
      </c>
      <c r="F334" s="334" t="s">
        <v>700</v>
      </c>
      <c r="G334" s="319">
        <v>5416158062.3084106</v>
      </c>
      <c r="H334" s="320">
        <v>5362815458.936409</v>
      </c>
      <c r="I334" s="324">
        <v>9.9467534880606223E-3</v>
      </c>
      <c r="J334" s="335">
        <v>63</v>
      </c>
      <c r="K334" s="336">
        <v>63</v>
      </c>
      <c r="L334" s="327">
        <v>0</v>
      </c>
      <c r="M334" s="337">
        <v>4975000</v>
      </c>
      <c r="N334" s="338">
        <v>4975000</v>
      </c>
      <c r="O334" s="324">
        <v>0</v>
      </c>
      <c r="P334" s="337">
        <v>4964625.7302960297</v>
      </c>
      <c r="Q334" s="338">
        <v>4964625.7302960297</v>
      </c>
      <c r="R334" s="324">
        <v>0</v>
      </c>
      <c r="S334" s="337">
        <v>0</v>
      </c>
      <c r="T334" s="241">
        <v>0</v>
      </c>
      <c r="U334" s="330"/>
      <c r="V334" s="170">
        <v>-3215345351.370996</v>
      </c>
      <c r="W334" s="24">
        <v>-3215345351.370996</v>
      </c>
      <c r="X334" s="24">
        <v>-3215345351.370996</v>
      </c>
      <c r="Y334" s="24">
        <v>-3215345351.370996</v>
      </c>
      <c r="Z334" s="195">
        <v>-3215345351.370996</v>
      </c>
      <c r="AA334" s="170">
        <v>12131.087590718022</v>
      </c>
      <c r="AB334" s="24">
        <v>132.2410701137905</v>
      </c>
      <c r="AC334" s="195">
        <v>518275187.02276683</v>
      </c>
      <c r="AD334" s="170">
        <v>5615129623.5850716</v>
      </c>
      <c r="AE334" s="24">
        <v>8469338.6799723506</v>
      </c>
      <c r="AF334" s="24">
        <v>52437718.790996782</v>
      </c>
      <c r="AG334" s="24">
        <v>5416158062.3084106</v>
      </c>
      <c r="AH334" s="24">
        <v>11648899419.928688</v>
      </c>
      <c r="AI334" s="195">
        <v>318575003.5916878</v>
      </c>
      <c r="AJ334" s="240">
        <v>63</v>
      </c>
      <c r="AK334" s="241">
        <v>19</v>
      </c>
      <c r="AL334" s="241">
        <v>4975000</v>
      </c>
      <c r="AM334" s="190">
        <v>0.99791471965749401</v>
      </c>
      <c r="AN334" s="240">
        <v>65</v>
      </c>
      <c r="AO334" s="241">
        <v>19</v>
      </c>
      <c r="AP334" s="241">
        <v>86</v>
      </c>
      <c r="AQ334" s="242">
        <v>23</v>
      </c>
      <c r="AR334" s="240">
        <v>1209398990.5377233</v>
      </c>
      <c r="AS334" s="242">
        <v>903368251.93504989</v>
      </c>
      <c r="AT334" s="240">
        <v>119327013</v>
      </c>
      <c r="AU334" s="189">
        <v>0.18818650057015529</v>
      </c>
      <c r="AV334" s="190">
        <v>3.7838310599860411E-2</v>
      </c>
      <c r="AW334" s="240">
        <v>4964625.7302960325</v>
      </c>
      <c r="AX334" s="242">
        <v>121289261.87147729</v>
      </c>
      <c r="AY334" s="240">
        <v>4964625.7302960297</v>
      </c>
      <c r="AZ334" s="242">
        <v>0</v>
      </c>
      <c r="BA334" s="200">
        <v>0.99999999999999944</v>
      </c>
      <c r="BB334" s="202">
        <v>0</v>
      </c>
      <c r="BC334" s="240">
        <v>4964625.7302960297</v>
      </c>
      <c r="BD334" s="241">
        <v>18097995.909720313</v>
      </c>
      <c r="BE334" s="241">
        <v>742062.60790734796</v>
      </c>
      <c r="BF334" s="243">
        <v>1106.6000729001946</v>
      </c>
    </row>
    <row r="335" spans="2:58" s="19" customFormat="1" ht="15" customHeight="1" x14ac:dyDescent="0.25">
      <c r="B335" s="255" t="s">
        <v>299</v>
      </c>
      <c r="C335" s="575">
        <v>1</v>
      </c>
      <c r="D335" s="287">
        <v>2018</v>
      </c>
      <c r="E335" s="339">
        <v>-0.1</v>
      </c>
      <c r="F335" s="340" t="s">
        <v>700</v>
      </c>
      <c r="G335" s="313">
        <v>5389327517.0854254</v>
      </c>
      <c r="H335" s="315">
        <v>5362815458.936409</v>
      </c>
      <c r="I335" s="322">
        <v>4.9436827263629191E-3</v>
      </c>
      <c r="J335" s="341">
        <v>62</v>
      </c>
      <c r="K335" s="342">
        <v>63</v>
      </c>
      <c r="L335" s="328">
        <v>-1</v>
      </c>
      <c r="M335" s="343">
        <v>4975000</v>
      </c>
      <c r="N335" s="344">
        <v>4975000</v>
      </c>
      <c r="O335" s="322">
        <v>0</v>
      </c>
      <c r="P335" s="343">
        <v>4964625.7302960297</v>
      </c>
      <c r="Q335" s="344">
        <v>4964625.7302960297</v>
      </c>
      <c r="R335" s="322">
        <v>0</v>
      </c>
      <c r="S335" s="343">
        <v>0</v>
      </c>
      <c r="T335" s="245">
        <v>0</v>
      </c>
      <c r="U335" s="331"/>
      <c r="V335" s="171">
        <v>-3317773971.7692714</v>
      </c>
      <c r="W335" s="196">
        <v>-3317773971.7692714</v>
      </c>
      <c r="X335" s="196">
        <v>-3317773971.7692714</v>
      </c>
      <c r="Y335" s="196">
        <v>-3317773971.7692714</v>
      </c>
      <c r="Z335" s="197">
        <v>-3317773971.7692714</v>
      </c>
      <c r="AA335" s="171">
        <v>12044.884339987389</v>
      </c>
      <c r="AB335" s="196">
        <v>132.03757773423538</v>
      </c>
      <c r="AC335" s="197">
        <v>513546467.29276371</v>
      </c>
      <c r="AD335" s="171">
        <v>5577120813.3576832</v>
      </c>
      <c r="AE335" s="196">
        <v>8409557.8343074881</v>
      </c>
      <c r="AF335" s="196">
        <v>52320944.990537256</v>
      </c>
      <c r="AG335" s="196">
        <v>5389327517.0854254</v>
      </c>
      <c r="AH335" s="196">
        <v>11645191066.359636</v>
      </c>
      <c r="AI335" s="197">
        <v>318277919.27347821</v>
      </c>
      <c r="AJ335" s="244">
        <v>62</v>
      </c>
      <c r="AK335" s="245">
        <v>19</v>
      </c>
      <c r="AL335" s="245">
        <v>4975000</v>
      </c>
      <c r="AM335" s="192">
        <v>0.99791471965749401</v>
      </c>
      <c r="AN335" s="244">
        <v>64</v>
      </c>
      <c r="AO335" s="245">
        <v>19</v>
      </c>
      <c r="AP335" s="245">
        <v>86</v>
      </c>
      <c r="AQ335" s="246">
        <v>23</v>
      </c>
      <c r="AR335" s="244">
        <v>1189293211.448827</v>
      </c>
      <c r="AS335" s="246">
        <v>921876784.7542516</v>
      </c>
      <c r="AT335" s="244">
        <v>119327013</v>
      </c>
      <c r="AU335" s="191">
        <v>0.18818650057015537</v>
      </c>
      <c r="AV335" s="192">
        <v>3.7558827405078404E-2</v>
      </c>
      <c r="AW335" s="244">
        <v>4964625.7302960325</v>
      </c>
      <c r="AX335" s="246">
        <v>121289261.87147729</v>
      </c>
      <c r="AY335" s="244">
        <v>4964625.7302960297</v>
      </c>
      <c r="AZ335" s="246">
        <v>0</v>
      </c>
      <c r="BA335" s="186">
        <v>0.99999999999999944</v>
      </c>
      <c r="BB335" s="187">
        <v>0</v>
      </c>
      <c r="BC335" s="244">
        <v>4964625.7302960297</v>
      </c>
      <c r="BD335" s="245">
        <v>18097995.90972032</v>
      </c>
      <c r="BE335" s="245">
        <v>742062.60790734785</v>
      </c>
      <c r="BF335" s="247">
        <v>1127.2318115752425</v>
      </c>
    </row>
    <row r="336" spans="2:58" s="19" customFormat="1" ht="15" customHeight="1" x14ac:dyDescent="0.25">
      <c r="B336" s="255" t="s">
        <v>299</v>
      </c>
      <c r="C336" s="575">
        <v>1</v>
      </c>
      <c r="D336" s="287">
        <v>2018</v>
      </c>
      <c r="E336" s="339">
        <v>0.1</v>
      </c>
      <c r="F336" s="340" t="s">
        <v>700</v>
      </c>
      <c r="G336" s="313">
        <v>5336561633.304884</v>
      </c>
      <c r="H336" s="315">
        <v>5362815458.936409</v>
      </c>
      <c r="I336" s="322">
        <v>-4.8955303110004289E-3</v>
      </c>
      <c r="J336" s="341">
        <v>63</v>
      </c>
      <c r="K336" s="342">
        <v>63</v>
      </c>
      <c r="L336" s="328">
        <v>0</v>
      </c>
      <c r="M336" s="343">
        <v>4975000</v>
      </c>
      <c r="N336" s="344">
        <v>4975000</v>
      </c>
      <c r="O336" s="322">
        <v>0</v>
      </c>
      <c r="P336" s="343">
        <v>4964625.7302960297</v>
      </c>
      <c r="Q336" s="344">
        <v>4964625.7302960297</v>
      </c>
      <c r="R336" s="322">
        <v>0</v>
      </c>
      <c r="S336" s="343">
        <v>0</v>
      </c>
      <c r="T336" s="245">
        <v>0</v>
      </c>
      <c r="U336" s="331"/>
      <c r="V336" s="171">
        <v>-3526331488.4653492</v>
      </c>
      <c r="W336" s="196">
        <v>-3526331488.4653492</v>
      </c>
      <c r="X336" s="196">
        <v>-3526331488.4653492</v>
      </c>
      <c r="Y336" s="196">
        <v>-3526331488.4653492</v>
      </c>
      <c r="Z336" s="197">
        <v>-3526331488.4653492</v>
      </c>
      <c r="AA336" s="171">
        <v>11877.872833194133</v>
      </c>
      <c r="AB336" s="196">
        <v>131.64169952291766</v>
      </c>
      <c r="AC336" s="197">
        <v>504339251.3306796</v>
      </c>
      <c r="AD336" s="171">
        <v>5502798545.9937897</v>
      </c>
      <c r="AE336" s="196">
        <v>8294779.4006647402</v>
      </c>
      <c r="AF336" s="196">
        <v>52094140.784796864</v>
      </c>
      <c r="AG336" s="196">
        <v>5336561633.304884</v>
      </c>
      <c r="AH336" s="196">
        <v>11637949866.884418</v>
      </c>
      <c r="AI336" s="197">
        <v>317690991.73762953</v>
      </c>
      <c r="AJ336" s="244">
        <v>63</v>
      </c>
      <c r="AK336" s="245">
        <v>19</v>
      </c>
      <c r="AL336" s="245">
        <v>4975000</v>
      </c>
      <c r="AM336" s="192">
        <v>0.99791471965749401</v>
      </c>
      <c r="AN336" s="244">
        <v>64</v>
      </c>
      <c r="AO336" s="245">
        <v>19</v>
      </c>
      <c r="AP336" s="245">
        <v>86</v>
      </c>
      <c r="AQ336" s="246">
        <v>23</v>
      </c>
      <c r="AR336" s="244">
        <v>1138713494.6705694</v>
      </c>
      <c r="AS336" s="246">
        <v>963975409.3083756</v>
      </c>
      <c r="AT336" s="244">
        <v>119327013</v>
      </c>
      <c r="AU336" s="191">
        <v>0.18818650057015535</v>
      </c>
      <c r="AV336" s="192">
        <v>3.1265779656414167E-2</v>
      </c>
      <c r="AW336" s="244">
        <v>4964625.7302960325</v>
      </c>
      <c r="AX336" s="246">
        <v>121289261.87147729</v>
      </c>
      <c r="AY336" s="244">
        <v>4964625.7302960297</v>
      </c>
      <c r="AZ336" s="246">
        <v>0</v>
      </c>
      <c r="BA336" s="186">
        <v>0.99999999999999944</v>
      </c>
      <c r="BB336" s="187">
        <v>0</v>
      </c>
      <c r="BC336" s="244">
        <v>4964625.7302960297</v>
      </c>
      <c r="BD336" s="245">
        <v>18097995.909720317</v>
      </c>
      <c r="BE336" s="245">
        <v>742062.60790734785</v>
      </c>
      <c r="BF336" s="247">
        <v>1169.2405571376128</v>
      </c>
    </row>
    <row r="337" spans="2:58" s="19" customFormat="1" ht="15" customHeight="1" x14ac:dyDescent="0.25">
      <c r="B337" s="256" t="s">
        <v>299</v>
      </c>
      <c r="C337" s="576">
        <v>1</v>
      </c>
      <c r="D337" s="288">
        <v>2018</v>
      </c>
      <c r="E337" s="345">
        <v>0.2</v>
      </c>
      <c r="F337" s="346" t="s">
        <v>700</v>
      </c>
      <c r="G337" s="316">
        <v>5310506812.9375114</v>
      </c>
      <c r="H337" s="318">
        <v>5362815458.936409</v>
      </c>
      <c r="I337" s="323">
        <v>-9.7539522661985734E-3</v>
      </c>
      <c r="J337" s="347">
        <v>63</v>
      </c>
      <c r="K337" s="348">
        <v>63</v>
      </c>
      <c r="L337" s="329">
        <v>0</v>
      </c>
      <c r="M337" s="349">
        <v>4975000</v>
      </c>
      <c r="N337" s="350">
        <v>4975000</v>
      </c>
      <c r="O337" s="323">
        <v>0</v>
      </c>
      <c r="P337" s="349">
        <v>4964625.7302960297</v>
      </c>
      <c r="Q337" s="350">
        <v>4964625.7302960297</v>
      </c>
      <c r="R337" s="323">
        <v>0</v>
      </c>
      <c r="S337" s="349">
        <v>0</v>
      </c>
      <c r="T337" s="249">
        <v>0</v>
      </c>
      <c r="U337" s="332"/>
      <c r="V337" s="172">
        <v>-3639946479.4445343</v>
      </c>
      <c r="W337" s="198">
        <v>-3639946479.4445343</v>
      </c>
      <c r="X337" s="198">
        <v>-3639946479.4445343</v>
      </c>
      <c r="Y337" s="198">
        <v>-3639946479.4445343</v>
      </c>
      <c r="Z337" s="199">
        <v>-3639946479.4445343</v>
      </c>
      <c r="AA337" s="172">
        <v>11794.443744221904</v>
      </c>
      <c r="AB337" s="198">
        <v>131.44425269310372</v>
      </c>
      <c r="AC337" s="199">
        <v>499733901.84841216</v>
      </c>
      <c r="AD337" s="172">
        <v>5465778020.1422386</v>
      </c>
      <c r="AE337" s="198">
        <v>8237218.0345553719</v>
      </c>
      <c r="AF337" s="198">
        <v>51981139.874682128</v>
      </c>
      <c r="AG337" s="198">
        <v>5310506812.9375114</v>
      </c>
      <c r="AH337" s="198">
        <v>11634350985.196732</v>
      </c>
      <c r="AI337" s="199">
        <v>317401492.01061809</v>
      </c>
      <c r="AJ337" s="248">
        <v>63</v>
      </c>
      <c r="AK337" s="249">
        <v>19</v>
      </c>
      <c r="AL337" s="249">
        <v>4975000</v>
      </c>
      <c r="AM337" s="194">
        <v>0.99791471965749379</v>
      </c>
      <c r="AN337" s="248">
        <v>64</v>
      </c>
      <c r="AO337" s="249">
        <v>19</v>
      </c>
      <c r="AP337" s="249">
        <v>86</v>
      </c>
      <c r="AQ337" s="250">
        <v>23</v>
      </c>
      <c r="AR337" s="248">
        <v>1124922089.6705694</v>
      </c>
      <c r="AS337" s="250">
        <v>979619194.24314785</v>
      </c>
      <c r="AT337" s="248">
        <v>119327013</v>
      </c>
      <c r="AU337" s="193">
        <v>0.18818650057015524</v>
      </c>
      <c r="AV337" s="194">
        <v>3.1265779656414187E-2</v>
      </c>
      <c r="AW337" s="248">
        <v>4964625.7302960325</v>
      </c>
      <c r="AX337" s="250">
        <v>121289261.87147729</v>
      </c>
      <c r="AY337" s="248">
        <v>4964625.7302960297</v>
      </c>
      <c r="AZ337" s="250">
        <v>0</v>
      </c>
      <c r="BA337" s="204">
        <v>0.99999999999999944</v>
      </c>
      <c r="BB337" s="206">
        <v>0</v>
      </c>
      <c r="BC337" s="248">
        <v>4964625.7302960297</v>
      </c>
      <c r="BD337" s="249">
        <v>18097995.90972032</v>
      </c>
      <c r="BE337" s="249">
        <v>742062.60790734796</v>
      </c>
      <c r="BF337" s="251">
        <v>1192.1255031280318</v>
      </c>
    </row>
    <row r="338" spans="2:58" s="19" customFormat="1" ht="15" customHeight="1" x14ac:dyDescent="0.25">
      <c r="B338" s="254" t="s">
        <v>299</v>
      </c>
      <c r="C338" s="577">
        <v>1</v>
      </c>
      <c r="D338" s="286">
        <v>2018</v>
      </c>
      <c r="E338" s="333">
        <v>-0.2</v>
      </c>
      <c r="F338" s="334" t="s">
        <v>802</v>
      </c>
      <c r="G338" s="319">
        <v>5381464336.7331047</v>
      </c>
      <c r="H338" s="320">
        <v>5362815458.936409</v>
      </c>
      <c r="I338" s="324">
        <v>3.4774416422664878E-3</v>
      </c>
      <c r="J338" s="335">
        <v>60</v>
      </c>
      <c r="K338" s="336">
        <v>63</v>
      </c>
      <c r="L338" s="327">
        <v>-3</v>
      </c>
      <c r="M338" s="337">
        <v>4975000</v>
      </c>
      <c r="N338" s="338">
        <v>4975000</v>
      </c>
      <c r="O338" s="324">
        <v>0</v>
      </c>
      <c r="P338" s="337">
        <v>4964625.7302960297</v>
      </c>
      <c r="Q338" s="338">
        <v>4964625.7302960297</v>
      </c>
      <c r="R338" s="324">
        <v>0</v>
      </c>
      <c r="S338" s="337">
        <v>0</v>
      </c>
      <c r="T338" s="241">
        <v>0</v>
      </c>
      <c r="U338" s="330"/>
      <c r="V338" s="170">
        <v>-3374235320.1363974</v>
      </c>
      <c r="W338" s="24">
        <v>-3374235320.1363974</v>
      </c>
      <c r="X338" s="24">
        <v>-3374235320.1363974</v>
      </c>
      <c r="Y338" s="24">
        <v>-3374235320.1363974</v>
      </c>
      <c r="Z338" s="195">
        <v>-3374235320.1363974</v>
      </c>
      <c r="AA338" s="170">
        <v>12020.276541308664</v>
      </c>
      <c r="AB338" s="24">
        <v>132.10540631019862</v>
      </c>
      <c r="AC338" s="195">
        <v>510772005.33189189</v>
      </c>
      <c r="AD338" s="170">
        <v>5561914333.2286263</v>
      </c>
      <c r="AE338" s="24">
        <v>8397328.0897736177</v>
      </c>
      <c r="AF338" s="24">
        <v>52302537.016620114</v>
      </c>
      <c r="AG338" s="24">
        <v>5381464336.7331047</v>
      </c>
      <c r="AH338" s="24">
        <v>11645008837.034056</v>
      </c>
      <c r="AI338" s="195">
        <v>318137076.71788079</v>
      </c>
      <c r="AJ338" s="240">
        <v>60</v>
      </c>
      <c r="AK338" s="241">
        <v>19</v>
      </c>
      <c r="AL338" s="241">
        <v>4975000</v>
      </c>
      <c r="AM338" s="190">
        <v>0.99791471965749401</v>
      </c>
      <c r="AN338" s="240">
        <v>61</v>
      </c>
      <c r="AO338" s="241">
        <v>19</v>
      </c>
      <c r="AP338" s="241">
        <v>86</v>
      </c>
      <c r="AQ338" s="242">
        <v>23</v>
      </c>
      <c r="AR338" s="240">
        <v>1143764718.4553099</v>
      </c>
      <c r="AS338" s="242">
        <v>1019933797.4465452</v>
      </c>
      <c r="AT338" s="240">
        <v>119327013</v>
      </c>
      <c r="AU338" s="189">
        <v>0.18818650057015512</v>
      </c>
      <c r="AV338" s="190">
        <v>3.1572605534688249E-2</v>
      </c>
      <c r="AW338" s="240">
        <v>4964625.7302960325</v>
      </c>
      <c r="AX338" s="242">
        <v>121289261.87147729</v>
      </c>
      <c r="AY338" s="240">
        <v>4964625.7302960297</v>
      </c>
      <c r="AZ338" s="242">
        <v>0</v>
      </c>
      <c r="BA338" s="200">
        <v>0.99999999999999944</v>
      </c>
      <c r="BB338" s="202">
        <v>0</v>
      </c>
      <c r="BC338" s="240">
        <v>4964625.7302960297</v>
      </c>
      <c r="BD338" s="241">
        <v>18097995.90972032</v>
      </c>
      <c r="BE338" s="241">
        <v>742062.60790734796</v>
      </c>
      <c r="BF338" s="243">
        <v>1138.6046492961596</v>
      </c>
    </row>
    <row r="339" spans="2:58" s="19" customFormat="1" ht="15" customHeight="1" x14ac:dyDescent="0.25">
      <c r="B339" s="255" t="s">
        <v>299</v>
      </c>
      <c r="C339" s="575">
        <v>1</v>
      </c>
      <c r="D339" s="287">
        <v>2018</v>
      </c>
      <c r="E339" s="339">
        <v>-0.1</v>
      </c>
      <c r="F339" s="340" t="s">
        <v>802</v>
      </c>
      <c r="G339" s="313">
        <v>5372019748.7502041</v>
      </c>
      <c r="H339" s="315">
        <v>5362815458.936409</v>
      </c>
      <c r="I339" s="322">
        <v>1.7163167154030656E-3</v>
      </c>
      <c r="J339" s="341">
        <v>62</v>
      </c>
      <c r="K339" s="342">
        <v>63</v>
      </c>
      <c r="L339" s="328">
        <v>-1</v>
      </c>
      <c r="M339" s="343">
        <v>4975000</v>
      </c>
      <c r="N339" s="344">
        <v>4975000</v>
      </c>
      <c r="O339" s="322">
        <v>0</v>
      </c>
      <c r="P339" s="343">
        <v>4964625.7302960297</v>
      </c>
      <c r="Q339" s="344">
        <v>4964625.7302960297</v>
      </c>
      <c r="R339" s="322">
        <v>0</v>
      </c>
      <c r="S339" s="343">
        <v>0</v>
      </c>
      <c r="T339" s="245">
        <v>0</v>
      </c>
      <c r="U339" s="331"/>
      <c r="V339" s="171">
        <v>-3404409033.3525057</v>
      </c>
      <c r="W339" s="196">
        <v>-3404409033.3525057</v>
      </c>
      <c r="X339" s="196">
        <v>-3404409033.3525057</v>
      </c>
      <c r="Y339" s="196">
        <v>-3404409033.3525057</v>
      </c>
      <c r="Z339" s="197">
        <v>-3404409033.3525057</v>
      </c>
      <c r="AA339" s="171">
        <v>11990.409582036831</v>
      </c>
      <c r="AB339" s="196">
        <v>131.97191387527295</v>
      </c>
      <c r="AC339" s="197">
        <v>509844965.81552112</v>
      </c>
      <c r="AD339" s="171">
        <v>5550892265.7560911</v>
      </c>
      <c r="AE339" s="196">
        <v>8374329.1334543079</v>
      </c>
      <c r="AF339" s="196">
        <v>52254681.419531256</v>
      </c>
      <c r="AG339" s="196">
        <v>5372019748.7502041</v>
      </c>
      <c r="AH339" s="196">
        <v>11643274459.824606</v>
      </c>
      <c r="AI339" s="197">
        <v>318061966.2858842</v>
      </c>
      <c r="AJ339" s="244">
        <v>62</v>
      </c>
      <c r="AK339" s="245">
        <v>19</v>
      </c>
      <c r="AL339" s="245">
        <v>4975000</v>
      </c>
      <c r="AM339" s="192">
        <v>0.99791471965749401</v>
      </c>
      <c r="AN339" s="244">
        <v>63</v>
      </c>
      <c r="AO339" s="245">
        <v>19</v>
      </c>
      <c r="AP339" s="245">
        <v>86</v>
      </c>
      <c r="AQ339" s="246">
        <v>23</v>
      </c>
      <c r="AR339" s="244">
        <v>1147521718.4553099</v>
      </c>
      <c r="AS339" s="246">
        <v>984836219.9182266</v>
      </c>
      <c r="AT339" s="244">
        <v>119327013</v>
      </c>
      <c r="AU339" s="191">
        <v>0.18818650057015532</v>
      </c>
      <c r="AV339" s="192">
        <v>3.1572605534688221E-2</v>
      </c>
      <c r="AW339" s="244">
        <v>4964625.7302960325</v>
      </c>
      <c r="AX339" s="246">
        <v>121289261.87147729</v>
      </c>
      <c r="AY339" s="244">
        <v>4964625.7302960297</v>
      </c>
      <c r="AZ339" s="246">
        <v>0</v>
      </c>
      <c r="BA339" s="186">
        <v>0.99999999999999944</v>
      </c>
      <c r="BB339" s="187">
        <v>0</v>
      </c>
      <c r="BC339" s="244">
        <v>4964625.7302960297</v>
      </c>
      <c r="BD339" s="245">
        <v>18097995.90972032</v>
      </c>
      <c r="BE339" s="245">
        <v>742062.60790734796</v>
      </c>
      <c r="BF339" s="247">
        <v>1144.6823146379563</v>
      </c>
    </row>
    <row r="340" spans="2:58" s="19" customFormat="1" ht="15" customHeight="1" x14ac:dyDescent="0.25">
      <c r="B340" s="255" t="s">
        <v>299</v>
      </c>
      <c r="C340" s="575">
        <v>1</v>
      </c>
      <c r="D340" s="287">
        <v>2018</v>
      </c>
      <c r="E340" s="339">
        <v>0.1</v>
      </c>
      <c r="F340" s="340" t="s">
        <v>802</v>
      </c>
      <c r="G340" s="313">
        <v>5353825143.4290543</v>
      </c>
      <c r="H340" s="315">
        <v>5362815458.936409</v>
      </c>
      <c r="I340" s="322">
        <v>-1.6764170940049006E-3</v>
      </c>
      <c r="J340" s="341">
        <v>64</v>
      </c>
      <c r="K340" s="342">
        <v>63</v>
      </c>
      <c r="L340" s="328">
        <v>1</v>
      </c>
      <c r="M340" s="343">
        <v>4975000</v>
      </c>
      <c r="N340" s="344">
        <v>4975000</v>
      </c>
      <c r="O340" s="322">
        <v>0</v>
      </c>
      <c r="P340" s="343">
        <v>4964625.7302960297</v>
      </c>
      <c r="Q340" s="344">
        <v>4964625.7302960297</v>
      </c>
      <c r="R340" s="322">
        <v>0</v>
      </c>
      <c r="S340" s="343">
        <v>0</v>
      </c>
      <c r="T340" s="245">
        <v>0</v>
      </c>
      <c r="U340" s="331"/>
      <c r="V340" s="171">
        <v>-3460430857.6985302</v>
      </c>
      <c r="W340" s="196">
        <v>-3460430857.6985302</v>
      </c>
      <c r="X340" s="196">
        <v>-3460430857.6985302</v>
      </c>
      <c r="Y340" s="196">
        <v>-3460430857.6985302</v>
      </c>
      <c r="Z340" s="197">
        <v>-3460430857.6985302</v>
      </c>
      <c r="AA340" s="171">
        <v>11931.367891132284</v>
      </c>
      <c r="AB340" s="196">
        <v>131.70635470356325</v>
      </c>
      <c r="AC340" s="197">
        <v>507992118.2873168</v>
      </c>
      <c r="AD340" s="171">
        <v>5529040761.0682468</v>
      </c>
      <c r="AE340" s="196">
        <v>8328739.3519406794</v>
      </c>
      <c r="AF340" s="196">
        <v>52160045.027860805</v>
      </c>
      <c r="AG340" s="196">
        <v>5353825143.4290543</v>
      </c>
      <c r="AH340" s="196">
        <v>11639857467.62187</v>
      </c>
      <c r="AI340" s="197">
        <v>317914573.43371534</v>
      </c>
      <c r="AJ340" s="244">
        <v>64</v>
      </c>
      <c r="AK340" s="245">
        <v>19</v>
      </c>
      <c r="AL340" s="245">
        <v>4975000</v>
      </c>
      <c r="AM340" s="192">
        <v>0.99791471965749401</v>
      </c>
      <c r="AN340" s="244">
        <v>65</v>
      </c>
      <c r="AO340" s="245">
        <v>19</v>
      </c>
      <c r="AP340" s="245">
        <v>86</v>
      </c>
      <c r="AQ340" s="246">
        <v>23</v>
      </c>
      <c r="AR340" s="244">
        <v>1173724482.9318035</v>
      </c>
      <c r="AS340" s="246">
        <v>914216940.43502128</v>
      </c>
      <c r="AT340" s="244">
        <v>119327013</v>
      </c>
      <c r="AU340" s="191">
        <v>0.1881865005701551</v>
      </c>
      <c r="AV340" s="192">
        <v>3.2164169390565239E-2</v>
      </c>
      <c r="AW340" s="244">
        <v>4964625.7302960325</v>
      </c>
      <c r="AX340" s="246">
        <v>121289261.87147729</v>
      </c>
      <c r="AY340" s="244">
        <v>4964625.7302960297</v>
      </c>
      <c r="AZ340" s="246">
        <v>0</v>
      </c>
      <c r="BA340" s="186">
        <v>0.99999999999999944</v>
      </c>
      <c r="BB340" s="187">
        <v>0</v>
      </c>
      <c r="BC340" s="244">
        <v>4964625.7302960297</v>
      </c>
      <c r="BD340" s="245">
        <v>18097995.909720317</v>
      </c>
      <c r="BE340" s="245">
        <v>742062.60790734785</v>
      </c>
      <c r="BF340" s="247">
        <v>1155.9664769911947</v>
      </c>
    </row>
    <row r="341" spans="2:58" s="19" customFormat="1" ht="15" customHeight="1" x14ac:dyDescent="0.25">
      <c r="B341" s="256" t="s">
        <v>299</v>
      </c>
      <c r="C341" s="576">
        <v>1</v>
      </c>
      <c r="D341" s="288">
        <v>2018</v>
      </c>
      <c r="E341" s="345">
        <v>0.2</v>
      </c>
      <c r="F341" s="346" t="s">
        <v>802</v>
      </c>
      <c r="G341" s="316">
        <v>5345028346.7536106</v>
      </c>
      <c r="H341" s="318">
        <v>5362815458.936409</v>
      </c>
      <c r="I341" s="323">
        <v>-3.3167488829320968E-3</v>
      </c>
      <c r="J341" s="347">
        <v>64</v>
      </c>
      <c r="K341" s="348">
        <v>63</v>
      </c>
      <c r="L341" s="329">
        <v>1</v>
      </c>
      <c r="M341" s="349">
        <v>4975000</v>
      </c>
      <c r="N341" s="350">
        <v>4975000</v>
      </c>
      <c r="O341" s="323">
        <v>0</v>
      </c>
      <c r="P341" s="349">
        <v>4964625.7302960297</v>
      </c>
      <c r="Q341" s="350">
        <v>4964625.7302960297</v>
      </c>
      <c r="R341" s="323">
        <v>0</v>
      </c>
      <c r="S341" s="349">
        <v>0</v>
      </c>
      <c r="T341" s="249">
        <v>0</v>
      </c>
      <c r="U341" s="332"/>
      <c r="V341" s="172">
        <v>-3478145699.6830087</v>
      </c>
      <c r="W341" s="198">
        <v>-3478145699.6830087</v>
      </c>
      <c r="X341" s="198">
        <v>-3478145699.6830087</v>
      </c>
      <c r="Y341" s="198">
        <v>-3478145699.6830087</v>
      </c>
      <c r="Z341" s="199">
        <v>-3478145699.6830087</v>
      </c>
      <c r="AA341" s="172">
        <v>11903.081594356556</v>
      </c>
      <c r="AB341" s="198">
        <v>131.57614500170135</v>
      </c>
      <c r="AC341" s="199">
        <v>507114270.94909108</v>
      </c>
      <c r="AD341" s="172">
        <v>5518499511.0632706</v>
      </c>
      <c r="AE341" s="198">
        <v>8307022.8409765083</v>
      </c>
      <c r="AF341" s="198">
        <v>52114382.603053063</v>
      </c>
      <c r="AG341" s="198">
        <v>5345028346.7536106</v>
      </c>
      <c r="AH341" s="198">
        <v>11638200205.770277</v>
      </c>
      <c r="AI341" s="199">
        <v>317842003.78858662</v>
      </c>
      <c r="AJ341" s="248">
        <v>64</v>
      </c>
      <c r="AK341" s="249">
        <v>19</v>
      </c>
      <c r="AL341" s="249">
        <v>4975000</v>
      </c>
      <c r="AM341" s="194">
        <v>0.99791471965749379</v>
      </c>
      <c r="AN341" s="248">
        <v>65</v>
      </c>
      <c r="AO341" s="249">
        <v>19</v>
      </c>
      <c r="AP341" s="249">
        <v>86</v>
      </c>
      <c r="AQ341" s="250">
        <v>23</v>
      </c>
      <c r="AR341" s="248">
        <v>1181766121.8875177</v>
      </c>
      <c r="AS341" s="250">
        <v>892195079.0054791</v>
      </c>
      <c r="AT341" s="248">
        <v>119327013</v>
      </c>
      <c r="AU341" s="193">
        <v>0.18818650057015524</v>
      </c>
      <c r="AV341" s="194">
        <v>3.3097472258035089E-2</v>
      </c>
      <c r="AW341" s="248">
        <v>4964625.7302960325</v>
      </c>
      <c r="AX341" s="250">
        <v>121289261.87147729</v>
      </c>
      <c r="AY341" s="248">
        <v>4964625.7302960297</v>
      </c>
      <c r="AZ341" s="250">
        <v>0</v>
      </c>
      <c r="BA341" s="204">
        <v>0.99999999999999944</v>
      </c>
      <c r="BB341" s="206">
        <v>0</v>
      </c>
      <c r="BC341" s="248">
        <v>4964625.7302960297</v>
      </c>
      <c r="BD341" s="249">
        <v>18097995.909720317</v>
      </c>
      <c r="BE341" s="249">
        <v>742062.60790734796</v>
      </c>
      <c r="BF341" s="251">
        <v>1159.5347315742786</v>
      </c>
    </row>
    <row r="342" spans="2:58" s="19" customFormat="1" ht="15" customHeight="1" x14ac:dyDescent="0.25">
      <c r="B342" s="254" t="s">
        <v>300</v>
      </c>
      <c r="C342" s="577">
        <v>1</v>
      </c>
      <c r="D342" s="286">
        <v>2018</v>
      </c>
      <c r="E342" s="333">
        <v>-0.2</v>
      </c>
      <c r="F342" s="334" t="s">
        <v>697</v>
      </c>
      <c r="G342" s="319">
        <v>9237840022.3730679</v>
      </c>
      <c r="H342" s="320">
        <v>11642297160.701031</v>
      </c>
      <c r="I342" s="324">
        <v>-0.20652772430893529</v>
      </c>
      <c r="J342" s="335">
        <v>68</v>
      </c>
      <c r="K342" s="336">
        <v>68</v>
      </c>
      <c r="L342" s="327">
        <v>0</v>
      </c>
      <c r="M342" s="337">
        <v>5000000</v>
      </c>
      <c r="N342" s="338">
        <v>5025000</v>
      </c>
      <c r="O342" s="324">
        <v>-4.9751243781094301E-3</v>
      </c>
      <c r="P342" s="337">
        <v>4964625.7302960297</v>
      </c>
      <c r="Q342" s="338">
        <v>4964625.7302960297</v>
      </c>
      <c r="R342" s="324">
        <v>0</v>
      </c>
      <c r="S342" s="337">
        <v>0</v>
      </c>
      <c r="T342" s="241">
        <v>0</v>
      </c>
      <c r="U342" s="330"/>
      <c r="V342" s="170">
        <v>-3911800837.5003996</v>
      </c>
      <c r="W342" s="24">
        <v>-3911800837.5003996</v>
      </c>
      <c r="X342" s="24">
        <v>-3911800837.5003996</v>
      </c>
      <c r="Y342" s="24">
        <v>-3911800837.5003996</v>
      </c>
      <c r="Z342" s="195">
        <v>-3911800837.5003996</v>
      </c>
      <c r="AA342" s="170">
        <v>10225.100157593179</v>
      </c>
      <c r="AB342" s="24">
        <v>107.83795835554199</v>
      </c>
      <c r="AC342" s="195">
        <v>379207870.21280658</v>
      </c>
      <c r="AD342" s="170">
        <v>5910547352.8960075</v>
      </c>
      <c r="AE342" s="24">
        <v>5922147.3900950253</v>
      </c>
      <c r="AF342" s="24">
        <v>39489209.000860728</v>
      </c>
      <c r="AG342" s="24">
        <v>3568468545.7342238</v>
      </c>
      <c r="AH342" s="24">
        <v>9237840022.3730679</v>
      </c>
      <c r="AI342" s="195">
        <v>240585449.60633397</v>
      </c>
      <c r="AJ342" s="240">
        <v>68</v>
      </c>
      <c r="AK342" s="241">
        <v>19</v>
      </c>
      <c r="AL342" s="241">
        <v>5000000</v>
      </c>
      <c r="AM342" s="190">
        <v>0.99292514605920634</v>
      </c>
      <c r="AN342" s="240">
        <v>69</v>
      </c>
      <c r="AO342" s="241">
        <v>20</v>
      </c>
      <c r="AP342" s="241">
        <v>86</v>
      </c>
      <c r="AQ342" s="242">
        <v>23</v>
      </c>
      <c r="AR342" s="240">
        <v>1140897159.0391698</v>
      </c>
      <c r="AS342" s="242">
        <v>892121858.18006039</v>
      </c>
      <c r="AT342" s="240">
        <v>119327013</v>
      </c>
      <c r="AU342" s="189">
        <v>0.18818650057015529</v>
      </c>
      <c r="AV342" s="190">
        <v>3.4866552786382642E-2</v>
      </c>
      <c r="AW342" s="240">
        <v>4964625.7302960325</v>
      </c>
      <c r="AX342" s="242">
        <v>121289261.87147729</v>
      </c>
      <c r="AY342" s="240">
        <v>4964625.7302960297</v>
      </c>
      <c r="AZ342" s="242">
        <v>0</v>
      </c>
      <c r="BA342" s="200">
        <v>0.99999999999999944</v>
      </c>
      <c r="BB342" s="202">
        <v>0</v>
      </c>
      <c r="BC342" s="240">
        <v>4964625.7302960297</v>
      </c>
      <c r="BD342" s="241">
        <v>18097995.909720313</v>
      </c>
      <c r="BE342" s="241">
        <v>742062.60790734773</v>
      </c>
      <c r="BF342" s="243">
        <v>1155.1140812607111</v>
      </c>
    </row>
    <row r="343" spans="2:58" s="19" customFormat="1" ht="15" customHeight="1" x14ac:dyDescent="0.25">
      <c r="B343" s="255" t="s">
        <v>300</v>
      </c>
      <c r="C343" s="575">
        <v>1</v>
      </c>
      <c r="D343" s="287">
        <v>2018</v>
      </c>
      <c r="E343" s="339">
        <v>-0.1</v>
      </c>
      <c r="F343" s="340" t="s">
        <v>697</v>
      </c>
      <c r="G343" s="313">
        <v>10440068656.355816</v>
      </c>
      <c r="H343" s="315">
        <v>11642297160.701031</v>
      </c>
      <c r="I343" s="322">
        <v>-0.10326385658694381</v>
      </c>
      <c r="J343" s="341">
        <v>68</v>
      </c>
      <c r="K343" s="342">
        <v>68</v>
      </c>
      <c r="L343" s="328">
        <v>0</v>
      </c>
      <c r="M343" s="343">
        <v>5025000</v>
      </c>
      <c r="N343" s="344">
        <v>5025000</v>
      </c>
      <c r="O343" s="322">
        <v>0</v>
      </c>
      <c r="P343" s="343">
        <v>4964625.7302960297</v>
      </c>
      <c r="Q343" s="344">
        <v>4964625.7302960297</v>
      </c>
      <c r="R343" s="322">
        <v>0</v>
      </c>
      <c r="S343" s="343">
        <v>0</v>
      </c>
      <c r="T343" s="245">
        <v>0</v>
      </c>
      <c r="U343" s="331"/>
      <c r="V343" s="171">
        <v>-3684971056.8342128</v>
      </c>
      <c r="W343" s="196">
        <v>-3684971056.8342128</v>
      </c>
      <c r="X343" s="196">
        <v>-3684971056.8342128</v>
      </c>
      <c r="Y343" s="196">
        <v>-3684971056.8342128</v>
      </c>
      <c r="Z343" s="197">
        <v>-3684971056.8342128</v>
      </c>
      <c r="AA343" s="171">
        <v>11102.438415507218</v>
      </c>
      <c r="AB343" s="196">
        <v>119.85790177368887</v>
      </c>
      <c r="AC343" s="197">
        <v>444009110.95434642</v>
      </c>
      <c r="AD343" s="171">
        <v>5726302435.4946709</v>
      </c>
      <c r="AE343" s="196">
        <v>7147396.4484530799</v>
      </c>
      <c r="AF343" s="196">
        <v>45863567.194244161</v>
      </c>
      <c r="AG343" s="196">
        <v>4462761321.4073715</v>
      </c>
      <c r="AH343" s="196">
        <v>10440068656.355816</v>
      </c>
      <c r="AI343" s="197">
        <v>279292224.03792822</v>
      </c>
      <c r="AJ343" s="244">
        <v>68</v>
      </c>
      <c r="AK343" s="245">
        <v>19</v>
      </c>
      <c r="AL343" s="245">
        <v>5025000</v>
      </c>
      <c r="AM343" s="192">
        <v>0.98798521995940947</v>
      </c>
      <c r="AN343" s="244">
        <v>69</v>
      </c>
      <c r="AO343" s="245">
        <v>20</v>
      </c>
      <c r="AP343" s="245">
        <v>86</v>
      </c>
      <c r="AQ343" s="246">
        <v>23</v>
      </c>
      <c r="AR343" s="244">
        <v>1133504267.1346242</v>
      </c>
      <c r="AS343" s="246">
        <v>891165395.62569356</v>
      </c>
      <c r="AT343" s="244">
        <v>119327013</v>
      </c>
      <c r="AU343" s="191">
        <v>0.18818650057015526</v>
      </c>
      <c r="AV343" s="192">
        <v>2.8985738296816058E-2</v>
      </c>
      <c r="AW343" s="244">
        <v>4964625.7302960325</v>
      </c>
      <c r="AX343" s="246">
        <v>121289261.87147729</v>
      </c>
      <c r="AY343" s="244">
        <v>4964625.7302960297</v>
      </c>
      <c r="AZ343" s="246">
        <v>0</v>
      </c>
      <c r="BA343" s="186">
        <v>0.99999999999999944</v>
      </c>
      <c r="BB343" s="187">
        <v>0</v>
      </c>
      <c r="BC343" s="244">
        <v>4964625.7302960297</v>
      </c>
      <c r="BD343" s="245">
        <v>18097995.90972032</v>
      </c>
      <c r="BE343" s="245">
        <v>742062.60790734785</v>
      </c>
      <c r="BF343" s="247">
        <v>1155.309718360357</v>
      </c>
    </row>
    <row r="344" spans="2:58" s="19" customFormat="1" ht="15" customHeight="1" x14ac:dyDescent="0.25">
      <c r="B344" s="255" t="s">
        <v>300</v>
      </c>
      <c r="C344" s="575">
        <v>1</v>
      </c>
      <c r="D344" s="287">
        <v>2018</v>
      </c>
      <c r="E344" s="339">
        <v>0.1</v>
      </c>
      <c r="F344" s="340" t="s">
        <v>697</v>
      </c>
      <c r="G344" s="313">
        <v>12844525665.046244</v>
      </c>
      <c r="H344" s="315">
        <v>11642297160.701031</v>
      </c>
      <c r="I344" s="322">
        <v>0.1032638565869437</v>
      </c>
      <c r="J344" s="341">
        <v>68</v>
      </c>
      <c r="K344" s="342">
        <v>68</v>
      </c>
      <c r="L344" s="328">
        <v>0</v>
      </c>
      <c r="M344" s="343">
        <v>5025000</v>
      </c>
      <c r="N344" s="344">
        <v>5025000</v>
      </c>
      <c r="O344" s="322">
        <v>0</v>
      </c>
      <c r="P344" s="343">
        <v>4964625.7302960297</v>
      </c>
      <c r="Q344" s="344">
        <v>4964625.7302960297</v>
      </c>
      <c r="R344" s="322">
        <v>0</v>
      </c>
      <c r="S344" s="343">
        <v>0</v>
      </c>
      <c r="T344" s="245">
        <v>0</v>
      </c>
      <c r="U344" s="331"/>
      <c r="V344" s="171">
        <v>-3229368540.3562474</v>
      </c>
      <c r="W344" s="196">
        <v>-3229368540.3562474</v>
      </c>
      <c r="X344" s="196">
        <v>-3229368540.3562474</v>
      </c>
      <c r="Y344" s="196">
        <v>-3229368540.3562474</v>
      </c>
      <c r="Z344" s="197">
        <v>-3229368540.3562474</v>
      </c>
      <c r="AA344" s="171">
        <v>12855.716284937498</v>
      </c>
      <c r="AB344" s="196">
        <v>143.89511629928347</v>
      </c>
      <c r="AC344" s="197">
        <v>573516278.1793406</v>
      </c>
      <c r="AD344" s="171">
        <v>5357402881.6630459</v>
      </c>
      <c r="AE344" s="196">
        <v>9596235.1260295473</v>
      </c>
      <c r="AF344" s="196">
        <v>58610794.830235355</v>
      </c>
      <c r="AG344" s="196">
        <v>6251882559.9969463</v>
      </c>
      <c r="AH344" s="196">
        <v>12844525665.046244</v>
      </c>
      <c r="AI344" s="197">
        <v>356706711.36714292</v>
      </c>
      <c r="AJ344" s="244">
        <v>68</v>
      </c>
      <c r="AK344" s="245">
        <v>19</v>
      </c>
      <c r="AL344" s="245">
        <v>5025000</v>
      </c>
      <c r="AM344" s="192">
        <v>0.98798521995940947</v>
      </c>
      <c r="AN344" s="244">
        <v>69</v>
      </c>
      <c r="AO344" s="245">
        <v>20</v>
      </c>
      <c r="AP344" s="245">
        <v>86</v>
      </c>
      <c r="AQ344" s="246">
        <v>23</v>
      </c>
      <c r="AR344" s="244">
        <v>1133504207.1346242</v>
      </c>
      <c r="AS344" s="246">
        <v>891165395.62569356</v>
      </c>
      <c r="AT344" s="244">
        <v>119327013</v>
      </c>
      <c r="AU344" s="191">
        <v>0.18818650057015532</v>
      </c>
      <c r="AV344" s="192">
        <v>2.8985738296816048E-2</v>
      </c>
      <c r="AW344" s="244">
        <v>4964625.7302960325</v>
      </c>
      <c r="AX344" s="246">
        <v>121289261.87147729</v>
      </c>
      <c r="AY344" s="244">
        <v>4964625.7302960297</v>
      </c>
      <c r="AZ344" s="246">
        <v>0</v>
      </c>
      <c r="BA344" s="186">
        <v>0.99999999999999944</v>
      </c>
      <c r="BB344" s="187">
        <v>0</v>
      </c>
      <c r="BC344" s="244">
        <v>4964625.7302960297</v>
      </c>
      <c r="BD344" s="245">
        <v>18097995.90972032</v>
      </c>
      <c r="BE344" s="245">
        <v>742062.60790734785</v>
      </c>
      <c r="BF344" s="247">
        <v>1155.3097183603531</v>
      </c>
    </row>
    <row r="345" spans="2:58" s="19" customFormat="1" ht="15" customHeight="1" x14ac:dyDescent="0.25">
      <c r="B345" s="256" t="s">
        <v>300</v>
      </c>
      <c r="C345" s="576">
        <v>1</v>
      </c>
      <c r="D345" s="288">
        <v>2018</v>
      </c>
      <c r="E345" s="345">
        <v>0.2</v>
      </c>
      <c r="F345" s="346" t="s">
        <v>697</v>
      </c>
      <c r="G345" s="316">
        <v>14046754169.391451</v>
      </c>
      <c r="H345" s="318">
        <v>11642297160.701031</v>
      </c>
      <c r="I345" s="323">
        <v>0.20652771317388696</v>
      </c>
      <c r="J345" s="347">
        <v>68</v>
      </c>
      <c r="K345" s="348">
        <v>68</v>
      </c>
      <c r="L345" s="329">
        <v>0</v>
      </c>
      <c r="M345" s="349">
        <v>5025000</v>
      </c>
      <c r="N345" s="350">
        <v>5025000</v>
      </c>
      <c r="O345" s="323">
        <v>0</v>
      </c>
      <c r="P345" s="349">
        <v>4964625.7302960297</v>
      </c>
      <c r="Q345" s="350">
        <v>4964625.7302960297</v>
      </c>
      <c r="R345" s="323">
        <v>0</v>
      </c>
      <c r="S345" s="349">
        <v>0</v>
      </c>
      <c r="T345" s="249">
        <v>0</v>
      </c>
      <c r="U345" s="332"/>
      <c r="V345" s="172">
        <v>-3001567282.1172862</v>
      </c>
      <c r="W345" s="198">
        <v>-3001567282.1172862</v>
      </c>
      <c r="X345" s="198">
        <v>-3001567282.1172862</v>
      </c>
      <c r="Y345" s="198">
        <v>-3001567282.1172862</v>
      </c>
      <c r="Z345" s="199">
        <v>-3001567282.1172862</v>
      </c>
      <c r="AA345" s="172">
        <v>13732.35521965262</v>
      </c>
      <c r="AB345" s="198">
        <v>155.91372356208063</v>
      </c>
      <c r="AC345" s="199">
        <v>638269861.79183602</v>
      </c>
      <c r="AD345" s="172">
        <v>5172953104.7472382</v>
      </c>
      <c r="AE345" s="198">
        <v>10820654.464817781</v>
      </c>
      <c r="AF345" s="198">
        <v>64984408.64823088</v>
      </c>
      <c r="AG345" s="198">
        <v>7146443179.2917414</v>
      </c>
      <c r="AH345" s="198">
        <v>14046754169.391451</v>
      </c>
      <c r="AI345" s="199">
        <v>395413955.0317502</v>
      </c>
      <c r="AJ345" s="248">
        <v>68</v>
      </c>
      <c r="AK345" s="249">
        <v>19</v>
      </c>
      <c r="AL345" s="249">
        <v>5025000</v>
      </c>
      <c r="AM345" s="194">
        <v>0.98798521995940924</v>
      </c>
      <c r="AN345" s="248">
        <v>69</v>
      </c>
      <c r="AO345" s="249">
        <v>20</v>
      </c>
      <c r="AP345" s="249">
        <v>86</v>
      </c>
      <c r="AQ345" s="250">
        <v>23</v>
      </c>
      <c r="AR345" s="248">
        <v>1133504207.134624</v>
      </c>
      <c r="AS345" s="250">
        <v>891165395.62569356</v>
      </c>
      <c r="AT345" s="248">
        <v>119327013</v>
      </c>
      <c r="AU345" s="193">
        <v>0.18818650057015518</v>
      </c>
      <c r="AV345" s="194">
        <v>2.8985738296816072E-2</v>
      </c>
      <c r="AW345" s="248">
        <v>4964625.7302960325</v>
      </c>
      <c r="AX345" s="250">
        <v>121289261.87147729</v>
      </c>
      <c r="AY345" s="248">
        <v>4964625.7302960297</v>
      </c>
      <c r="AZ345" s="250">
        <v>0</v>
      </c>
      <c r="BA345" s="204">
        <v>0.99999999999999944</v>
      </c>
      <c r="BB345" s="206">
        <v>0</v>
      </c>
      <c r="BC345" s="248">
        <v>4964625.7302960297</v>
      </c>
      <c r="BD345" s="249">
        <v>18097995.90972032</v>
      </c>
      <c r="BE345" s="249">
        <v>742062.60790734785</v>
      </c>
      <c r="BF345" s="251">
        <v>1155.3097183603556</v>
      </c>
    </row>
    <row r="346" spans="2:58" s="19" customFormat="1" ht="15" customHeight="1" x14ac:dyDescent="0.25">
      <c r="B346" s="254" t="s">
        <v>300</v>
      </c>
      <c r="C346" s="577">
        <v>1</v>
      </c>
      <c r="D346" s="286">
        <v>2018</v>
      </c>
      <c r="E346" s="333">
        <v>-0.2</v>
      </c>
      <c r="F346" s="334" t="s">
        <v>698</v>
      </c>
      <c r="G346" s="319">
        <v>11642297160.701031</v>
      </c>
      <c r="H346" s="320">
        <v>11642297160.701031</v>
      </c>
      <c r="I346" s="324">
        <v>0</v>
      </c>
      <c r="J346" s="335">
        <v>68</v>
      </c>
      <c r="K346" s="336">
        <v>68</v>
      </c>
      <c r="L346" s="327">
        <v>0</v>
      </c>
      <c r="M346" s="337">
        <v>5025000</v>
      </c>
      <c r="N346" s="338">
        <v>5025000</v>
      </c>
      <c r="O346" s="324">
        <v>0</v>
      </c>
      <c r="P346" s="337">
        <v>4964625.7302960297</v>
      </c>
      <c r="Q346" s="338">
        <v>4964625.7302960297</v>
      </c>
      <c r="R346" s="324">
        <v>0</v>
      </c>
      <c r="S346" s="337">
        <v>0</v>
      </c>
      <c r="T346" s="241">
        <v>0</v>
      </c>
      <c r="U346" s="330"/>
      <c r="V346" s="170">
        <v>-3457169798.5952339</v>
      </c>
      <c r="W346" s="24">
        <v>-3457169798.5952339</v>
      </c>
      <c r="X346" s="24">
        <v>-3457169798.5952339</v>
      </c>
      <c r="Y346" s="24">
        <v>-3457169798.5952339</v>
      </c>
      <c r="Z346" s="195">
        <v>-3457169798.5952339</v>
      </c>
      <c r="AA346" s="170">
        <v>11979.077350222356</v>
      </c>
      <c r="AB346" s="24">
        <v>131.87650903648614</v>
      </c>
      <c r="AC346" s="195">
        <v>508762694.56684339</v>
      </c>
      <c r="AD346" s="170">
        <v>5541852658.5788593</v>
      </c>
      <c r="AE346" s="24">
        <v>8371815.7872413043</v>
      </c>
      <c r="AF346" s="24">
        <v>52237181.012239724</v>
      </c>
      <c r="AG346" s="24">
        <v>5357321940.7021599</v>
      </c>
      <c r="AH346" s="24">
        <v>11642297160.701031</v>
      </c>
      <c r="AI346" s="195">
        <v>317999467.70253551</v>
      </c>
      <c r="AJ346" s="240">
        <v>68</v>
      </c>
      <c r="AK346" s="241">
        <v>19</v>
      </c>
      <c r="AL346" s="241">
        <v>5025000</v>
      </c>
      <c r="AM346" s="190">
        <v>0.98798521995940924</v>
      </c>
      <c r="AN346" s="240">
        <v>69</v>
      </c>
      <c r="AO346" s="241">
        <v>20</v>
      </c>
      <c r="AP346" s="241">
        <v>86</v>
      </c>
      <c r="AQ346" s="242">
        <v>23</v>
      </c>
      <c r="AR346" s="240">
        <v>1133504267.1346242</v>
      </c>
      <c r="AS346" s="242">
        <v>891165395.62569356</v>
      </c>
      <c r="AT346" s="240">
        <v>119327013</v>
      </c>
      <c r="AU346" s="189">
        <v>0.18818650057015524</v>
      </c>
      <c r="AV346" s="190">
        <v>2.8985738296816062E-2</v>
      </c>
      <c r="AW346" s="240">
        <v>4964625.7302960325</v>
      </c>
      <c r="AX346" s="242">
        <v>121289261.87147729</v>
      </c>
      <c r="AY346" s="240">
        <v>4964625.7302960297</v>
      </c>
      <c r="AZ346" s="242">
        <v>0</v>
      </c>
      <c r="BA346" s="200">
        <v>0.99999999999999944</v>
      </c>
      <c r="BB346" s="202">
        <v>0</v>
      </c>
      <c r="BC346" s="240">
        <v>4964625.7302960297</v>
      </c>
      <c r="BD346" s="241">
        <v>18097995.90972032</v>
      </c>
      <c r="BE346" s="241">
        <v>742062.60790734773</v>
      </c>
      <c r="BF346" s="243">
        <v>1155.3097183603559</v>
      </c>
    </row>
    <row r="347" spans="2:58" s="19" customFormat="1" ht="15" customHeight="1" x14ac:dyDescent="0.25">
      <c r="B347" s="255" t="s">
        <v>300</v>
      </c>
      <c r="C347" s="575">
        <v>1</v>
      </c>
      <c r="D347" s="287">
        <v>2018</v>
      </c>
      <c r="E347" s="339">
        <v>-0.1</v>
      </c>
      <c r="F347" s="340" t="s">
        <v>698</v>
      </c>
      <c r="G347" s="313">
        <v>11642297160.701031</v>
      </c>
      <c r="H347" s="315">
        <v>11642297160.701031</v>
      </c>
      <c r="I347" s="322">
        <v>0</v>
      </c>
      <c r="J347" s="341">
        <v>68</v>
      </c>
      <c r="K347" s="342">
        <v>68</v>
      </c>
      <c r="L347" s="328">
        <v>0</v>
      </c>
      <c r="M347" s="343">
        <v>5025000</v>
      </c>
      <c r="N347" s="344">
        <v>5025000</v>
      </c>
      <c r="O347" s="322">
        <v>0</v>
      </c>
      <c r="P347" s="343">
        <v>4964625.7302960297</v>
      </c>
      <c r="Q347" s="344">
        <v>4964625.7302960297</v>
      </c>
      <c r="R347" s="322">
        <v>0</v>
      </c>
      <c r="S347" s="343">
        <v>0</v>
      </c>
      <c r="T347" s="245">
        <v>0</v>
      </c>
      <c r="U347" s="331"/>
      <c r="V347" s="171">
        <v>-3457169798.5952339</v>
      </c>
      <c r="W347" s="196">
        <v>-3457169798.5952339</v>
      </c>
      <c r="X347" s="196">
        <v>-3457169798.5952339</v>
      </c>
      <c r="Y347" s="196">
        <v>-3457169798.5952339</v>
      </c>
      <c r="Z347" s="197">
        <v>-3457169798.5952339</v>
      </c>
      <c r="AA347" s="171">
        <v>11979.077350222356</v>
      </c>
      <c r="AB347" s="196">
        <v>131.87650903648614</v>
      </c>
      <c r="AC347" s="197">
        <v>508762694.56684339</v>
      </c>
      <c r="AD347" s="171">
        <v>5541852658.5788593</v>
      </c>
      <c r="AE347" s="196">
        <v>8371815.7872413043</v>
      </c>
      <c r="AF347" s="196">
        <v>52237181.012239724</v>
      </c>
      <c r="AG347" s="196">
        <v>5357321940.7021599</v>
      </c>
      <c r="AH347" s="196">
        <v>11642297160.701031</v>
      </c>
      <c r="AI347" s="197">
        <v>317999467.70253551</v>
      </c>
      <c r="AJ347" s="244">
        <v>68</v>
      </c>
      <c r="AK347" s="245">
        <v>19</v>
      </c>
      <c r="AL347" s="245">
        <v>5025000</v>
      </c>
      <c r="AM347" s="192">
        <v>0.98798521995940924</v>
      </c>
      <c r="AN347" s="244">
        <v>69</v>
      </c>
      <c r="AO347" s="245">
        <v>20</v>
      </c>
      <c r="AP347" s="245">
        <v>86</v>
      </c>
      <c r="AQ347" s="246">
        <v>23</v>
      </c>
      <c r="AR347" s="244">
        <v>1133504267.1346242</v>
      </c>
      <c r="AS347" s="246">
        <v>891165395.62569356</v>
      </c>
      <c r="AT347" s="244">
        <v>119327013</v>
      </c>
      <c r="AU347" s="191">
        <v>0.18818650057015524</v>
      </c>
      <c r="AV347" s="192">
        <v>2.8985738296816062E-2</v>
      </c>
      <c r="AW347" s="244">
        <v>4964625.7302960325</v>
      </c>
      <c r="AX347" s="246">
        <v>121289261.87147729</v>
      </c>
      <c r="AY347" s="244">
        <v>4964625.7302960297</v>
      </c>
      <c r="AZ347" s="246">
        <v>0</v>
      </c>
      <c r="BA347" s="186">
        <v>0.99999999999999944</v>
      </c>
      <c r="BB347" s="187">
        <v>0</v>
      </c>
      <c r="BC347" s="244">
        <v>4964625.7302960297</v>
      </c>
      <c r="BD347" s="245">
        <v>18097995.90972032</v>
      </c>
      <c r="BE347" s="245">
        <v>742062.60790734773</v>
      </c>
      <c r="BF347" s="247">
        <v>1155.3097183603559</v>
      </c>
    </row>
    <row r="348" spans="2:58" s="19" customFormat="1" ht="15" customHeight="1" x14ac:dyDescent="0.25">
      <c r="B348" s="255" t="s">
        <v>300</v>
      </c>
      <c r="C348" s="575">
        <v>1</v>
      </c>
      <c r="D348" s="287">
        <v>2018</v>
      </c>
      <c r="E348" s="339">
        <v>0.1</v>
      </c>
      <c r="F348" s="340" t="s">
        <v>698</v>
      </c>
      <c r="G348" s="313">
        <v>11642297160.701031</v>
      </c>
      <c r="H348" s="315">
        <v>11642297160.701031</v>
      </c>
      <c r="I348" s="322">
        <v>0</v>
      </c>
      <c r="J348" s="341">
        <v>68</v>
      </c>
      <c r="K348" s="342">
        <v>68</v>
      </c>
      <c r="L348" s="328">
        <v>0</v>
      </c>
      <c r="M348" s="343">
        <v>5025000</v>
      </c>
      <c r="N348" s="344">
        <v>5025000</v>
      </c>
      <c r="O348" s="322">
        <v>0</v>
      </c>
      <c r="P348" s="343">
        <v>4964625.7302960297</v>
      </c>
      <c r="Q348" s="344">
        <v>4964625.7302960297</v>
      </c>
      <c r="R348" s="322">
        <v>0</v>
      </c>
      <c r="S348" s="343">
        <v>0</v>
      </c>
      <c r="T348" s="245">
        <v>0</v>
      </c>
      <c r="U348" s="331"/>
      <c r="V348" s="171">
        <v>-3457169798.5952339</v>
      </c>
      <c r="W348" s="196">
        <v>-3457169798.5952339</v>
      </c>
      <c r="X348" s="196">
        <v>-3457169798.5952339</v>
      </c>
      <c r="Y348" s="196">
        <v>-3457169798.5952339</v>
      </c>
      <c r="Z348" s="197">
        <v>-3457169798.5952339</v>
      </c>
      <c r="AA348" s="171">
        <v>11979.077350222356</v>
      </c>
      <c r="AB348" s="196">
        <v>131.87650903648614</v>
      </c>
      <c r="AC348" s="197">
        <v>508762694.56684339</v>
      </c>
      <c r="AD348" s="171">
        <v>5541852658.5788593</v>
      </c>
      <c r="AE348" s="196">
        <v>8371815.7872413043</v>
      </c>
      <c r="AF348" s="196">
        <v>52237181.012239724</v>
      </c>
      <c r="AG348" s="196">
        <v>5357321940.7021599</v>
      </c>
      <c r="AH348" s="196">
        <v>11642297160.701031</v>
      </c>
      <c r="AI348" s="197">
        <v>317999467.70253551</v>
      </c>
      <c r="AJ348" s="244">
        <v>68</v>
      </c>
      <c r="AK348" s="245">
        <v>19</v>
      </c>
      <c r="AL348" s="245">
        <v>5025000</v>
      </c>
      <c r="AM348" s="192">
        <v>0.98798521995940924</v>
      </c>
      <c r="AN348" s="244">
        <v>69</v>
      </c>
      <c r="AO348" s="245">
        <v>20</v>
      </c>
      <c r="AP348" s="245">
        <v>86</v>
      </c>
      <c r="AQ348" s="246">
        <v>23</v>
      </c>
      <c r="AR348" s="244">
        <v>1133504267.1346242</v>
      </c>
      <c r="AS348" s="246">
        <v>891165395.62569356</v>
      </c>
      <c r="AT348" s="244">
        <v>119327013</v>
      </c>
      <c r="AU348" s="191">
        <v>0.18818650057015524</v>
      </c>
      <c r="AV348" s="192">
        <v>2.8985738296816062E-2</v>
      </c>
      <c r="AW348" s="244">
        <v>4964625.7302960325</v>
      </c>
      <c r="AX348" s="246">
        <v>121289261.87147729</v>
      </c>
      <c r="AY348" s="244">
        <v>4964625.7302960297</v>
      </c>
      <c r="AZ348" s="246">
        <v>0</v>
      </c>
      <c r="BA348" s="186">
        <v>0.99999999999999944</v>
      </c>
      <c r="BB348" s="187">
        <v>0</v>
      </c>
      <c r="BC348" s="244">
        <v>4964625.7302960297</v>
      </c>
      <c r="BD348" s="245">
        <v>18097995.90972032</v>
      </c>
      <c r="BE348" s="245">
        <v>742062.60790734773</v>
      </c>
      <c r="BF348" s="247">
        <v>1155.3097183603559</v>
      </c>
    </row>
    <row r="349" spans="2:58" s="19" customFormat="1" ht="15" customHeight="1" x14ac:dyDescent="0.25">
      <c r="B349" s="256" t="s">
        <v>300</v>
      </c>
      <c r="C349" s="576">
        <v>1</v>
      </c>
      <c r="D349" s="288">
        <v>2018</v>
      </c>
      <c r="E349" s="345">
        <v>0.2</v>
      </c>
      <c r="F349" s="346" t="s">
        <v>698</v>
      </c>
      <c r="G349" s="316">
        <v>11642297160.701031</v>
      </c>
      <c r="H349" s="318">
        <v>11642297160.701031</v>
      </c>
      <c r="I349" s="323">
        <v>0</v>
      </c>
      <c r="J349" s="347">
        <v>68</v>
      </c>
      <c r="K349" s="348">
        <v>68</v>
      </c>
      <c r="L349" s="329">
        <v>0</v>
      </c>
      <c r="M349" s="349">
        <v>5025000</v>
      </c>
      <c r="N349" s="350">
        <v>5025000</v>
      </c>
      <c r="O349" s="323">
        <v>0</v>
      </c>
      <c r="P349" s="349">
        <v>4964625.7302960297</v>
      </c>
      <c r="Q349" s="350">
        <v>4964625.7302960297</v>
      </c>
      <c r="R349" s="323">
        <v>0</v>
      </c>
      <c r="S349" s="349">
        <v>0</v>
      </c>
      <c r="T349" s="249">
        <v>0</v>
      </c>
      <c r="U349" s="332"/>
      <c r="V349" s="172">
        <v>-3457169798.5952339</v>
      </c>
      <c r="W349" s="198">
        <v>-3457169798.5952339</v>
      </c>
      <c r="X349" s="198">
        <v>-3457169798.5952339</v>
      </c>
      <c r="Y349" s="198">
        <v>-3457169798.5952339</v>
      </c>
      <c r="Z349" s="199">
        <v>-3457169798.5952339</v>
      </c>
      <c r="AA349" s="172">
        <v>11979.077350222356</v>
      </c>
      <c r="AB349" s="198">
        <v>131.87650903648614</v>
      </c>
      <c r="AC349" s="199">
        <v>508762694.56684339</v>
      </c>
      <c r="AD349" s="172">
        <v>5541852658.5788593</v>
      </c>
      <c r="AE349" s="198">
        <v>8371815.7872413043</v>
      </c>
      <c r="AF349" s="198">
        <v>52237181.012239724</v>
      </c>
      <c r="AG349" s="198">
        <v>5357321940.7021599</v>
      </c>
      <c r="AH349" s="198">
        <v>11642297160.701031</v>
      </c>
      <c r="AI349" s="199">
        <v>317999467.70253551</v>
      </c>
      <c r="AJ349" s="248">
        <v>68</v>
      </c>
      <c r="AK349" s="249">
        <v>19</v>
      </c>
      <c r="AL349" s="249">
        <v>5025000</v>
      </c>
      <c r="AM349" s="194">
        <v>0.98798521995940924</v>
      </c>
      <c r="AN349" s="248">
        <v>69</v>
      </c>
      <c r="AO349" s="249">
        <v>20</v>
      </c>
      <c r="AP349" s="249">
        <v>86</v>
      </c>
      <c r="AQ349" s="250">
        <v>23</v>
      </c>
      <c r="AR349" s="248">
        <v>1133504267.1346242</v>
      </c>
      <c r="AS349" s="250">
        <v>891165395.62569356</v>
      </c>
      <c r="AT349" s="248">
        <v>119327013</v>
      </c>
      <c r="AU349" s="193">
        <v>0.18818650057015524</v>
      </c>
      <c r="AV349" s="194">
        <v>2.8985738296816062E-2</v>
      </c>
      <c r="AW349" s="248">
        <v>4964625.7302960325</v>
      </c>
      <c r="AX349" s="250">
        <v>121289261.87147729</v>
      </c>
      <c r="AY349" s="248">
        <v>4964625.7302960297</v>
      </c>
      <c r="AZ349" s="250">
        <v>0</v>
      </c>
      <c r="BA349" s="204">
        <v>0.99999999999999944</v>
      </c>
      <c r="BB349" s="206">
        <v>0</v>
      </c>
      <c r="BC349" s="248">
        <v>4964625.7302960297</v>
      </c>
      <c r="BD349" s="249">
        <v>18097995.90972032</v>
      </c>
      <c r="BE349" s="249">
        <v>742062.60790734773</v>
      </c>
      <c r="BF349" s="251">
        <v>1155.3097183603559</v>
      </c>
    </row>
    <row r="350" spans="2:58" s="19" customFormat="1" ht="15" customHeight="1" x14ac:dyDescent="0.25">
      <c r="B350" s="254" t="s">
        <v>300</v>
      </c>
      <c r="C350" s="577">
        <v>1</v>
      </c>
      <c r="D350" s="286">
        <v>2018</v>
      </c>
      <c r="E350" s="333">
        <v>-0.2</v>
      </c>
      <c r="F350" s="334" t="s">
        <v>699</v>
      </c>
      <c r="G350" s="319">
        <v>11660341951.313765</v>
      </c>
      <c r="H350" s="320">
        <v>11642297160.701031</v>
      </c>
      <c r="I350" s="324">
        <v>1.549933863021824E-3</v>
      </c>
      <c r="J350" s="335">
        <v>68</v>
      </c>
      <c r="K350" s="336">
        <v>68</v>
      </c>
      <c r="L350" s="327">
        <v>0</v>
      </c>
      <c r="M350" s="337">
        <v>5025000</v>
      </c>
      <c r="N350" s="338">
        <v>5025000</v>
      </c>
      <c r="O350" s="324">
        <v>0</v>
      </c>
      <c r="P350" s="337">
        <v>4964625.7302960297</v>
      </c>
      <c r="Q350" s="338">
        <v>4964625.7302960297</v>
      </c>
      <c r="R350" s="324">
        <v>0</v>
      </c>
      <c r="S350" s="337">
        <v>0</v>
      </c>
      <c r="T350" s="241">
        <v>0</v>
      </c>
      <c r="U350" s="330"/>
      <c r="V350" s="170">
        <v>-3116571918.0436645</v>
      </c>
      <c r="W350" s="24">
        <v>-3116571918.0436645</v>
      </c>
      <c r="X350" s="24">
        <v>-3116571918.0436645</v>
      </c>
      <c r="Y350" s="24">
        <v>-3116571918.0436645</v>
      </c>
      <c r="Z350" s="195">
        <v>-3116571918.0436645</v>
      </c>
      <c r="AA350" s="170">
        <v>12306.449817301795</v>
      </c>
      <c r="AB350" s="24">
        <v>132.6610153417526</v>
      </c>
      <c r="AC350" s="195">
        <v>517757265.15230548</v>
      </c>
      <c r="AD350" s="170">
        <v>5670070107.3589821</v>
      </c>
      <c r="AE350" s="24">
        <v>8609322.7802775446</v>
      </c>
      <c r="AF350" s="24">
        <v>52925631.316899337</v>
      </c>
      <c r="AG350" s="24">
        <v>5526935648.5782185</v>
      </c>
      <c r="AH350" s="24">
        <v>11660341951.313765</v>
      </c>
      <c r="AI350" s="195">
        <v>321118172.71926916</v>
      </c>
      <c r="AJ350" s="240">
        <v>68</v>
      </c>
      <c r="AK350" s="241">
        <v>19</v>
      </c>
      <c r="AL350" s="241">
        <v>5025000</v>
      </c>
      <c r="AM350" s="190">
        <v>0.98798521995940947</v>
      </c>
      <c r="AN350" s="240">
        <v>69</v>
      </c>
      <c r="AO350" s="241">
        <v>20</v>
      </c>
      <c r="AP350" s="241">
        <v>86</v>
      </c>
      <c r="AQ350" s="242">
        <v>23</v>
      </c>
      <c r="AR350" s="240">
        <v>1115325923.9729247</v>
      </c>
      <c r="AS350" s="242">
        <v>886925227.54112768</v>
      </c>
      <c r="AT350" s="240">
        <v>119327013</v>
      </c>
      <c r="AU350" s="189">
        <v>0.18818650057015529</v>
      </c>
      <c r="AV350" s="190">
        <v>3.286991344265331E-2</v>
      </c>
      <c r="AW350" s="240">
        <v>4964625.7302960325</v>
      </c>
      <c r="AX350" s="242">
        <v>121289261.87147729</v>
      </c>
      <c r="AY350" s="240">
        <v>4964625.7302960297</v>
      </c>
      <c r="AZ350" s="242">
        <v>0</v>
      </c>
      <c r="BA350" s="200">
        <v>0.99999999999999944</v>
      </c>
      <c r="BB350" s="202">
        <v>0</v>
      </c>
      <c r="BC350" s="240">
        <v>4964625.7302960297</v>
      </c>
      <c r="BD350" s="241">
        <v>18097995.909720317</v>
      </c>
      <c r="BE350" s="241">
        <v>742062.60790734773</v>
      </c>
      <c r="BF350" s="243">
        <v>1086.7047566703245</v>
      </c>
    </row>
    <row r="351" spans="2:58" s="19" customFormat="1" ht="15" customHeight="1" x14ac:dyDescent="0.25">
      <c r="B351" s="255" t="s">
        <v>300</v>
      </c>
      <c r="C351" s="575">
        <v>1</v>
      </c>
      <c r="D351" s="287">
        <v>2018</v>
      </c>
      <c r="E351" s="339">
        <v>-0.1</v>
      </c>
      <c r="F351" s="340" t="s">
        <v>699</v>
      </c>
      <c r="G351" s="313">
        <v>11651302895.348558</v>
      </c>
      <c r="H351" s="315">
        <v>11642297160.701031</v>
      </c>
      <c r="I351" s="322">
        <v>7.7353588584960775E-4</v>
      </c>
      <c r="J351" s="341">
        <v>68</v>
      </c>
      <c r="K351" s="342">
        <v>68</v>
      </c>
      <c r="L351" s="328">
        <v>0</v>
      </c>
      <c r="M351" s="343">
        <v>5025000</v>
      </c>
      <c r="N351" s="344">
        <v>5025000</v>
      </c>
      <c r="O351" s="322">
        <v>0</v>
      </c>
      <c r="P351" s="343">
        <v>4964625.7302960297</v>
      </c>
      <c r="Q351" s="344">
        <v>4964625.7302960297</v>
      </c>
      <c r="R351" s="322">
        <v>0</v>
      </c>
      <c r="S351" s="343">
        <v>0</v>
      </c>
      <c r="T351" s="245">
        <v>0</v>
      </c>
      <c r="U351" s="331"/>
      <c r="V351" s="171">
        <v>-3286910307.2321982</v>
      </c>
      <c r="W351" s="196">
        <v>-3286910307.2321982</v>
      </c>
      <c r="X351" s="196">
        <v>-3286910307.2321982</v>
      </c>
      <c r="Y351" s="196">
        <v>-3286910307.2321982</v>
      </c>
      <c r="Z351" s="197">
        <v>-3286910307.2321982</v>
      </c>
      <c r="AA351" s="171">
        <v>12142.044816185902</v>
      </c>
      <c r="AB351" s="196">
        <v>132.26761087371966</v>
      </c>
      <c r="AC351" s="197">
        <v>513234773.2460146</v>
      </c>
      <c r="AD351" s="171">
        <v>5605883125.759676</v>
      </c>
      <c r="AE351" s="196">
        <v>8489718.7611700762</v>
      </c>
      <c r="AF351" s="196">
        <v>52580703.113281205</v>
      </c>
      <c r="AG351" s="196">
        <v>5442188215.9771948</v>
      </c>
      <c r="AH351" s="196">
        <v>11651302895.348558</v>
      </c>
      <c r="AI351" s="197">
        <v>319561112.57116628</v>
      </c>
      <c r="AJ351" s="244">
        <v>68</v>
      </c>
      <c r="AK351" s="245">
        <v>19</v>
      </c>
      <c r="AL351" s="245">
        <v>5025000</v>
      </c>
      <c r="AM351" s="192">
        <v>0.98798521995940947</v>
      </c>
      <c r="AN351" s="244">
        <v>69</v>
      </c>
      <c r="AO351" s="245">
        <v>20</v>
      </c>
      <c r="AP351" s="245">
        <v>86</v>
      </c>
      <c r="AQ351" s="246">
        <v>23</v>
      </c>
      <c r="AR351" s="244">
        <v>1124302864.8782492</v>
      </c>
      <c r="AS351" s="246">
        <v>891017568.43622971</v>
      </c>
      <c r="AT351" s="244">
        <v>119327013</v>
      </c>
      <c r="AU351" s="191">
        <v>0.18818650057015526</v>
      </c>
      <c r="AV351" s="192">
        <v>2.8980839770457546E-2</v>
      </c>
      <c r="AW351" s="244">
        <v>4964625.7302960325</v>
      </c>
      <c r="AX351" s="246">
        <v>121289261.87147729</v>
      </c>
      <c r="AY351" s="244">
        <v>4964625.7302960297</v>
      </c>
      <c r="AZ351" s="246">
        <v>0</v>
      </c>
      <c r="BA351" s="186">
        <v>0.99999999999999944</v>
      </c>
      <c r="BB351" s="187">
        <v>0</v>
      </c>
      <c r="BC351" s="244">
        <v>4964625.7302960297</v>
      </c>
      <c r="BD351" s="245">
        <v>18097995.90972032</v>
      </c>
      <c r="BE351" s="245">
        <v>742062.60790734785</v>
      </c>
      <c r="BF351" s="247">
        <v>1121.0151903996407</v>
      </c>
    </row>
    <row r="352" spans="2:58" s="19" customFormat="1" ht="15" customHeight="1" x14ac:dyDescent="0.25">
      <c r="B352" s="255" t="s">
        <v>300</v>
      </c>
      <c r="C352" s="575">
        <v>1</v>
      </c>
      <c r="D352" s="287">
        <v>2018</v>
      </c>
      <c r="E352" s="339">
        <v>0.1</v>
      </c>
      <c r="F352" s="340" t="s">
        <v>699</v>
      </c>
      <c r="G352" s="313">
        <v>11633312435.948252</v>
      </c>
      <c r="H352" s="315">
        <v>11642297160.701031</v>
      </c>
      <c r="I352" s="322">
        <v>-7.7173126821628024E-4</v>
      </c>
      <c r="J352" s="341">
        <v>68</v>
      </c>
      <c r="K352" s="342">
        <v>68</v>
      </c>
      <c r="L352" s="328">
        <v>0</v>
      </c>
      <c r="M352" s="343">
        <v>5025000</v>
      </c>
      <c r="N352" s="344">
        <v>5025000</v>
      </c>
      <c r="O352" s="322">
        <v>0</v>
      </c>
      <c r="P352" s="343">
        <v>4964625.7302960297</v>
      </c>
      <c r="Q352" s="344">
        <v>4964625.7302960297</v>
      </c>
      <c r="R352" s="322">
        <v>0</v>
      </c>
      <c r="S352" s="343">
        <v>0</v>
      </c>
      <c r="T352" s="245">
        <v>0</v>
      </c>
      <c r="U352" s="331"/>
      <c r="V352" s="171">
        <v>-3630085142.806982</v>
      </c>
      <c r="W352" s="196">
        <v>-3630085142.806982</v>
      </c>
      <c r="X352" s="196">
        <v>-3630085142.806982</v>
      </c>
      <c r="Y352" s="196">
        <v>-3630085142.806982</v>
      </c>
      <c r="Z352" s="197">
        <v>-3630085142.806982</v>
      </c>
      <c r="AA352" s="171">
        <v>11816.745148359467</v>
      </c>
      <c r="AB352" s="196">
        <v>131.48681946911407</v>
      </c>
      <c r="AC352" s="197">
        <v>504317390.14669657</v>
      </c>
      <c r="AD352" s="171">
        <v>5478035075.577177</v>
      </c>
      <c r="AE352" s="196">
        <v>8254473.3469509063</v>
      </c>
      <c r="AF352" s="196">
        <v>51894535.833361335</v>
      </c>
      <c r="AG352" s="196">
        <v>5272464062.4921761</v>
      </c>
      <c r="AH352" s="196">
        <v>11633312435.948252</v>
      </c>
      <c r="AI352" s="197">
        <v>316439279.55044127</v>
      </c>
      <c r="AJ352" s="244">
        <v>68</v>
      </c>
      <c r="AK352" s="245">
        <v>19</v>
      </c>
      <c r="AL352" s="245">
        <v>5025000</v>
      </c>
      <c r="AM352" s="192">
        <v>0.98798521995940947</v>
      </c>
      <c r="AN352" s="244">
        <v>68</v>
      </c>
      <c r="AO352" s="245">
        <v>20</v>
      </c>
      <c r="AP352" s="245">
        <v>86</v>
      </c>
      <c r="AQ352" s="246">
        <v>23</v>
      </c>
      <c r="AR352" s="244">
        <v>1147213417.5999284</v>
      </c>
      <c r="AS352" s="246">
        <v>888039097.29317987</v>
      </c>
      <c r="AT352" s="244">
        <v>119327013</v>
      </c>
      <c r="AU352" s="191">
        <v>0.18818650057015532</v>
      </c>
      <c r="AV352" s="192">
        <v>3.479401006421886E-2</v>
      </c>
      <c r="AW352" s="244">
        <v>4964625.7302960325</v>
      </c>
      <c r="AX352" s="246">
        <v>121289261.87147729</v>
      </c>
      <c r="AY352" s="244">
        <v>4964625.7302960297</v>
      </c>
      <c r="AZ352" s="246">
        <v>0</v>
      </c>
      <c r="BA352" s="186">
        <v>0.99999999999999944</v>
      </c>
      <c r="BB352" s="187">
        <v>0</v>
      </c>
      <c r="BC352" s="244">
        <v>4964625.7302960297</v>
      </c>
      <c r="BD352" s="245">
        <v>18097995.909720317</v>
      </c>
      <c r="BE352" s="245">
        <v>742062.60790734785</v>
      </c>
      <c r="BF352" s="247">
        <v>1190.1391906843564</v>
      </c>
    </row>
    <row r="353" spans="2:58" s="19" customFormat="1" ht="15" customHeight="1" x14ac:dyDescent="0.25">
      <c r="B353" s="256" t="s">
        <v>300</v>
      </c>
      <c r="C353" s="576">
        <v>1</v>
      </c>
      <c r="D353" s="288">
        <v>2018</v>
      </c>
      <c r="E353" s="345">
        <v>0.2</v>
      </c>
      <c r="F353" s="346" t="s">
        <v>699</v>
      </c>
      <c r="G353" s="316">
        <v>11624344702.980427</v>
      </c>
      <c r="H353" s="318">
        <v>11642297160.701031</v>
      </c>
      <c r="I353" s="323">
        <v>-1.5420030491235526E-3</v>
      </c>
      <c r="J353" s="347">
        <v>68</v>
      </c>
      <c r="K353" s="348">
        <v>68</v>
      </c>
      <c r="L353" s="329">
        <v>0</v>
      </c>
      <c r="M353" s="349">
        <v>5025000</v>
      </c>
      <c r="N353" s="350">
        <v>5025000</v>
      </c>
      <c r="O353" s="323">
        <v>0</v>
      </c>
      <c r="P353" s="349">
        <v>4964625.7302960297</v>
      </c>
      <c r="Q353" s="350">
        <v>4964625.7302960297</v>
      </c>
      <c r="R353" s="323">
        <v>0</v>
      </c>
      <c r="S353" s="349">
        <v>0</v>
      </c>
      <c r="T353" s="249">
        <v>0</v>
      </c>
      <c r="U353" s="332"/>
      <c r="V353" s="172">
        <v>-3799562929.4854503</v>
      </c>
      <c r="W353" s="198">
        <v>-3799562929.4854503</v>
      </c>
      <c r="X353" s="198">
        <v>-3799562929.4854503</v>
      </c>
      <c r="Y353" s="198">
        <v>-3799562929.4854503</v>
      </c>
      <c r="Z353" s="199">
        <v>-3799562929.4854503</v>
      </c>
      <c r="AA353" s="172">
        <v>11655.259466553851</v>
      </c>
      <c r="AB353" s="198">
        <v>131.09841074682004</v>
      </c>
      <c r="AC353" s="199">
        <v>499919511.31370962</v>
      </c>
      <c r="AD353" s="172">
        <v>5414351199.131875</v>
      </c>
      <c r="AE353" s="198">
        <v>8138011.7333939169</v>
      </c>
      <c r="AF353" s="198">
        <v>51552453.554561548</v>
      </c>
      <c r="AG353" s="198">
        <v>5187750427.6390972</v>
      </c>
      <c r="AH353" s="198">
        <v>11624344702.980427</v>
      </c>
      <c r="AI353" s="199">
        <v>314876113.55290347</v>
      </c>
      <c r="AJ353" s="248">
        <v>68</v>
      </c>
      <c r="AK353" s="249">
        <v>19</v>
      </c>
      <c r="AL353" s="249">
        <v>5025000</v>
      </c>
      <c r="AM353" s="194">
        <v>0.98798521995940947</v>
      </c>
      <c r="AN353" s="248">
        <v>69</v>
      </c>
      <c r="AO353" s="249">
        <v>20</v>
      </c>
      <c r="AP353" s="249">
        <v>86</v>
      </c>
      <c r="AQ353" s="250">
        <v>23</v>
      </c>
      <c r="AR353" s="248">
        <v>1153052286.7730122</v>
      </c>
      <c r="AS353" s="250">
        <v>887261149.43146384</v>
      </c>
      <c r="AT353" s="248">
        <v>119327013</v>
      </c>
      <c r="AU353" s="193">
        <v>0.18818650057015535</v>
      </c>
      <c r="AV353" s="194">
        <v>3.4878620974047689E-2</v>
      </c>
      <c r="AW353" s="248">
        <v>4964625.7302960325</v>
      </c>
      <c r="AX353" s="250">
        <v>121289261.87147729</v>
      </c>
      <c r="AY353" s="248">
        <v>4964625.7302960297</v>
      </c>
      <c r="AZ353" s="250">
        <v>0</v>
      </c>
      <c r="BA353" s="204">
        <v>0.99999999999999944</v>
      </c>
      <c r="BB353" s="206">
        <v>0</v>
      </c>
      <c r="BC353" s="248">
        <v>4964625.7302960297</v>
      </c>
      <c r="BD353" s="249">
        <v>18097995.90972032</v>
      </c>
      <c r="BE353" s="249">
        <v>742062.60790734785</v>
      </c>
      <c r="BF353" s="251">
        <v>1224.2762663387321</v>
      </c>
    </row>
    <row r="354" spans="2:58" s="19" customFormat="1" ht="15" customHeight="1" x14ac:dyDescent="0.25">
      <c r="B354" s="254" t="s">
        <v>300</v>
      </c>
      <c r="C354" s="577">
        <v>1</v>
      </c>
      <c r="D354" s="286">
        <v>2018</v>
      </c>
      <c r="E354" s="333">
        <v>-0.2</v>
      </c>
      <c r="F354" s="334" t="s">
        <v>701</v>
      </c>
      <c r="G354" s="319">
        <v>11644539426.052254</v>
      </c>
      <c r="H354" s="320">
        <v>11642297160.701031</v>
      </c>
      <c r="I354" s="324">
        <v>1.9259647132119362E-4</v>
      </c>
      <c r="J354" s="335">
        <v>68</v>
      </c>
      <c r="K354" s="336">
        <v>68</v>
      </c>
      <c r="L354" s="327">
        <v>0</v>
      </c>
      <c r="M354" s="337">
        <v>5050000</v>
      </c>
      <c r="N354" s="338">
        <v>5025000</v>
      </c>
      <c r="O354" s="324">
        <v>4.9751243781095411E-3</v>
      </c>
      <c r="P354" s="337">
        <v>4964625.7302960297</v>
      </c>
      <c r="Q354" s="338">
        <v>4964625.7302960297</v>
      </c>
      <c r="R354" s="324">
        <v>0</v>
      </c>
      <c r="S354" s="337">
        <v>0</v>
      </c>
      <c r="T354" s="241">
        <v>0</v>
      </c>
      <c r="U354" s="330"/>
      <c r="V354" s="170">
        <v>-3185973730.1171927</v>
      </c>
      <c r="W354" s="24">
        <v>-3185973730.1171927</v>
      </c>
      <c r="X354" s="24">
        <v>-3185973730.1171927</v>
      </c>
      <c r="Y354" s="24">
        <v>-3185973730.1171927</v>
      </c>
      <c r="Z354" s="195">
        <v>-3185973730.1171927</v>
      </c>
      <c r="AA354" s="170">
        <v>12009.76326096983</v>
      </c>
      <c r="AB354" s="24">
        <v>131.93814305802468</v>
      </c>
      <c r="AC354" s="195">
        <v>509221397.68918157</v>
      </c>
      <c r="AD354" s="170">
        <v>5550147086.0003757</v>
      </c>
      <c r="AE354" s="24">
        <v>8390020.5880296696</v>
      </c>
      <c r="AF354" s="24">
        <v>52277954.008777305</v>
      </c>
      <c r="AG354" s="24">
        <v>5385978240.3383741</v>
      </c>
      <c r="AH354" s="24">
        <v>11644539426.052254</v>
      </c>
      <c r="AI354" s="195">
        <v>318079750.43643284</v>
      </c>
      <c r="AJ354" s="240">
        <v>68</v>
      </c>
      <c r="AK354" s="241">
        <v>19</v>
      </c>
      <c r="AL354" s="241">
        <v>5050000</v>
      </c>
      <c r="AM354" s="190">
        <v>0.98309420401901615</v>
      </c>
      <c r="AN354" s="240">
        <v>68</v>
      </c>
      <c r="AO354" s="241">
        <v>20</v>
      </c>
      <c r="AP354" s="241">
        <v>86</v>
      </c>
      <c r="AQ354" s="242">
        <v>23</v>
      </c>
      <c r="AR354" s="240">
        <v>1137085791.1186833</v>
      </c>
      <c r="AS354" s="242">
        <v>886063687.78946817</v>
      </c>
      <c r="AT354" s="240">
        <v>119327013</v>
      </c>
      <c r="AU354" s="189">
        <v>0.18818650057015529</v>
      </c>
      <c r="AV354" s="190">
        <v>3.2678113869688684E-2</v>
      </c>
      <c r="AW354" s="240">
        <v>4964625.7302960325</v>
      </c>
      <c r="AX354" s="242">
        <v>121289261.87147729</v>
      </c>
      <c r="AY354" s="240">
        <v>4964625.7302960297</v>
      </c>
      <c r="AZ354" s="242">
        <v>0</v>
      </c>
      <c r="BA354" s="200">
        <v>0.99999999999999944</v>
      </c>
      <c r="BB354" s="202">
        <v>0</v>
      </c>
      <c r="BC354" s="240">
        <v>4964625.7302960297</v>
      </c>
      <c r="BD354" s="241">
        <v>18097995.90972032</v>
      </c>
      <c r="BE354" s="241">
        <v>742062.60790734785</v>
      </c>
      <c r="BF354" s="243">
        <v>1100.6839978296143</v>
      </c>
    </row>
    <row r="355" spans="2:58" s="19" customFormat="1" ht="15" customHeight="1" x14ac:dyDescent="0.25">
      <c r="B355" s="255" t="s">
        <v>300</v>
      </c>
      <c r="C355" s="575">
        <v>1</v>
      </c>
      <c r="D355" s="287">
        <v>2018</v>
      </c>
      <c r="E355" s="339">
        <v>-0.1</v>
      </c>
      <c r="F355" s="340" t="s">
        <v>701</v>
      </c>
      <c r="G355" s="313">
        <v>11643418379.803038</v>
      </c>
      <c r="H355" s="315">
        <v>11642297160.701031</v>
      </c>
      <c r="I355" s="322">
        <v>9.6305659143647304E-5</v>
      </c>
      <c r="J355" s="341">
        <v>68</v>
      </c>
      <c r="K355" s="342">
        <v>68</v>
      </c>
      <c r="L355" s="328">
        <v>0</v>
      </c>
      <c r="M355" s="343">
        <v>5025000</v>
      </c>
      <c r="N355" s="344">
        <v>5025000</v>
      </c>
      <c r="O355" s="322">
        <v>0</v>
      </c>
      <c r="P355" s="343">
        <v>4964625.7302960297</v>
      </c>
      <c r="Q355" s="344">
        <v>4964625.7302960297</v>
      </c>
      <c r="R355" s="322">
        <v>0</v>
      </c>
      <c r="S355" s="343">
        <v>0</v>
      </c>
      <c r="T355" s="245">
        <v>0</v>
      </c>
      <c r="U355" s="331"/>
      <c r="V355" s="171">
        <v>-3321003985.7322593</v>
      </c>
      <c r="W355" s="196">
        <v>-3321003985.7322593</v>
      </c>
      <c r="X355" s="196">
        <v>-3321003985.7322593</v>
      </c>
      <c r="Y355" s="196">
        <v>-3321003985.7322593</v>
      </c>
      <c r="Z355" s="197">
        <v>-3321003985.7322593</v>
      </c>
      <c r="AA355" s="171">
        <v>11994.103684085585</v>
      </c>
      <c r="AB355" s="196">
        <v>131.90690770244936</v>
      </c>
      <c r="AC355" s="197">
        <v>508971228.55007637</v>
      </c>
      <c r="AD355" s="171">
        <v>5545965873.6429768</v>
      </c>
      <c r="AE355" s="196">
        <v>8380534.5792861413</v>
      </c>
      <c r="AF355" s="196">
        <v>52257405.238878593</v>
      </c>
      <c r="AG355" s="196">
        <v>5371673645.6078682</v>
      </c>
      <c r="AH355" s="196">
        <v>11643418379.803038</v>
      </c>
      <c r="AI355" s="197">
        <v>318041127.04289198</v>
      </c>
      <c r="AJ355" s="244">
        <v>68</v>
      </c>
      <c r="AK355" s="245">
        <v>19</v>
      </c>
      <c r="AL355" s="245">
        <v>5025000</v>
      </c>
      <c r="AM355" s="192">
        <v>0.98798521995940947</v>
      </c>
      <c r="AN355" s="244">
        <v>68</v>
      </c>
      <c r="AO355" s="245">
        <v>20</v>
      </c>
      <c r="AP355" s="245">
        <v>86</v>
      </c>
      <c r="AQ355" s="246">
        <v>23</v>
      </c>
      <c r="AR355" s="244">
        <v>1141071161.388943</v>
      </c>
      <c r="AS355" s="246">
        <v>885933253.0966686</v>
      </c>
      <c r="AT355" s="244">
        <v>119327013</v>
      </c>
      <c r="AU355" s="191">
        <v>0.18818650057015526</v>
      </c>
      <c r="AV355" s="192">
        <v>3.4781897344496007E-2</v>
      </c>
      <c r="AW355" s="244">
        <v>4964625.7302960325</v>
      </c>
      <c r="AX355" s="246">
        <v>121289261.87147729</v>
      </c>
      <c r="AY355" s="244">
        <v>4964625.7302960297</v>
      </c>
      <c r="AZ355" s="246">
        <v>0</v>
      </c>
      <c r="BA355" s="186">
        <v>0.99999999999999944</v>
      </c>
      <c r="BB355" s="187">
        <v>0</v>
      </c>
      <c r="BC355" s="244">
        <v>4964625.7302960297</v>
      </c>
      <c r="BD355" s="245">
        <v>18097995.90972032</v>
      </c>
      <c r="BE355" s="245">
        <v>742062.60790734796</v>
      </c>
      <c r="BF355" s="247">
        <v>1127.8825018100288</v>
      </c>
    </row>
    <row r="356" spans="2:58" s="19" customFormat="1" ht="15" customHeight="1" x14ac:dyDescent="0.25">
      <c r="B356" s="255" t="s">
        <v>300</v>
      </c>
      <c r="C356" s="575">
        <v>1</v>
      </c>
      <c r="D356" s="287">
        <v>2018</v>
      </c>
      <c r="E356" s="339">
        <v>0.1</v>
      </c>
      <c r="F356" s="340" t="s">
        <v>701</v>
      </c>
      <c r="G356" s="313">
        <v>11641181847.744087</v>
      </c>
      <c r="H356" s="315">
        <v>11642297160.701031</v>
      </c>
      <c r="I356" s="322">
        <v>-9.5798358481058443E-5</v>
      </c>
      <c r="J356" s="341">
        <v>67</v>
      </c>
      <c r="K356" s="342">
        <v>68</v>
      </c>
      <c r="L356" s="328">
        <v>-1</v>
      </c>
      <c r="M356" s="343">
        <v>5000000</v>
      </c>
      <c r="N356" s="344">
        <v>5025000</v>
      </c>
      <c r="O356" s="322">
        <v>-4.9751243781094301E-3</v>
      </c>
      <c r="P356" s="343">
        <v>4964625.7302960297</v>
      </c>
      <c r="Q356" s="344">
        <v>4964625.7302960297</v>
      </c>
      <c r="R356" s="322">
        <v>0</v>
      </c>
      <c r="S356" s="343">
        <v>0</v>
      </c>
      <c r="T356" s="245">
        <v>0</v>
      </c>
      <c r="U356" s="331"/>
      <c r="V356" s="171">
        <v>-3588904344.5899129</v>
      </c>
      <c r="W356" s="196">
        <v>-3588904344.5899129</v>
      </c>
      <c r="X356" s="196">
        <v>-3588904344.5899129</v>
      </c>
      <c r="Y356" s="196">
        <v>-3588904344.5899129</v>
      </c>
      <c r="Z356" s="197">
        <v>-3588904344.5899129</v>
      </c>
      <c r="AA356" s="171">
        <v>11963.095969420307</v>
      </c>
      <c r="AB356" s="196">
        <v>131.8442488927785</v>
      </c>
      <c r="AC356" s="197">
        <v>508487237.98379815</v>
      </c>
      <c r="AD356" s="171">
        <v>5537457491.0493755</v>
      </c>
      <c r="AE356" s="196">
        <v>8361952.1252852064</v>
      </c>
      <c r="AF356" s="196">
        <v>52215925.670920923</v>
      </c>
      <c r="AG356" s="196">
        <v>5343454481.6979837</v>
      </c>
      <c r="AH356" s="196">
        <v>11641181847.744087</v>
      </c>
      <c r="AI356" s="197">
        <v>317958185.90178472</v>
      </c>
      <c r="AJ356" s="244">
        <v>67</v>
      </c>
      <c r="AK356" s="245">
        <v>19</v>
      </c>
      <c r="AL356" s="245">
        <v>5000000</v>
      </c>
      <c r="AM356" s="192">
        <v>0.99292514605920645</v>
      </c>
      <c r="AN356" s="244">
        <v>69</v>
      </c>
      <c r="AO356" s="245">
        <v>20</v>
      </c>
      <c r="AP356" s="245">
        <v>86</v>
      </c>
      <c r="AQ356" s="246">
        <v>23</v>
      </c>
      <c r="AR356" s="244">
        <v>1141477542.4840074</v>
      </c>
      <c r="AS356" s="246">
        <v>894221549.94142413</v>
      </c>
      <c r="AT356" s="244">
        <v>119327013</v>
      </c>
      <c r="AU356" s="191">
        <v>0.18818650057015532</v>
      </c>
      <c r="AV356" s="192">
        <v>3.5229489057490543E-2</v>
      </c>
      <c r="AW356" s="244">
        <v>4964625.7302960325</v>
      </c>
      <c r="AX356" s="246">
        <v>121289261.87147729</v>
      </c>
      <c r="AY356" s="244">
        <v>4964625.7302960297</v>
      </c>
      <c r="AZ356" s="246">
        <v>0</v>
      </c>
      <c r="BA356" s="186">
        <v>0.99999999999999944</v>
      </c>
      <c r="BB356" s="187">
        <v>0</v>
      </c>
      <c r="BC356" s="244">
        <v>4964625.7302960297</v>
      </c>
      <c r="BD356" s="245">
        <v>18097995.90972032</v>
      </c>
      <c r="BE356" s="245">
        <v>742062.60790734808</v>
      </c>
      <c r="BF356" s="247">
        <v>1181.8443792783528</v>
      </c>
    </row>
    <row r="357" spans="2:58" s="19" customFormat="1" ht="15" customHeight="1" x14ac:dyDescent="0.25">
      <c r="B357" s="256" t="s">
        <v>300</v>
      </c>
      <c r="C357" s="576">
        <v>1</v>
      </c>
      <c r="D357" s="288">
        <v>2018</v>
      </c>
      <c r="E357" s="345">
        <v>0.2</v>
      </c>
      <c r="F357" s="346" t="s">
        <v>701</v>
      </c>
      <c r="G357" s="316">
        <v>11640069435.928814</v>
      </c>
      <c r="H357" s="318">
        <v>11642297160.701031</v>
      </c>
      <c r="I357" s="323">
        <v>-1.9134752716465364E-4</v>
      </c>
      <c r="J357" s="347">
        <v>67</v>
      </c>
      <c r="K357" s="348">
        <v>68</v>
      </c>
      <c r="L357" s="329">
        <v>-1</v>
      </c>
      <c r="M357" s="349">
        <v>5000000</v>
      </c>
      <c r="N357" s="350">
        <v>5025000</v>
      </c>
      <c r="O357" s="323">
        <v>-4.9751243781094301E-3</v>
      </c>
      <c r="P357" s="349">
        <v>4964625.7302960297</v>
      </c>
      <c r="Q357" s="350">
        <v>4964625.7302960297</v>
      </c>
      <c r="R357" s="323">
        <v>0</v>
      </c>
      <c r="S357" s="349">
        <v>0</v>
      </c>
      <c r="T357" s="249">
        <v>0</v>
      </c>
      <c r="U357" s="332"/>
      <c r="V357" s="172">
        <v>-3729374703.2427406</v>
      </c>
      <c r="W357" s="198">
        <v>-3729374703.2427406</v>
      </c>
      <c r="X357" s="198">
        <v>-3729374703.2427406</v>
      </c>
      <c r="Y357" s="198">
        <v>-3729374703.2427406</v>
      </c>
      <c r="Z357" s="199">
        <v>-3729374703.2427406</v>
      </c>
      <c r="AA357" s="172">
        <v>11948.046728353685</v>
      </c>
      <c r="AB357" s="198">
        <v>131.81415456309114</v>
      </c>
      <c r="AC357" s="199">
        <v>508272689.21284169</v>
      </c>
      <c r="AD357" s="172">
        <v>5533435174.8489819</v>
      </c>
      <c r="AE357" s="198">
        <v>8353145.0440830952</v>
      </c>
      <c r="AF357" s="198">
        <v>52196013.766999178</v>
      </c>
      <c r="AG357" s="198">
        <v>5329046766.5119057</v>
      </c>
      <c r="AH357" s="198">
        <v>11640069435.928814</v>
      </c>
      <c r="AI357" s="199">
        <v>317918872.72259206</v>
      </c>
      <c r="AJ357" s="248">
        <v>67</v>
      </c>
      <c r="AK357" s="249">
        <v>19</v>
      </c>
      <c r="AL357" s="249">
        <v>5000000</v>
      </c>
      <c r="AM357" s="194">
        <v>0.99292514605920634</v>
      </c>
      <c r="AN357" s="248">
        <v>69</v>
      </c>
      <c r="AO357" s="249">
        <v>20</v>
      </c>
      <c r="AP357" s="249">
        <v>86</v>
      </c>
      <c r="AQ357" s="250">
        <v>23</v>
      </c>
      <c r="AR357" s="248">
        <v>1141477444.0068645</v>
      </c>
      <c r="AS357" s="250">
        <v>894221549.94142413</v>
      </c>
      <c r="AT357" s="248">
        <v>119327013</v>
      </c>
      <c r="AU357" s="193">
        <v>0.18818650057015524</v>
      </c>
      <c r="AV357" s="194">
        <v>3.5229444525432752E-2</v>
      </c>
      <c r="AW357" s="248">
        <v>4964625.7302960325</v>
      </c>
      <c r="AX357" s="250">
        <v>121289261.87147729</v>
      </c>
      <c r="AY357" s="248">
        <v>4964625.7302960297</v>
      </c>
      <c r="AZ357" s="250">
        <v>0</v>
      </c>
      <c r="BA357" s="204">
        <v>0.99999999999999944</v>
      </c>
      <c r="BB357" s="206">
        <v>0</v>
      </c>
      <c r="BC357" s="248">
        <v>4964625.7302960297</v>
      </c>
      <c r="BD357" s="249">
        <v>18097995.909720324</v>
      </c>
      <c r="BE357" s="249">
        <v>742062.60790734796</v>
      </c>
      <c r="BF357" s="251">
        <v>1210.1386286908762</v>
      </c>
    </row>
    <row r="358" spans="2:58" s="19" customFormat="1" ht="15" customHeight="1" x14ac:dyDescent="0.25">
      <c r="B358" s="254" t="s">
        <v>300</v>
      </c>
      <c r="C358" s="577">
        <v>1</v>
      </c>
      <c r="D358" s="286">
        <v>2018</v>
      </c>
      <c r="E358" s="333">
        <v>-0.2</v>
      </c>
      <c r="F358" s="334" t="s">
        <v>696</v>
      </c>
      <c r="G358" s="319">
        <v>11687442375.143005</v>
      </c>
      <c r="H358" s="320">
        <v>11642297160.701031</v>
      </c>
      <c r="I358" s="324">
        <v>3.8776895846950321E-3</v>
      </c>
      <c r="J358" s="335">
        <v>68</v>
      </c>
      <c r="K358" s="336">
        <v>68</v>
      </c>
      <c r="L358" s="327">
        <v>0</v>
      </c>
      <c r="M358" s="337">
        <v>5025000</v>
      </c>
      <c r="N358" s="338">
        <v>5025000</v>
      </c>
      <c r="O358" s="324">
        <v>0</v>
      </c>
      <c r="P358" s="337">
        <v>4964625.7302960297</v>
      </c>
      <c r="Q358" s="338">
        <v>4964625.7302960297</v>
      </c>
      <c r="R358" s="324">
        <v>0</v>
      </c>
      <c r="S358" s="337">
        <v>0</v>
      </c>
      <c r="T358" s="241">
        <v>0</v>
      </c>
      <c r="U358" s="330"/>
      <c r="V358" s="170">
        <v>-3360103027.9109397</v>
      </c>
      <c r="W358" s="24">
        <v>-3360103027.9109397</v>
      </c>
      <c r="X358" s="24">
        <v>-3360103027.9109397</v>
      </c>
      <c r="Y358" s="24">
        <v>-3360103027.9109397</v>
      </c>
      <c r="Z358" s="195">
        <v>-3360103027.9109397</v>
      </c>
      <c r="AA358" s="170">
        <v>12541.974213774081</v>
      </c>
      <c r="AB358" s="24">
        <v>133.42427994051366</v>
      </c>
      <c r="AC358" s="195">
        <v>515983699.45692402</v>
      </c>
      <c r="AD358" s="170">
        <v>5755832713.2976379</v>
      </c>
      <c r="AE358" s="24">
        <v>8734418.6651664916</v>
      </c>
      <c r="AF358" s="24">
        <v>53491167.634391055</v>
      </c>
      <c r="AG358" s="24">
        <v>5806216812.4487991</v>
      </c>
      <c r="AH358" s="24">
        <v>11687442375.143005</v>
      </c>
      <c r="AI358" s="195">
        <v>327878212.26689219</v>
      </c>
      <c r="AJ358" s="240">
        <v>68</v>
      </c>
      <c r="AK358" s="241">
        <v>19</v>
      </c>
      <c r="AL358" s="241">
        <v>5025000</v>
      </c>
      <c r="AM358" s="190">
        <v>0.98798521995940947</v>
      </c>
      <c r="AN358" s="240">
        <v>69</v>
      </c>
      <c r="AO358" s="241">
        <v>20</v>
      </c>
      <c r="AP358" s="241">
        <v>86</v>
      </c>
      <c r="AQ358" s="242">
        <v>23</v>
      </c>
      <c r="AR358" s="240">
        <v>1134276152.1346242</v>
      </c>
      <c r="AS358" s="242">
        <v>889814136.91534901</v>
      </c>
      <c r="AT358" s="240">
        <v>119327013</v>
      </c>
      <c r="AU358" s="189">
        <v>0.18818650057015529</v>
      </c>
      <c r="AV358" s="190">
        <v>2.8985738296816051E-2</v>
      </c>
      <c r="AW358" s="240">
        <v>4964625.7302960325</v>
      </c>
      <c r="AX358" s="242">
        <v>121289261.87147729</v>
      </c>
      <c r="AY358" s="240">
        <v>4964625.7302960297</v>
      </c>
      <c r="AZ358" s="242">
        <v>0</v>
      </c>
      <c r="BA358" s="200">
        <v>0.99999999999999944</v>
      </c>
      <c r="BB358" s="202">
        <v>0</v>
      </c>
      <c r="BC358" s="240">
        <v>4964625.7302960297</v>
      </c>
      <c r="BD358" s="241">
        <v>18097995.90972032</v>
      </c>
      <c r="BE358" s="241">
        <v>742062.60790734796</v>
      </c>
      <c r="BF358" s="243">
        <v>1135.758038947353</v>
      </c>
    </row>
    <row r="359" spans="2:58" s="19" customFormat="1" ht="15" customHeight="1" x14ac:dyDescent="0.25">
      <c r="B359" s="255" t="s">
        <v>300</v>
      </c>
      <c r="C359" s="575">
        <v>1</v>
      </c>
      <c r="D359" s="287">
        <v>2018</v>
      </c>
      <c r="E359" s="339">
        <v>-0.1</v>
      </c>
      <c r="F359" s="340" t="s">
        <v>696</v>
      </c>
      <c r="G359" s="313">
        <v>11664869871.49955</v>
      </c>
      <c r="H359" s="315">
        <v>11642297160.701031</v>
      </c>
      <c r="I359" s="322">
        <v>1.9388536890050379E-3</v>
      </c>
      <c r="J359" s="341">
        <v>68</v>
      </c>
      <c r="K359" s="342">
        <v>68</v>
      </c>
      <c r="L359" s="328">
        <v>0</v>
      </c>
      <c r="M359" s="343">
        <v>5025000</v>
      </c>
      <c r="N359" s="344">
        <v>5025000</v>
      </c>
      <c r="O359" s="322">
        <v>0</v>
      </c>
      <c r="P359" s="343">
        <v>4964625.7302960297</v>
      </c>
      <c r="Q359" s="344">
        <v>4964625.7302960297</v>
      </c>
      <c r="R359" s="322">
        <v>0</v>
      </c>
      <c r="S359" s="343">
        <v>0</v>
      </c>
      <c r="T359" s="245">
        <v>0</v>
      </c>
      <c r="U359" s="331"/>
      <c r="V359" s="171">
        <v>-3408020003.865303</v>
      </c>
      <c r="W359" s="196">
        <v>-3408020003.865303</v>
      </c>
      <c r="X359" s="196">
        <v>-3408020003.865303</v>
      </c>
      <c r="Y359" s="196">
        <v>-3408020003.865303</v>
      </c>
      <c r="Z359" s="197">
        <v>-3408020003.865303</v>
      </c>
      <c r="AA359" s="171">
        <v>12260.506405851404</v>
      </c>
      <c r="AB359" s="196">
        <v>132.65034019752841</v>
      </c>
      <c r="AC359" s="197">
        <v>512371734.03381574</v>
      </c>
      <c r="AD359" s="171">
        <v>5648831844.3361359</v>
      </c>
      <c r="AE359" s="196">
        <v>8553093.1419308539</v>
      </c>
      <c r="AF359" s="196">
        <v>52864137.283622742</v>
      </c>
      <c r="AG359" s="196">
        <v>5581789357.2776527</v>
      </c>
      <c r="AH359" s="196">
        <v>11664869871.49955</v>
      </c>
      <c r="AI359" s="197">
        <v>322938750.54439926</v>
      </c>
      <c r="AJ359" s="244">
        <v>68</v>
      </c>
      <c r="AK359" s="245">
        <v>19</v>
      </c>
      <c r="AL359" s="245">
        <v>5025000</v>
      </c>
      <c r="AM359" s="192">
        <v>0.98798521995940924</v>
      </c>
      <c r="AN359" s="244">
        <v>69</v>
      </c>
      <c r="AO359" s="245">
        <v>20</v>
      </c>
      <c r="AP359" s="245">
        <v>86</v>
      </c>
      <c r="AQ359" s="246">
        <v>23</v>
      </c>
      <c r="AR359" s="244">
        <v>1133504207.1346242</v>
      </c>
      <c r="AS359" s="246">
        <v>891165395.62569356</v>
      </c>
      <c r="AT359" s="244">
        <v>119327013</v>
      </c>
      <c r="AU359" s="191">
        <v>0.18818650057015543</v>
      </c>
      <c r="AV359" s="192">
        <v>2.8985738296816034E-2</v>
      </c>
      <c r="AW359" s="244">
        <v>4964625.7302960325</v>
      </c>
      <c r="AX359" s="246">
        <v>121289261.87147729</v>
      </c>
      <c r="AY359" s="244">
        <v>4964625.7302960297</v>
      </c>
      <c r="AZ359" s="246">
        <v>0</v>
      </c>
      <c r="BA359" s="186">
        <v>0.99999999999999944</v>
      </c>
      <c r="BB359" s="187">
        <v>0</v>
      </c>
      <c r="BC359" s="244">
        <v>4964625.7302960297</v>
      </c>
      <c r="BD359" s="245">
        <v>18097995.90972032</v>
      </c>
      <c r="BE359" s="245">
        <v>742062.60790734796</v>
      </c>
      <c r="BF359" s="247">
        <v>1145.409718360356</v>
      </c>
    </row>
    <row r="360" spans="2:58" s="19" customFormat="1" ht="15" customHeight="1" x14ac:dyDescent="0.25">
      <c r="B360" s="255" t="s">
        <v>300</v>
      </c>
      <c r="C360" s="575">
        <v>1</v>
      </c>
      <c r="D360" s="287">
        <v>2018</v>
      </c>
      <c r="E360" s="339">
        <v>0.1</v>
      </c>
      <c r="F360" s="340" t="s">
        <v>696</v>
      </c>
      <c r="G360" s="313">
        <v>11619724449.902504</v>
      </c>
      <c r="H360" s="315">
        <v>11642297160.701031</v>
      </c>
      <c r="I360" s="322">
        <v>-1.938853689005815E-3</v>
      </c>
      <c r="J360" s="341">
        <v>68</v>
      </c>
      <c r="K360" s="342">
        <v>68</v>
      </c>
      <c r="L360" s="328">
        <v>0</v>
      </c>
      <c r="M360" s="343">
        <v>5025000</v>
      </c>
      <c r="N360" s="344">
        <v>5025000</v>
      </c>
      <c r="O360" s="322">
        <v>0</v>
      </c>
      <c r="P360" s="343">
        <v>4964625.7302960297</v>
      </c>
      <c r="Q360" s="344">
        <v>4964625.7302960297</v>
      </c>
      <c r="R360" s="322">
        <v>0</v>
      </c>
      <c r="S360" s="343">
        <v>0</v>
      </c>
      <c r="T360" s="245">
        <v>0</v>
      </c>
      <c r="U360" s="331"/>
      <c r="V360" s="171">
        <v>-3506319593.32517</v>
      </c>
      <c r="W360" s="196">
        <v>-3506319593.32517</v>
      </c>
      <c r="X360" s="196">
        <v>-3506319593.32517</v>
      </c>
      <c r="Y360" s="196">
        <v>-3506319593.32517</v>
      </c>
      <c r="Z360" s="197">
        <v>-3506319593.32517</v>
      </c>
      <c r="AA360" s="171">
        <v>11697.648294593315</v>
      </c>
      <c r="AB360" s="196">
        <v>131.1026778754439</v>
      </c>
      <c r="AC360" s="197">
        <v>505153655.09987146</v>
      </c>
      <c r="AD360" s="171">
        <v>5434873472.8215809</v>
      </c>
      <c r="AE360" s="196">
        <v>8190538.4325517612</v>
      </c>
      <c r="AF360" s="196">
        <v>51610224.740856737</v>
      </c>
      <c r="AG360" s="196">
        <v>5132854524.1266613</v>
      </c>
      <c r="AH360" s="196">
        <v>11619724449.902504</v>
      </c>
      <c r="AI360" s="197">
        <v>313060184.86067152</v>
      </c>
      <c r="AJ360" s="244">
        <v>68</v>
      </c>
      <c r="AK360" s="245">
        <v>19</v>
      </c>
      <c r="AL360" s="245">
        <v>5025000</v>
      </c>
      <c r="AM360" s="192">
        <v>0.98798521995940924</v>
      </c>
      <c r="AN360" s="244">
        <v>69</v>
      </c>
      <c r="AO360" s="245">
        <v>20</v>
      </c>
      <c r="AP360" s="245">
        <v>86</v>
      </c>
      <c r="AQ360" s="246">
        <v>23</v>
      </c>
      <c r="AR360" s="244">
        <v>1133504267.1346242</v>
      </c>
      <c r="AS360" s="246">
        <v>891165395.62569356</v>
      </c>
      <c r="AT360" s="244">
        <v>119327013</v>
      </c>
      <c r="AU360" s="191">
        <v>0.18818650057015529</v>
      </c>
      <c r="AV360" s="192">
        <v>2.8985738296816051E-2</v>
      </c>
      <c r="AW360" s="244">
        <v>4964625.7302960325</v>
      </c>
      <c r="AX360" s="246">
        <v>121289261.87147729</v>
      </c>
      <c r="AY360" s="244">
        <v>4964625.7302960297</v>
      </c>
      <c r="AZ360" s="246">
        <v>0</v>
      </c>
      <c r="BA360" s="186">
        <v>0.99999999999999944</v>
      </c>
      <c r="BB360" s="187">
        <v>0</v>
      </c>
      <c r="BC360" s="244">
        <v>4964625.7302960297</v>
      </c>
      <c r="BD360" s="245">
        <v>18097995.90972032</v>
      </c>
      <c r="BE360" s="245">
        <v>742062.60790734785</v>
      </c>
      <c r="BF360" s="247">
        <v>1165.2097183603569</v>
      </c>
    </row>
    <row r="361" spans="2:58" s="19" customFormat="1" ht="15" customHeight="1" x14ac:dyDescent="0.25">
      <c r="B361" s="256" t="s">
        <v>300</v>
      </c>
      <c r="C361" s="576">
        <v>1</v>
      </c>
      <c r="D361" s="288">
        <v>2018</v>
      </c>
      <c r="E361" s="345">
        <v>0.2</v>
      </c>
      <c r="F361" s="346" t="s">
        <v>696</v>
      </c>
      <c r="G361" s="316">
        <v>11597151739.103977</v>
      </c>
      <c r="H361" s="318">
        <v>11642297160.701031</v>
      </c>
      <c r="I361" s="323">
        <v>-3.877707378011519E-3</v>
      </c>
      <c r="J361" s="347">
        <v>68</v>
      </c>
      <c r="K361" s="348">
        <v>68</v>
      </c>
      <c r="L361" s="329">
        <v>0</v>
      </c>
      <c r="M361" s="349">
        <v>5025000</v>
      </c>
      <c r="N361" s="350">
        <v>5025000</v>
      </c>
      <c r="O361" s="323">
        <v>0</v>
      </c>
      <c r="P361" s="349">
        <v>4964625.7302960297</v>
      </c>
      <c r="Q361" s="350">
        <v>4964625.7302960297</v>
      </c>
      <c r="R361" s="323">
        <v>0</v>
      </c>
      <c r="S361" s="349">
        <v>0</v>
      </c>
      <c r="T361" s="249">
        <v>0</v>
      </c>
      <c r="U361" s="332"/>
      <c r="V361" s="172">
        <v>-3555469388.0550871</v>
      </c>
      <c r="W361" s="198">
        <v>-3555469388.0550871</v>
      </c>
      <c r="X361" s="198">
        <v>-3555469388.0550871</v>
      </c>
      <c r="Y361" s="198">
        <v>-3555469388.0550871</v>
      </c>
      <c r="Z361" s="199">
        <v>-3555469388.0550871</v>
      </c>
      <c r="AA361" s="172">
        <v>11416.219238964248</v>
      </c>
      <c r="AB361" s="198">
        <v>130.32884671440161</v>
      </c>
      <c r="AC361" s="199">
        <v>501544615.63289869</v>
      </c>
      <c r="AD361" s="172">
        <v>5327894287.0642996</v>
      </c>
      <c r="AE361" s="198">
        <v>8009261.0778621975</v>
      </c>
      <c r="AF361" s="198">
        <v>50983268.469473697</v>
      </c>
      <c r="AG361" s="198">
        <v>4908387107.5511684</v>
      </c>
      <c r="AH361" s="198">
        <v>11597151739.103977</v>
      </c>
      <c r="AI361" s="199">
        <v>308120902.01880783</v>
      </c>
      <c r="AJ361" s="248">
        <v>68</v>
      </c>
      <c r="AK361" s="249">
        <v>19</v>
      </c>
      <c r="AL361" s="249">
        <v>5025000</v>
      </c>
      <c r="AM361" s="194">
        <v>0.98798521995940947</v>
      </c>
      <c r="AN361" s="248">
        <v>69</v>
      </c>
      <c r="AO361" s="249">
        <v>20</v>
      </c>
      <c r="AP361" s="249">
        <v>86</v>
      </c>
      <c r="AQ361" s="250">
        <v>23</v>
      </c>
      <c r="AR361" s="248">
        <v>1133504207.1346242</v>
      </c>
      <c r="AS361" s="250">
        <v>891165395.62569356</v>
      </c>
      <c r="AT361" s="248">
        <v>119327013</v>
      </c>
      <c r="AU361" s="193">
        <v>0.18818650057015532</v>
      </c>
      <c r="AV361" s="194">
        <v>2.8985738296816048E-2</v>
      </c>
      <c r="AW361" s="248">
        <v>4964625.7302960325</v>
      </c>
      <c r="AX361" s="250">
        <v>121289261.87147729</v>
      </c>
      <c r="AY361" s="248">
        <v>4964625.7302960297</v>
      </c>
      <c r="AZ361" s="250">
        <v>0</v>
      </c>
      <c r="BA361" s="204">
        <v>0.99999999999999944</v>
      </c>
      <c r="BB361" s="206">
        <v>0</v>
      </c>
      <c r="BC361" s="248">
        <v>4964625.7302960297</v>
      </c>
      <c r="BD361" s="249">
        <v>18097995.90972032</v>
      </c>
      <c r="BE361" s="249">
        <v>742062.60790734796</v>
      </c>
      <c r="BF361" s="251">
        <v>1175.1097183603542</v>
      </c>
    </row>
    <row r="362" spans="2:58" s="19" customFormat="1" ht="15" customHeight="1" x14ac:dyDescent="0.25">
      <c r="B362" s="254" t="s">
        <v>300</v>
      </c>
      <c r="C362" s="577">
        <v>1</v>
      </c>
      <c r="D362" s="286">
        <v>2018</v>
      </c>
      <c r="E362" s="333">
        <v>-0.2</v>
      </c>
      <c r="F362" s="334" t="s">
        <v>700</v>
      </c>
      <c r="G362" s="319">
        <v>11649587032.65609</v>
      </c>
      <c r="H362" s="320">
        <v>11642297160.701031</v>
      </c>
      <c r="I362" s="324">
        <v>6.2615408749966406E-4</v>
      </c>
      <c r="J362" s="335">
        <v>67</v>
      </c>
      <c r="K362" s="336">
        <v>68</v>
      </c>
      <c r="L362" s="327">
        <v>-1</v>
      </c>
      <c r="M362" s="337">
        <v>5025000</v>
      </c>
      <c r="N362" s="338">
        <v>5025000</v>
      </c>
      <c r="O362" s="324">
        <v>0</v>
      </c>
      <c r="P362" s="337">
        <v>4964625.7302960204</v>
      </c>
      <c r="Q362" s="338">
        <v>4964625.7302960297</v>
      </c>
      <c r="R362" s="324">
        <v>-1.8873791418627661E-15</v>
      </c>
      <c r="S362" s="337">
        <v>0</v>
      </c>
      <c r="T362" s="241">
        <v>0</v>
      </c>
      <c r="U362" s="330"/>
      <c r="V362" s="170">
        <v>-3240139392.4055991</v>
      </c>
      <c r="W362" s="24">
        <v>-3240139392.4055991</v>
      </c>
      <c r="X362" s="24">
        <v>-3240139392.4055991</v>
      </c>
      <c r="Y362" s="24">
        <v>-3240139392.4055991</v>
      </c>
      <c r="Z362" s="195">
        <v>-3240139392.4055991</v>
      </c>
      <c r="AA362" s="170">
        <v>12146.732163362783</v>
      </c>
      <c r="AB362" s="24">
        <v>132.27523609322009</v>
      </c>
      <c r="AC362" s="195">
        <v>518182669.14767611</v>
      </c>
      <c r="AD362" s="170">
        <v>5617485215.1907196</v>
      </c>
      <c r="AE362" s="24">
        <v>8486453.8411092088</v>
      </c>
      <c r="AF362" s="24">
        <v>52464485.542345196</v>
      </c>
      <c r="AG362" s="24">
        <v>5410907426.1923409</v>
      </c>
      <c r="AH362" s="24">
        <v>11649587032.65609</v>
      </c>
      <c r="AI362" s="195">
        <v>318589765.48003525</v>
      </c>
      <c r="AJ362" s="240">
        <v>67</v>
      </c>
      <c r="AK362" s="241">
        <v>19</v>
      </c>
      <c r="AL362" s="241">
        <v>5025000</v>
      </c>
      <c r="AM362" s="190">
        <v>0.98798521995940924</v>
      </c>
      <c r="AN362" s="240">
        <v>69</v>
      </c>
      <c r="AO362" s="241">
        <v>20</v>
      </c>
      <c r="AP362" s="241">
        <v>86</v>
      </c>
      <c r="AQ362" s="242">
        <v>23</v>
      </c>
      <c r="AR362" s="240">
        <v>1178202079.3904588</v>
      </c>
      <c r="AS362" s="242">
        <v>861459708.47382104</v>
      </c>
      <c r="AT362" s="240">
        <v>119327013</v>
      </c>
      <c r="AU362" s="189">
        <v>0.18818650057015529</v>
      </c>
      <c r="AV362" s="190">
        <v>3.9398446712988547E-2</v>
      </c>
      <c r="AW362" s="240">
        <v>4964625.7302960325</v>
      </c>
      <c r="AX362" s="242">
        <v>121289261.87147729</v>
      </c>
      <c r="AY362" s="240">
        <v>4964625.7302960204</v>
      </c>
      <c r="AZ362" s="242">
        <v>0</v>
      </c>
      <c r="BA362" s="200">
        <v>0.99999999999999756</v>
      </c>
      <c r="BB362" s="202">
        <v>0</v>
      </c>
      <c r="BC362" s="240">
        <v>4964625.7302960204</v>
      </c>
      <c r="BD362" s="241">
        <v>18097995.90972032</v>
      </c>
      <c r="BE362" s="241">
        <v>742062.60790734785</v>
      </c>
      <c r="BF362" s="243">
        <v>1111.5943327127468</v>
      </c>
    </row>
    <row r="363" spans="2:58" s="19" customFormat="1" ht="15" customHeight="1" x14ac:dyDescent="0.25">
      <c r="B363" s="255" t="s">
        <v>300</v>
      </c>
      <c r="C363" s="575">
        <v>1</v>
      </c>
      <c r="D363" s="287">
        <v>2018</v>
      </c>
      <c r="E363" s="339">
        <v>-0.1</v>
      </c>
      <c r="F363" s="340" t="s">
        <v>700</v>
      </c>
      <c r="G363" s="313">
        <v>11645918038.55636</v>
      </c>
      <c r="H363" s="315">
        <v>11642297160.701031</v>
      </c>
      <c r="I363" s="322">
        <v>3.1101060257698876E-4</v>
      </c>
      <c r="J363" s="341">
        <v>68</v>
      </c>
      <c r="K363" s="342">
        <v>68</v>
      </c>
      <c r="L363" s="328">
        <v>0</v>
      </c>
      <c r="M363" s="343">
        <v>5025000</v>
      </c>
      <c r="N363" s="344">
        <v>5025000</v>
      </c>
      <c r="O363" s="322">
        <v>0</v>
      </c>
      <c r="P363" s="343">
        <v>4964625.7302960297</v>
      </c>
      <c r="Q363" s="344">
        <v>4964625.7302960297</v>
      </c>
      <c r="R363" s="322">
        <v>0</v>
      </c>
      <c r="S363" s="343">
        <v>0</v>
      </c>
      <c r="T363" s="245">
        <v>0</v>
      </c>
      <c r="U363" s="331"/>
      <c r="V363" s="171">
        <v>-3355753564.0707765</v>
      </c>
      <c r="W363" s="196">
        <v>-3355753564.0707765</v>
      </c>
      <c r="X363" s="196">
        <v>-3355753564.0707765</v>
      </c>
      <c r="Y363" s="196">
        <v>-3355753564.0707765</v>
      </c>
      <c r="Z363" s="197">
        <v>-3355753564.0707765</v>
      </c>
      <c r="AA363" s="171">
        <v>12062.433414916284</v>
      </c>
      <c r="AB363" s="196">
        <v>132.07519890236608</v>
      </c>
      <c r="AC363" s="197">
        <v>513456618.56678164</v>
      </c>
      <c r="AD363" s="171">
        <v>5579605401.4331474</v>
      </c>
      <c r="AE363" s="196">
        <v>8428798.1119434815</v>
      </c>
      <c r="AF363" s="196">
        <v>52350507.926523648</v>
      </c>
      <c r="AG363" s="196">
        <v>5383654277.7442226</v>
      </c>
      <c r="AH363" s="196">
        <v>11645918038.55636</v>
      </c>
      <c r="AI363" s="197">
        <v>318295473.76419008</v>
      </c>
      <c r="AJ363" s="244">
        <v>68</v>
      </c>
      <c r="AK363" s="245">
        <v>19</v>
      </c>
      <c r="AL363" s="245">
        <v>5025000</v>
      </c>
      <c r="AM363" s="192">
        <v>0.98798521995940947</v>
      </c>
      <c r="AN363" s="244">
        <v>69</v>
      </c>
      <c r="AO363" s="245">
        <v>20</v>
      </c>
      <c r="AP363" s="245">
        <v>86</v>
      </c>
      <c r="AQ363" s="246">
        <v>23</v>
      </c>
      <c r="AR363" s="244">
        <v>1152110025.250155</v>
      </c>
      <c r="AS363" s="246">
        <v>877615983.88264728</v>
      </c>
      <c r="AT363" s="244">
        <v>119327013</v>
      </c>
      <c r="AU363" s="191">
        <v>0.18818650057015526</v>
      </c>
      <c r="AV363" s="192">
        <v>3.4878665506105508E-2</v>
      </c>
      <c r="AW363" s="244">
        <v>4964625.7302960325</v>
      </c>
      <c r="AX363" s="246">
        <v>121289261.87147729</v>
      </c>
      <c r="AY363" s="244">
        <v>4964625.7302960297</v>
      </c>
      <c r="AZ363" s="246">
        <v>0</v>
      </c>
      <c r="BA363" s="186">
        <v>0.99999999999999944</v>
      </c>
      <c r="BB363" s="187">
        <v>0</v>
      </c>
      <c r="BC363" s="244">
        <v>4964625.7302960297</v>
      </c>
      <c r="BD363" s="245">
        <v>18097995.90972032</v>
      </c>
      <c r="BE363" s="245">
        <v>742062.60790734773</v>
      </c>
      <c r="BF363" s="247">
        <v>1134.8819236058409</v>
      </c>
    </row>
    <row r="364" spans="2:58" s="19" customFormat="1" ht="15" customHeight="1" x14ac:dyDescent="0.25">
      <c r="B364" s="255" t="s">
        <v>300</v>
      </c>
      <c r="C364" s="575">
        <v>1</v>
      </c>
      <c r="D364" s="287">
        <v>2018</v>
      </c>
      <c r="E364" s="339">
        <v>0.1</v>
      </c>
      <c r="F364" s="340" t="s">
        <v>700</v>
      </c>
      <c r="G364" s="313">
        <v>11638709377.217249</v>
      </c>
      <c r="H364" s="315">
        <v>11642297160.701031</v>
      </c>
      <c r="I364" s="322">
        <v>-3.0816800449762205E-4</v>
      </c>
      <c r="J364" s="341">
        <v>68</v>
      </c>
      <c r="K364" s="342">
        <v>68</v>
      </c>
      <c r="L364" s="328">
        <v>0</v>
      </c>
      <c r="M364" s="343">
        <v>5025000</v>
      </c>
      <c r="N364" s="344">
        <v>5025000</v>
      </c>
      <c r="O364" s="322">
        <v>0</v>
      </c>
      <c r="P364" s="343">
        <v>4964625.7302960297</v>
      </c>
      <c r="Q364" s="344">
        <v>4964625.7302960297</v>
      </c>
      <c r="R364" s="322">
        <v>0</v>
      </c>
      <c r="S364" s="343">
        <v>0</v>
      </c>
      <c r="T364" s="245">
        <v>0</v>
      </c>
      <c r="U364" s="331"/>
      <c r="V364" s="171">
        <v>-3549440927.10534</v>
      </c>
      <c r="W364" s="196">
        <v>-3549440927.10534</v>
      </c>
      <c r="X364" s="196">
        <v>-3549440927.10534</v>
      </c>
      <c r="Y364" s="196">
        <v>-3549440927.10534</v>
      </c>
      <c r="Z364" s="197">
        <v>-3549440927.10534</v>
      </c>
      <c r="AA364" s="171">
        <v>11896.932083844107</v>
      </c>
      <c r="AB364" s="196">
        <v>131.68032873973021</v>
      </c>
      <c r="AC364" s="197">
        <v>504107060.21788532</v>
      </c>
      <c r="AD364" s="171">
        <v>5504426679.8373642</v>
      </c>
      <c r="AE364" s="196">
        <v>8315990.3108765185</v>
      </c>
      <c r="AF364" s="196">
        <v>52125543.424430594</v>
      </c>
      <c r="AG364" s="196">
        <v>5330992859.9233398</v>
      </c>
      <c r="AH364" s="196">
        <v>11638709377.217249</v>
      </c>
      <c r="AI364" s="197">
        <v>317705719.1132831</v>
      </c>
      <c r="AJ364" s="244">
        <v>68</v>
      </c>
      <c r="AK364" s="245">
        <v>19</v>
      </c>
      <c r="AL364" s="245">
        <v>5025000</v>
      </c>
      <c r="AM364" s="192">
        <v>0.98798521995940969</v>
      </c>
      <c r="AN364" s="244">
        <v>69</v>
      </c>
      <c r="AO364" s="245">
        <v>20</v>
      </c>
      <c r="AP364" s="245">
        <v>86</v>
      </c>
      <c r="AQ364" s="246">
        <v>23</v>
      </c>
      <c r="AR364" s="244">
        <v>1110320956.9855218</v>
      </c>
      <c r="AS364" s="246">
        <v>915570567.66721463</v>
      </c>
      <c r="AT364" s="244">
        <v>119327013</v>
      </c>
      <c r="AU364" s="191">
        <v>0.1881865005701551</v>
      </c>
      <c r="AV364" s="192">
        <v>2.8980795238399765E-2</v>
      </c>
      <c r="AW364" s="244">
        <v>4964625.7302960325</v>
      </c>
      <c r="AX364" s="246">
        <v>121289261.87147729</v>
      </c>
      <c r="AY364" s="244">
        <v>4964625.7302960297</v>
      </c>
      <c r="AZ364" s="246">
        <v>0</v>
      </c>
      <c r="BA364" s="186">
        <v>0.99999999999999944</v>
      </c>
      <c r="BB364" s="187">
        <v>0</v>
      </c>
      <c r="BC364" s="244">
        <v>4964625.7302960297</v>
      </c>
      <c r="BD364" s="245">
        <v>18097995.90972032</v>
      </c>
      <c r="BE364" s="245">
        <v>742062.60790734796</v>
      </c>
      <c r="BF364" s="247">
        <v>1173.8955361777525</v>
      </c>
    </row>
    <row r="365" spans="2:58" s="19" customFormat="1" ht="15" customHeight="1" x14ac:dyDescent="0.25">
      <c r="B365" s="256" t="s">
        <v>300</v>
      </c>
      <c r="C365" s="576">
        <v>1</v>
      </c>
      <c r="D365" s="288">
        <v>2018</v>
      </c>
      <c r="E365" s="345">
        <v>0.2</v>
      </c>
      <c r="F365" s="346" t="s">
        <v>700</v>
      </c>
      <c r="G365" s="316">
        <v>11635169909.95603</v>
      </c>
      <c r="H365" s="318">
        <v>11642297160.701031</v>
      </c>
      <c r="I365" s="323">
        <v>-6.1218594978484919E-4</v>
      </c>
      <c r="J365" s="347">
        <v>68</v>
      </c>
      <c r="K365" s="348">
        <v>68</v>
      </c>
      <c r="L365" s="329">
        <v>0</v>
      </c>
      <c r="M365" s="349">
        <v>5025000</v>
      </c>
      <c r="N365" s="350">
        <v>5025000</v>
      </c>
      <c r="O365" s="323">
        <v>0</v>
      </c>
      <c r="P365" s="349">
        <v>4964625.7302960297</v>
      </c>
      <c r="Q365" s="350">
        <v>4964625.7302960297</v>
      </c>
      <c r="R365" s="323">
        <v>0</v>
      </c>
      <c r="S365" s="349">
        <v>0</v>
      </c>
      <c r="T365" s="249">
        <v>0</v>
      </c>
      <c r="U365" s="332"/>
      <c r="V365" s="172">
        <v>-3656456495.3853173</v>
      </c>
      <c r="W365" s="198">
        <v>-3656456495.3853173</v>
      </c>
      <c r="X365" s="198">
        <v>-3656456495.3853173</v>
      </c>
      <c r="Y365" s="198">
        <v>-3656456495.3853173</v>
      </c>
      <c r="Z365" s="199">
        <v>-3656456495.3853173</v>
      </c>
      <c r="AA365" s="172">
        <v>11816.036870302045</v>
      </c>
      <c r="AB365" s="198">
        <v>131.48683161827864</v>
      </c>
      <c r="AC365" s="199">
        <v>499531403.92246467</v>
      </c>
      <c r="AD365" s="172">
        <v>5467461184.838788</v>
      </c>
      <c r="AE365" s="198">
        <v>8261298.9760282002</v>
      </c>
      <c r="AF365" s="198">
        <v>52015271.255088992</v>
      </c>
      <c r="AG365" s="198">
        <v>5304761810.8060284</v>
      </c>
      <c r="AH365" s="198">
        <v>11635169909.95603</v>
      </c>
      <c r="AI365" s="199">
        <v>317411312.68958724</v>
      </c>
      <c r="AJ365" s="248">
        <v>68</v>
      </c>
      <c r="AK365" s="249">
        <v>19</v>
      </c>
      <c r="AL365" s="249">
        <v>5025000</v>
      </c>
      <c r="AM365" s="194">
        <v>0.98798521995940924</v>
      </c>
      <c r="AN365" s="248">
        <v>69</v>
      </c>
      <c r="AO365" s="249">
        <v>20</v>
      </c>
      <c r="AP365" s="249">
        <v>86</v>
      </c>
      <c r="AQ365" s="250">
        <v>23</v>
      </c>
      <c r="AR365" s="248">
        <v>1099546218.4957817</v>
      </c>
      <c r="AS365" s="250">
        <v>921081605.75693262</v>
      </c>
      <c r="AT365" s="248">
        <v>119327013</v>
      </c>
      <c r="AU365" s="193">
        <v>0.18818650057015526</v>
      </c>
      <c r="AV365" s="194">
        <v>2.8968860646908096E-2</v>
      </c>
      <c r="AW365" s="248">
        <v>4964625.7302960325</v>
      </c>
      <c r="AX365" s="250">
        <v>121289261.87147729</v>
      </c>
      <c r="AY365" s="248">
        <v>4964625.7302960297</v>
      </c>
      <c r="AZ365" s="250">
        <v>0</v>
      </c>
      <c r="BA365" s="204">
        <v>0.99999999999999944</v>
      </c>
      <c r="BB365" s="206">
        <v>0</v>
      </c>
      <c r="BC365" s="248">
        <v>4964625.7302960297</v>
      </c>
      <c r="BD365" s="249">
        <v>18097995.90972032</v>
      </c>
      <c r="BE365" s="249">
        <v>742062.60790734796</v>
      </c>
      <c r="BF365" s="251">
        <v>1195.4511512886047</v>
      </c>
    </row>
    <row r="366" spans="2:58" s="19" customFormat="1" ht="15" customHeight="1" x14ac:dyDescent="0.25">
      <c r="B366" s="254" t="s">
        <v>300</v>
      </c>
      <c r="C366" s="577">
        <v>1</v>
      </c>
      <c r="D366" s="286">
        <v>2018</v>
      </c>
      <c r="E366" s="333">
        <v>-0.2</v>
      </c>
      <c r="F366" s="334" t="s">
        <v>802</v>
      </c>
      <c r="G366" s="319">
        <v>11645793356.745783</v>
      </c>
      <c r="H366" s="320">
        <v>11642297160.701031</v>
      </c>
      <c r="I366" s="324">
        <v>3.0030122032553841E-4</v>
      </c>
      <c r="J366" s="335">
        <v>68</v>
      </c>
      <c r="K366" s="336">
        <v>68</v>
      </c>
      <c r="L366" s="327">
        <v>0</v>
      </c>
      <c r="M366" s="337">
        <v>5000000</v>
      </c>
      <c r="N366" s="338">
        <v>5025000</v>
      </c>
      <c r="O366" s="324">
        <v>-4.9751243781094301E-3</v>
      </c>
      <c r="P366" s="337">
        <v>4964625.7302960297</v>
      </c>
      <c r="Q366" s="338">
        <v>4964625.7302960297</v>
      </c>
      <c r="R366" s="324">
        <v>0</v>
      </c>
      <c r="S366" s="337">
        <v>0</v>
      </c>
      <c r="T366" s="241">
        <v>0</v>
      </c>
      <c r="U366" s="330"/>
      <c r="V366" s="170">
        <v>-3407024771.9148307</v>
      </c>
      <c r="W366" s="24">
        <v>-3407024771.9148307</v>
      </c>
      <c r="X366" s="24">
        <v>-3407024771.9148307</v>
      </c>
      <c r="Y366" s="24">
        <v>-3407024771.9148307</v>
      </c>
      <c r="Z366" s="195">
        <v>-3407024771.9148307</v>
      </c>
      <c r="AA366" s="170">
        <v>12039.483922751087</v>
      </c>
      <c r="AB366" s="24">
        <v>132.14570712581201</v>
      </c>
      <c r="AC366" s="195">
        <v>510646552.15325987</v>
      </c>
      <c r="AD366" s="170">
        <v>5564330660.3028889</v>
      </c>
      <c r="AE366" s="24">
        <v>8418346.6231738422</v>
      </c>
      <c r="AF366" s="24">
        <v>52334489.615756564</v>
      </c>
      <c r="AG366" s="24">
        <v>5375874167.6880436</v>
      </c>
      <c r="AH366" s="24">
        <v>11645793356.745783</v>
      </c>
      <c r="AI366" s="195">
        <v>318156244.70895416</v>
      </c>
      <c r="AJ366" s="240">
        <v>68</v>
      </c>
      <c r="AK366" s="241">
        <v>19</v>
      </c>
      <c r="AL366" s="241">
        <v>5000000</v>
      </c>
      <c r="AM366" s="190">
        <v>0.99292514605920668</v>
      </c>
      <c r="AN366" s="240">
        <v>69</v>
      </c>
      <c r="AO366" s="241">
        <v>20</v>
      </c>
      <c r="AP366" s="241">
        <v>86</v>
      </c>
      <c r="AQ366" s="242">
        <v>23</v>
      </c>
      <c r="AR366" s="240">
        <v>1112984562.134624</v>
      </c>
      <c r="AS366" s="242">
        <v>945872361.6924361</v>
      </c>
      <c r="AT366" s="240">
        <v>119327013</v>
      </c>
      <c r="AU366" s="189">
        <v>0.18818650057015532</v>
      </c>
      <c r="AV366" s="190">
        <v>2.8985738296816048E-2</v>
      </c>
      <c r="AW366" s="240">
        <v>4964625.7302960325</v>
      </c>
      <c r="AX366" s="242">
        <v>121289261.87147729</v>
      </c>
      <c r="AY366" s="240">
        <v>4964625.7302960297</v>
      </c>
      <c r="AZ366" s="242">
        <v>0</v>
      </c>
      <c r="BA366" s="200">
        <v>0.99999999999999944</v>
      </c>
      <c r="BB366" s="202">
        <v>0</v>
      </c>
      <c r="BC366" s="240">
        <v>4964625.7302960297</v>
      </c>
      <c r="BD366" s="241">
        <v>18097995.90972032</v>
      </c>
      <c r="BE366" s="241">
        <v>742062.60790734796</v>
      </c>
      <c r="BF366" s="243">
        <v>1145.2093163759523</v>
      </c>
    </row>
    <row r="367" spans="2:58" s="19" customFormat="1" ht="15" customHeight="1" x14ac:dyDescent="0.25">
      <c r="B367" s="255" t="s">
        <v>300</v>
      </c>
      <c r="C367" s="575">
        <v>1</v>
      </c>
      <c r="D367" s="287">
        <v>2018</v>
      </c>
      <c r="E367" s="339">
        <v>-0.1</v>
      </c>
      <c r="F367" s="340" t="s">
        <v>802</v>
      </c>
      <c r="G367" s="313">
        <v>11644027434.433517</v>
      </c>
      <c r="H367" s="315">
        <v>11642297160.701031</v>
      </c>
      <c r="I367" s="322">
        <v>1.4861961592327333E-4</v>
      </c>
      <c r="J367" s="341">
        <v>68</v>
      </c>
      <c r="K367" s="342">
        <v>68</v>
      </c>
      <c r="L367" s="328">
        <v>0</v>
      </c>
      <c r="M367" s="343">
        <v>5000000</v>
      </c>
      <c r="N367" s="344">
        <v>5025000</v>
      </c>
      <c r="O367" s="322">
        <v>-4.9751243781094301E-3</v>
      </c>
      <c r="P367" s="343">
        <v>4964625.7302960297</v>
      </c>
      <c r="Q367" s="344">
        <v>4964625.7302960297</v>
      </c>
      <c r="R367" s="322">
        <v>0</v>
      </c>
      <c r="S367" s="343">
        <v>0</v>
      </c>
      <c r="T367" s="245">
        <v>0</v>
      </c>
      <c r="U367" s="331"/>
      <c r="V367" s="171">
        <v>-3426011917.6035933</v>
      </c>
      <c r="W367" s="196">
        <v>-3426011917.6035933</v>
      </c>
      <c r="X367" s="196">
        <v>-3426011917.6035933</v>
      </c>
      <c r="Y367" s="196">
        <v>-3426011917.6035933</v>
      </c>
      <c r="Z367" s="197">
        <v>-3426011917.6035933</v>
      </c>
      <c r="AA367" s="171">
        <v>12008.893051572486</v>
      </c>
      <c r="AB367" s="196">
        <v>132.00994474960456</v>
      </c>
      <c r="AC367" s="197">
        <v>509677957.22150105</v>
      </c>
      <c r="AD367" s="171">
        <v>5552829192.8337841</v>
      </c>
      <c r="AE367" s="196">
        <v>8394807.8799772896</v>
      </c>
      <c r="AF367" s="196">
        <v>52285085.822107092</v>
      </c>
      <c r="AG367" s="196">
        <v>5366596346.2823973</v>
      </c>
      <c r="AH367" s="196">
        <v>11644027434.433517</v>
      </c>
      <c r="AI367" s="197">
        <v>318074792.59222299</v>
      </c>
      <c r="AJ367" s="244">
        <v>68</v>
      </c>
      <c r="AK367" s="245">
        <v>19</v>
      </c>
      <c r="AL367" s="245">
        <v>5000000</v>
      </c>
      <c r="AM367" s="192">
        <v>0.99292514605920645</v>
      </c>
      <c r="AN367" s="244">
        <v>69</v>
      </c>
      <c r="AO367" s="245">
        <v>20</v>
      </c>
      <c r="AP367" s="245">
        <v>86</v>
      </c>
      <c r="AQ367" s="246">
        <v>23</v>
      </c>
      <c r="AR367" s="244">
        <v>1123081090.6175137</v>
      </c>
      <c r="AS367" s="246">
        <v>918273229.81807971</v>
      </c>
      <c r="AT367" s="244">
        <v>119327013</v>
      </c>
      <c r="AU367" s="191">
        <v>0.18818650057015537</v>
      </c>
      <c r="AV367" s="192">
        <v>3.0193893025056217E-2</v>
      </c>
      <c r="AW367" s="244">
        <v>4964625.7302960325</v>
      </c>
      <c r="AX367" s="246">
        <v>121289261.87147729</v>
      </c>
      <c r="AY367" s="244">
        <v>4964625.7302960297</v>
      </c>
      <c r="AZ367" s="246">
        <v>0</v>
      </c>
      <c r="BA367" s="186">
        <v>0.99999999999999944</v>
      </c>
      <c r="BB367" s="187">
        <v>0</v>
      </c>
      <c r="BC367" s="244">
        <v>4964625.7302960297</v>
      </c>
      <c r="BD367" s="245">
        <v>18097995.909720324</v>
      </c>
      <c r="BE367" s="245">
        <v>742062.60790734796</v>
      </c>
      <c r="BF367" s="247">
        <v>1149.0338567092367</v>
      </c>
    </row>
    <row r="368" spans="2:58" s="19" customFormat="1" ht="15" customHeight="1" x14ac:dyDescent="0.25">
      <c r="B368" s="255" t="s">
        <v>300</v>
      </c>
      <c r="C368" s="575">
        <v>1</v>
      </c>
      <c r="D368" s="287">
        <v>2018</v>
      </c>
      <c r="E368" s="339">
        <v>0.1</v>
      </c>
      <c r="F368" s="340" t="s">
        <v>802</v>
      </c>
      <c r="G368" s="313">
        <v>11640587610.364908</v>
      </c>
      <c r="H368" s="315">
        <v>11642297160.701031</v>
      </c>
      <c r="I368" s="322">
        <v>-1.4683960669659157E-4</v>
      </c>
      <c r="J368" s="341">
        <v>68</v>
      </c>
      <c r="K368" s="342">
        <v>68</v>
      </c>
      <c r="L368" s="328">
        <v>0</v>
      </c>
      <c r="M368" s="343">
        <v>5025000</v>
      </c>
      <c r="N368" s="344">
        <v>5025000</v>
      </c>
      <c r="O368" s="322">
        <v>0</v>
      </c>
      <c r="P368" s="343">
        <v>4964625.7302960297</v>
      </c>
      <c r="Q368" s="344">
        <v>4964625.7302960297</v>
      </c>
      <c r="R368" s="322">
        <v>0</v>
      </c>
      <c r="S368" s="343">
        <v>0</v>
      </c>
      <c r="T368" s="245">
        <v>0</v>
      </c>
      <c r="U368" s="331"/>
      <c r="V368" s="171">
        <v>-3476854978.7269168</v>
      </c>
      <c r="W368" s="196">
        <v>-3476854978.7269168</v>
      </c>
      <c r="X368" s="196">
        <v>-3476854978.7269168</v>
      </c>
      <c r="Y368" s="196">
        <v>-3476854978.7269168</v>
      </c>
      <c r="Z368" s="197">
        <v>-3476854978.7269168</v>
      </c>
      <c r="AA368" s="171">
        <v>11949.079039829048</v>
      </c>
      <c r="AB368" s="196">
        <v>131.74298557289438</v>
      </c>
      <c r="AC368" s="197">
        <v>507806720.10966909</v>
      </c>
      <c r="AD368" s="171">
        <v>5530846429.4336262</v>
      </c>
      <c r="AE368" s="196">
        <v>8348443.9312488157</v>
      </c>
      <c r="AF368" s="196">
        <v>52189474.838273287</v>
      </c>
      <c r="AG368" s="196">
        <v>5348314061.4481049</v>
      </c>
      <c r="AH368" s="196">
        <v>11640587610.364908</v>
      </c>
      <c r="AI368" s="197">
        <v>317926857.61654741</v>
      </c>
      <c r="AJ368" s="244">
        <v>68</v>
      </c>
      <c r="AK368" s="245">
        <v>19</v>
      </c>
      <c r="AL368" s="245">
        <v>5025000</v>
      </c>
      <c r="AM368" s="192">
        <v>0.98798521995940947</v>
      </c>
      <c r="AN368" s="244">
        <v>69</v>
      </c>
      <c r="AO368" s="245">
        <v>20</v>
      </c>
      <c r="AP368" s="245">
        <v>86</v>
      </c>
      <c r="AQ368" s="246">
        <v>23</v>
      </c>
      <c r="AR368" s="244">
        <v>1144571894.0391698</v>
      </c>
      <c r="AS368" s="246">
        <v>877280364.98751903</v>
      </c>
      <c r="AT368" s="244">
        <v>119327013</v>
      </c>
      <c r="AU368" s="191">
        <v>0.18818650057015529</v>
      </c>
      <c r="AV368" s="192">
        <v>3.4866552786382642E-2</v>
      </c>
      <c r="AW368" s="244">
        <v>4964625.7302960325</v>
      </c>
      <c r="AX368" s="246">
        <v>121289261.87147729</v>
      </c>
      <c r="AY368" s="244">
        <v>4964625.7302960297</v>
      </c>
      <c r="AZ368" s="246">
        <v>0</v>
      </c>
      <c r="BA368" s="186">
        <v>0.99999999999999944</v>
      </c>
      <c r="BB368" s="187">
        <v>0</v>
      </c>
      <c r="BC368" s="244">
        <v>4964625.7302960297</v>
      </c>
      <c r="BD368" s="245">
        <v>18097995.909720317</v>
      </c>
      <c r="BE368" s="245">
        <v>742062.60790734796</v>
      </c>
      <c r="BF368" s="247">
        <v>1159.2747824505941</v>
      </c>
    </row>
    <row r="369" spans="2:58" s="19" customFormat="1" ht="15" customHeight="1" x14ac:dyDescent="0.25">
      <c r="B369" s="256" t="s">
        <v>300</v>
      </c>
      <c r="C369" s="576">
        <v>1</v>
      </c>
      <c r="D369" s="288">
        <v>2018</v>
      </c>
      <c r="E369" s="345">
        <v>0.2</v>
      </c>
      <c r="F369" s="346" t="s">
        <v>802</v>
      </c>
      <c r="G369" s="316">
        <v>11638896161.719999</v>
      </c>
      <c r="H369" s="318">
        <v>11642297160.701031</v>
      </c>
      <c r="I369" s="323">
        <v>-2.9212439212700225E-4</v>
      </c>
      <c r="J369" s="347">
        <v>68</v>
      </c>
      <c r="K369" s="348">
        <v>68</v>
      </c>
      <c r="L369" s="329">
        <v>0</v>
      </c>
      <c r="M369" s="349">
        <v>5025000</v>
      </c>
      <c r="N369" s="350">
        <v>5025000</v>
      </c>
      <c r="O369" s="323">
        <v>0</v>
      </c>
      <c r="P369" s="349">
        <v>4964625.7302960297</v>
      </c>
      <c r="Q369" s="350">
        <v>4964625.7302960297</v>
      </c>
      <c r="R369" s="323">
        <v>0</v>
      </c>
      <c r="S369" s="349">
        <v>0</v>
      </c>
      <c r="T369" s="249">
        <v>0</v>
      </c>
      <c r="U369" s="332"/>
      <c r="V369" s="172">
        <v>-3489478195.2436552</v>
      </c>
      <c r="W369" s="198">
        <v>-3489478195.2436552</v>
      </c>
      <c r="X369" s="198">
        <v>-3489478195.2436552</v>
      </c>
      <c r="Y369" s="198">
        <v>-3489478195.2436552</v>
      </c>
      <c r="Z369" s="199">
        <v>-3489478195.2436552</v>
      </c>
      <c r="AA369" s="172">
        <v>11919.378792745161</v>
      </c>
      <c r="AB369" s="198">
        <v>131.6096598921938</v>
      </c>
      <c r="AC369" s="199">
        <v>506856674.23821586</v>
      </c>
      <c r="AD369" s="172">
        <v>5519806049.4750481</v>
      </c>
      <c r="AE369" s="198">
        <v>8325256.8152292073</v>
      </c>
      <c r="AF369" s="198">
        <v>52141773.629488036</v>
      </c>
      <c r="AG369" s="198">
        <v>5339795210.7021961</v>
      </c>
      <c r="AH369" s="198">
        <v>11638896161.719999</v>
      </c>
      <c r="AI369" s="199">
        <v>317852272.91976714</v>
      </c>
      <c r="AJ369" s="248">
        <v>68</v>
      </c>
      <c r="AK369" s="249">
        <v>19</v>
      </c>
      <c r="AL369" s="249">
        <v>5025000</v>
      </c>
      <c r="AM369" s="194">
        <v>0.98798521995940947</v>
      </c>
      <c r="AN369" s="248">
        <v>69</v>
      </c>
      <c r="AO369" s="249">
        <v>20</v>
      </c>
      <c r="AP369" s="249">
        <v>86</v>
      </c>
      <c r="AQ369" s="250">
        <v>23</v>
      </c>
      <c r="AR369" s="248">
        <v>1157378559.0391698</v>
      </c>
      <c r="AS369" s="250">
        <v>861343012.80100441</v>
      </c>
      <c r="AT369" s="248">
        <v>119327013</v>
      </c>
      <c r="AU369" s="193">
        <v>0.18818650057015526</v>
      </c>
      <c r="AV369" s="194">
        <v>3.4866552786382649E-2</v>
      </c>
      <c r="AW369" s="248">
        <v>4964625.7302960325</v>
      </c>
      <c r="AX369" s="250">
        <v>121289261.87147729</v>
      </c>
      <c r="AY369" s="248">
        <v>4964625.7302960297</v>
      </c>
      <c r="AZ369" s="250">
        <v>0</v>
      </c>
      <c r="BA369" s="204">
        <v>0.99999999999999944</v>
      </c>
      <c r="BB369" s="206">
        <v>0</v>
      </c>
      <c r="BC369" s="248">
        <v>4964625.7302960297</v>
      </c>
      <c r="BD369" s="249">
        <v>18097995.909720324</v>
      </c>
      <c r="BE369" s="249">
        <v>742062.60790734785</v>
      </c>
      <c r="BF369" s="251">
        <v>1161.8174068756273</v>
      </c>
    </row>
    <row r="370" spans="2:58" s="19" customFormat="1" ht="15" customHeight="1" x14ac:dyDescent="0.25">
      <c r="B370" s="254" t="s">
        <v>303</v>
      </c>
      <c r="C370" s="577">
        <v>1</v>
      </c>
      <c r="D370" s="286">
        <v>2018</v>
      </c>
      <c r="E370" s="333">
        <v>-0.2</v>
      </c>
      <c r="F370" s="334" t="s">
        <v>697</v>
      </c>
      <c r="G370" s="319">
        <v>240627484.47684425</v>
      </c>
      <c r="H370" s="320">
        <v>318041972.54466283</v>
      </c>
      <c r="I370" s="324">
        <v>-0.24340965894665745</v>
      </c>
      <c r="J370" s="335">
        <v>69</v>
      </c>
      <c r="K370" s="336">
        <v>69</v>
      </c>
      <c r="L370" s="327">
        <v>0</v>
      </c>
      <c r="M370" s="337">
        <v>5100000</v>
      </c>
      <c r="N370" s="338">
        <v>5100000</v>
      </c>
      <c r="O370" s="324">
        <v>0</v>
      </c>
      <c r="P370" s="337">
        <v>4964625.7302960297</v>
      </c>
      <c r="Q370" s="338">
        <v>4964625.7302960297</v>
      </c>
      <c r="R370" s="324">
        <v>0</v>
      </c>
      <c r="S370" s="337">
        <v>0</v>
      </c>
      <c r="T370" s="241">
        <v>0</v>
      </c>
      <c r="U370" s="330"/>
      <c r="V370" s="170">
        <v>-3963480365.5252299</v>
      </c>
      <c r="W370" s="24">
        <v>-3963480365.5252299</v>
      </c>
      <c r="X370" s="24">
        <v>-3963480365.5252299</v>
      </c>
      <c r="Y370" s="24">
        <v>-3963480365.5252299</v>
      </c>
      <c r="Z370" s="195">
        <v>-3963480365.5252299</v>
      </c>
      <c r="AA370" s="170">
        <v>10217.22398849041</v>
      </c>
      <c r="AB370" s="24">
        <v>107.82657595374668</v>
      </c>
      <c r="AC370" s="195">
        <v>379158248.47548449</v>
      </c>
      <c r="AD370" s="170">
        <v>5910795516.6240788</v>
      </c>
      <c r="AE370" s="24">
        <v>5912786.9913479295</v>
      </c>
      <c r="AF370" s="24">
        <v>39481954.12142618</v>
      </c>
      <c r="AG370" s="24">
        <v>3568545973.2287183</v>
      </c>
      <c r="AH370" s="24">
        <v>9237524413.1483154</v>
      </c>
      <c r="AI370" s="195">
        <v>240627484.47684425</v>
      </c>
      <c r="AJ370" s="240">
        <v>69</v>
      </c>
      <c r="AK370" s="241">
        <v>20</v>
      </c>
      <c r="AL370" s="241">
        <v>5100000</v>
      </c>
      <c r="AM370" s="190">
        <v>0.97345602554824162</v>
      </c>
      <c r="AN370" s="240">
        <v>69</v>
      </c>
      <c r="AO370" s="241">
        <v>20</v>
      </c>
      <c r="AP370" s="241">
        <v>86</v>
      </c>
      <c r="AQ370" s="242">
        <v>23</v>
      </c>
      <c r="AR370" s="240">
        <v>1165856260.5811191</v>
      </c>
      <c r="AS370" s="242">
        <v>894591592.1463778</v>
      </c>
      <c r="AT370" s="240">
        <v>119327013</v>
      </c>
      <c r="AU370" s="189">
        <v>0.18818650057015512</v>
      </c>
      <c r="AV370" s="190">
        <v>3.2006169649474329E-2</v>
      </c>
      <c r="AW370" s="240">
        <v>4964625.7302960325</v>
      </c>
      <c r="AX370" s="242">
        <v>121289261.87147729</v>
      </c>
      <c r="AY370" s="240">
        <v>4964625.7302960297</v>
      </c>
      <c r="AZ370" s="242">
        <v>0</v>
      </c>
      <c r="BA370" s="200">
        <v>0.99999999999999944</v>
      </c>
      <c r="BB370" s="202">
        <v>0</v>
      </c>
      <c r="BC370" s="240">
        <v>4964625.7302960297</v>
      </c>
      <c r="BD370" s="241">
        <v>18097995.909720317</v>
      </c>
      <c r="BE370" s="241">
        <v>742062.60790734808</v>
      </c>
      <c r="BF370" s="243">
        <v>1165.5235034565821</v>
      </c>
    </row>
    <row r="371" spans="2:58" s="19" customFormat="1" ht="15" customHeight="1" x14ac:dyDescent="0.25">
      <c r="B371" s="255" t="s">
        <v>303</v>
      </c>
      <c r="C371" s="575">
        <v>1</v>
      </c>
      <c r="D371" s="287">
        <v>2018</v>
      </c>
      <c r="E371" s="339">
        <v>-0.1</v>
      </c>
      <c r="F371" s="340" t="s">
        <v>697</v>
      </c>
      <c r="G371" s="313">
        <v>279334728.88005549</v>
      </c>
      <c r="H371" s="315">
        <v>318041972.54466283</v>
      </c>
      <c r="I371" s="322">
        <v>-0.12170482831215512</v>
      </c>
      <c r="J371" s="341">
        <v>69</v>
      </c>
      <c r="K371" s="342">
        <v>69</v>
      </c>
      <c r="L371" s="328">
        <v>0</v>
      </c>
      <c r="M371" s="343">
        <v>5100000</v>
      </c>
      <c r="N371" s="344">
        <v>5100000</v>
      </c>
      <c r="O371" s="322">
        <v>0</v>
      </c>
      <c r="P371" s="343">
        <v>4964625.7302960297</v>
      </c>
      <c r="Q371" s="344">
        <v>4964625.7302960297</v>
      </c>
      <c r="R371" s="322">
        <v>0</v>
      </c>
      <c r="S371" s="343">
        <v>0</v>
      </c>
      <c r="T371" s="245">
        <v>0</v>
      </c>
      <c r="U371" s="331"/>
      <c r="V371" s="171">
        <v>-3735673711.7507048</v>
      </c>
      <c r="W371" s="196">
        <v>-3735673711.7507048</v>
      </c>
      <c r="X371" s="196">
        <v>-3735673711.7507048</v>
      </c>
      <c r="Y371" s="196">
        <v>-3735673711.7507048</v>
      </c>
      <c r="Z371" s="197">
        <v>-3735673711.7507048</v>
      </c>
      <c r="AA371" s="171">
        <v>11093.868921816395</v>
      </c>
      <c r="AB371" s="196">
        <v>119.84519815547984</v>
      </c>
      <c r="AC371" s="197">
        <v>443911997.6617198</v>
      </c>
      <c r="AD371" s="171">
        <v>5726347955.9621487</v>
      </c>
      <c r="AE371" s="196">
        <v>7137212.0967985718</v>
      </c>
      <c r="AF371" s="196">
        <v>45855577.375960208</v>
      </c>
      <c r="AG371" s="196">
        <v>4463105758.3395424</v>
      </c>
      <c r="AH371" s="196">
        <v>10439753266.131254</v>
      </c>
      <c r="AI371" s="197">
        <v>279334728.88005549</v>
      </c>
      <c r="AJ371" s="244">
        <v>69</v>
      </c>
      <c r="AK371" s="245">
        <v>20</v>
      </c>
      <c r="AL371" s="245">
        <v>5100000</v>
      </c>
      <c r="AM371" s="192">
        <v>0.97345602554824151</v>
      </c>
      <c r="AN371" s="244">
        <v>69</v>
      </c>
      <c r="AO371" s="245">
        <v>20</v>
      </c>
      <c r="AP371" s="245">
        <v>86</v>
      </c>
      <c r="AQ371" s="246">
        <v>23</v>
      </c>
      <c r="AR371" s="244">
        <v>1165822120.5811191</v>
      </c>
      <c r="AS371" s="246">
        <v>894597685.95589805</v>
      </c>
      <c r="AT371" s="244">
        <v>119327013</v>
      </c>
      <c r="AU371" s="191">
        <v>0.18818650057015518</v>
      </c>
      <c r="AV371" s="192">
        <v>3.2006169649474323E-2</v>
      </c>
      <c r="AW371" s="244">
        <v>4964625.7302960325</v>
      </c>
      <c r="AX371" s="246">
        <v>121289261.87147729</v>
      </c>
      <c r="AY371" s="244">
        <v>4964625.7302960297</v>
      </c>
      <c r="AZ371" s="246">
        <v>0</v>
      </c>
      <c r="BA371" s="186">
        <v>0.99999999999999944</v>
      </c>
      <c r="BB371" s="187">
        <v>0</v>
      </c>
      <c r="BC371" s="244">
        <v>4964625.7302960297</v>
      </c>
      <c r="BD371" s="245">
        <v>18097995.90972032</v>
      </c>
      <c r="BE371" s="245">
        <v>742062.60790734808</v>
      </c>
      <c r="BF371" s="247">
        <v>1165.5224151316525</v>
      </c>
    </row>
    <row r="372" spans="2:58" s="19" customFormat="1" ht="15" customHeight="1" x14ac:dyDescent="0.25">
      <c r="B372" s="255" t="s">
        <v>303</v>
      </c>
      <c r="C372" s="575">
        <v>1</v>
      </c>
      <c r="D372" s="287">
        <v>2018</v>
      </c>
      <c r="E372" s="339">
        <v>0.1</v>
      </c>
      <c r="F372" s="340" t="s">
        <v>697</v>
      </c>
      <c r="G372" s="313">
        <v>356749215.49006367</v>
      </c>
      <c r="H372" s="315">
        <v>318041972.54466283</v>
      </c>
      <c r="I372" s="322">
        <v>0.1217048260507978</v>
      </c>
      <c r="J372" s="341">
        <v>69</v>
      </c>
      <c r="K372" s="342">
        <v>69</v>
      </c>
      <c r="L372" s="328">
        <v>0</v>
      </c>
      <c r="M372" s="343">
        <v>5100000</v>
      </c>
      <c r="N372" s="344">
        <v>5100000</v>
      </c>
      <c r="O372" s="322">
        <v>0</v>
      </c>
      <c r="P372" s="343">
        <v>4964625.7302960297</v>
      </c>
      <c r="Q372" s="344">
        <v>4964625.7302960297</v>
      </c>
      <c r="R372" s="322">
        <v>0</v>
      </c>
      <c r="S372" s="343">
        <v>0</v>
      </c>
      <c r="T372" s="245">
        <v>0</v>
      </c>
      <c r="U372" s="331"/>
      <c r="V372" s="171">
        <v>-3280071259.3048139</v>
      </c>
      <c r="W372" s="196">
        <v>-3280071259.3048139</v>
      </c>
      <c r="X372" s="196">
        <v>-3280071259.3048139</v>
      </c>
      <c r="Y372" s="196">
        <v>-3280071259.3048139</v>
      </c>
      <c r="Z372" s="197">
        <v>-3280071259.3048139</v>
      </c>
      <c r="AA372" s="171">
        <v>12847.146573442798</v>
      </c>
      <c r="AB372" s="196">
        <v>143.88241218349296</v>
      </c>
      <c r="AC372" s="197">
        <v>573419157.07262373</v>
      </c>
      <c r="AD372" s="171">
        <v>5357448321.412632</v>
      </c>
      <c r="AE372" s="196">
        <v>9586050.5960338376</v>
      </c>
      <c r="AF372" s="196">
        <v>58602804.678322405</v>
      </c>
      <c r="AG372" s="196">
        <v>6252226942.112318</v>
      </c>
      <c r="AH372" s="196">
        <v>12844210264.810411</v>
      </c>
      <c r="AI372" s="197">
        <v>356749215.49006367</v>
      </c>
      <c r="AJ372" s="244">
        <v>69</v>
      </c>
      <c r="AK372" s="245">
        <v>20</v>
      </c>
      <c r="AL372" s="245">
        <v>5100000</v>
      </c>
      <c r="AM372" s="192">
        <v>0.97345602554824151</v>
      </c>
      <c r="AN372" s="244">
        <v>69</v>
      </c>
      <c r="AO372" s="245">
        <v>20</v>
      </c>
      <c r="AP372" s="245">
        <v>86</v>
      </c>
      <c r="AQ372" s="246">
        <v>23</v>
      </c>
      <c r="AR372" s="244">
        <v>1165822120.5811191</v>
      </c>
      <c r="AS372" s="246">
        <v>894598770.11434293</v>
      </c>
      <c r="AT372" s="244">
        <v>119327013</v>
      </c>
      <c r="AU372" s="191">
        <v>0.18818650057015521</v>
      </c>
      <c r="AV372" s="192">
        <v>3.2006169649474323E-2</v>
      </c>
      <c r="AW372" s="244">
        <v>4964625.7302960325</v>
      </c>
      <c r="AX372" s="246">
        <v>121289261.87147729</v>
      </c>
      <c r="AY372" s="244">
        <v>4964625.7302960297</v>
      </c>
      <c r="AZ372" s="246">
        <v>0</v>
      </c>
      <c r="BA372" s="186">
        <v>0.99999999999999944</v>
      </c>
      <c r="BB372" s="187">
        <v>0</v>
      </c>
      <c r="BC372" s="244">
        <v>4964625.7302960297</v>
      </c>
      <c r="BD372" s="245">
        <v>18097995.909720317</v>
      </c>
      <c r="BE372" s="245">
        <v>742062.60790734796</v>
      </c>
      <c r="BF372" s="247">
        <v>1165.5224280293128</v>
      </c>
    </row>
    <row r="373" spans="2:58" s="19" customFormat="1" ht="15" customHeight="1" x14ac:dyDescent="0.25">
      <c r="B373" s="256" t="s">
        <v>303</v>
      </c>
      <c r="C373" s="576">
        <v>1</v>
      </c>
      <c r="D373" s="288">
        <v>2018</v>
      </c>
      <c r="E373" s="345">
        <v>0.2</v>
      </c>
      <c r="F373" s="346" t="s">
        <v>697</v>
      </c>
      <c r="G373" s="316">
        <v>395456459.1546706</v>
      </c>
      <c r="H373" s="318">
        <v>318041972.54466283</v>
      </c>
      <c r="I373" s="323">
        <v>0.24340965436295181</v>
      </c>
      <c r="J373" s="347">
        <v>69</v>
      </c>
      <c r="K373" s="348">
        <v>69</v>
      </c>
      <c r="L373" s="329">
        <v>0</v>
      </c>
      <c r="M373" s="349">
        <v>5100000</v>
      </c>
      <c r="N373" s="350">
        <v>5100000</v>
      </c>
      <c r="O373" s="323">
        <v>0</v>
      </c>
      <c r="P373" s="349">
        <v>4964625.7302960297</v>
      </c>
      <c r="Q373" s="350">
        <v>4964625.7302960297</v>
      </c>
      <c r="R373" s="323">
        <v>0</v>
      </c>
      <c r="S373" s="349">
        <v>0</v>
      </c>
      <c r="T373" s="249">
        <v>0</v>
      </c>
      <c r="U373" s="332"/>
      <c r="V373" s="172">
        <v>-3052270001.065846</v>
      </c>
      <c r="W373" s="198">
        <v>-3052270001.065846</v>
      </c>
      <c r="X373" s="198">
        <v>-3052270001.065846</v>
      </c>
      <c r="Y373" s="198">
        <v>-3052270001.065846</v>
      </c>
      <c r="Z373" s="199">
        <v>-3052270001.065846</v>
      </c>
      <c r="AA373" s="172">
        <v>13723.785508157942</v>
      </c>
      <c r="AB373" s="198">
        <v>155.90101944629018</v>
      </c>
      <c r="AC373" s="199">
        <v>638172740.68512106</v>
      </c>
      <c r="AD373" s="172">
        <v>5172998544.4968252</v>
      </c>
      <c r="AE373" s="198">
        <v>10810469.934822073</v>
      </c>
      <c r="AF373" s="198">
        <v>64976418.49631799</v>
      </c>
      <c r="AG373" s="198">
        <v>7146787561.4071083</v>
      </c>
      <c r="AH373" s="198">
        <v>14046438769.155622</v>
      </c>
      <c r="AI373" s="199">
        <v>395456459.1546706</v>
      </c>
      <c r="AJ373" s="248">
        <v>69</v>
      </c>
      <c r="AK373" s="249">
        <v>20</v>
      </c>
      <c r="AL373" s="249">
        <v>5100000</v>
      </c>
      <c r="AM373" s="194">
        <v>0.97345602554824151</v>
      </c>
      <c r="AN373" s="248">
        <v>69</v>
      </c>
      <c r="AO373" s="249">
        <v>20</v>
      </c>
      <c r="AP373" s="249">
        <v>86</v>
      </c>
      <c r="AQ373" s="250">
        <v>23</v>
      </c>
      <c r="AR373" s="248">
        <v>1165822120.5811191</v>
      </c>
      <c r="AS373" s="250">
        <v>894598770.11434293</v>
      </c>
      <c r="AT373" s="248">
        <v>119327013</v>
      </c>
      <c r="AU373" s="193">
        <v>0.18818650057015504</v>
      </c>
      <c r="AV373" s="194">
        <v>3.2006169649474343E-2</v>
      </c>
      <c r="AW373" s="248">
        <v>4964625.7302960325</v>
      </c>
      <c r="AX373" s="250">
        <v>121289261.87147729</v>
      </c>
      <c r="AY373" s="248">
        <v>4964625.7302960297</v>
      </c>
      <c r="AZ373" s="250">
        <v>0</v>
      </c>
      <c r="BA373" s="204">
        <v>0.99999999999999944</v>
      </c>
      <c r="BB373" s="206">
        <v>0</v>
      </c>
      <c r="BC373" s="248">
        <v>4964625.7302960297</v>
      </c>
      <c r="BD373" s="249">
        <v>18097995.909720317</v>
      </c>
      <c r="BE373" s="249">
        <v>742062.60790734796</v>
      </c>
      <c r="BF373" s="251">
        <v>1165.5224280293135</v>
      </c>
    </row>
    <row r="374" spans="2:58" s="19" customFormat="1" ht="15" customHeight="1" x14ac:dyDescent="0.25">
      <c r="B374" s="254" t="s">
        <v>303</v>
      </c>
      <c r="C374" s="577">
        <v>1</v>
      </c>
      <c r="D374" s="286">
        <v>2018</v>
      </c>
      <c r="E374" s="333">
        <v>-0.2</v>
      </c>
      <c r="F374" s="334" t="s">
        <v>698</v>
      </c>
      <c r="G374" s="319">
        <v>318041972.54466283</v>
      </c>
      <c r="H374" s="320">
        <v>318041972.54466283</v>
      </c>
      <c r="I374" s="324">
        <v>0</v>
      </c>
      <c r="J374" s="335">
        <v>69</v>
      </c>
      <c r="K374" s="336">
        <v>69</v>
      </c>
      <c r="L374" s="327">
        <v>0</v>
      </c>
      <c r="M374" s="337">
        <v>5100000</v>
      </c>
      <c r="N374" s="338">
        <v>5100000</v>
      </c>
      <c r="O374" s="324">
        <v>0</v>
      </c>
      <c r="P374" s="337">
        <v>4964625.7302960297</v>
      </c>
      <c r="Q374" s="338">
        <v>4964625.7302960297</v>
      </c>
      <c r="R374" s="324">
        <v>0</v>
      </c>
      <c r="S374" s="337">
        <v>0</v>
      </c>
      <c r="T374" s="241">
        <v>0</v>
      </c>
      <c r="U374" s="330"/>
      <c r="V374" s="170">
        <v>-3507872453.5117302</v>
      </c>
      <c r="W374" s="24">
        <v>-3507872453.5117302</v>
      </c>
      <c r="X374" s="24">
        <v>-3507872453.5117302</v>
      </c>
      <c r="Y374" s="24">
        <v>-3507872453.5117302</v>
      </c>
      <c r="Z374" s="195">
        <v>-3507872453.5117302</v>
      </c>
      <c r="AA374" s="170">
        <v>11970.507856531534</v>
      </c>
      <c r="AB374" s="24">
        <v>131.86380541827714</v>
      </c>
      <c r="AC374" s="195">
        <v>508665581.27421618</v>
      </c>
      <c r="AD374" s="170">
        <v>5541898179.0463448</v>
      </c>
      <c r="AE374" s="24">
        <v>8361631.4355868027</v>
      </c>
      <c r="AF374" s="24">
        <v>52229191.193955772</v>
      </c>
      <c r="AG374" s="24">
        <v>5357666377.6343307</v>
      </c>
      <c r="AH374" s="24">
        <v>11641981770.476469</v>
      </c>
      <c r="AI374" s="195">
        <v>318041972.54466283</v>
      </c>
      <c r="AJ374" s="240">
        <v>69</v>
      </c>
      <c r="AK374" s="241">
        <v>20</v>
      </c>
      <c r="AL374" s="241">
        <v>5100000</v>
      </c>
      <c r="AM374" s="190">
        <v>0.97345602554824151</v>
      </c>
      <c r="AN374" s="240">
        <v>69</v>
      </c>
      <c r="AO374" s="241">
        <v>20</v>
      </c>
      <c r="AP374" s="241">
        <v>86</v>
      </c>
      <c r="AQ374" s="242">
        <v>23</v>
      </c>
      <c r="AR374" s="240">
        <v>1165822120.5811191</v>
      </c>
      <c r="AS374" s="242">
        <v>894597685.95589805</v>
      </c>
      <c r="AT374" s="240">
        <v>119327013</v>
      </c>
      <c r="AU374" s="189">
        <v>0.18818650057015501</v>
      </c>
      <c r="AV374" s="190">
        <v>3.200616964947435E-2</v>
      </c>
      <c r="AW374" s="240">
        <v>4964625.7302960325</v>
      </c>
      <c r="AX374" s="242">
        <v>121289261.87147729</v>
      </c>
      <c r="AY374" s="240">
        <v>4964625.7302960297</v>
      </c>
      <c r="AZ374" s="242">
        <v>0</v>
      </c>
      <c r="BA374" s="200">
        <v>0.99999999999999944</v>
      </c>
      <c r="BB374" s="202">
        <v>0</v>
      </c>
      <c r="BC374" s="240">
        <v>4964625.7302960297</v>
      </c>
      <c r="BD374" s="241">
        <v>18097995.909720317</v>
      </c>
      <c r="BE374" s="241">
        <v>742062.60790734796</v>
      </c>
      <c r="BF374" s="243">
        <v>1165.5224151316525</v>
      </c>
    </row>
    <row r="375" spans="2:58" s="19" customFormat="1" ht="15" customHeight="1" x14ac:dyDescent="0.25">
      <c r="B375" s="255" t="s">
        <v>303</v>
      </c>
      <c r="C375" s="575">
        <v>1</v>
      </c>
      <c r="D375" s="287">
        <v>2018</v>
      </c>
      <c r="E375" s="339">
        <v>-0.1</v>
      </c>
      <c r="F375" s="340" t="s">
        <v>698</v>
      </c>
      <c r="G375" s="313">
        <v>318041972.54466283</v>
      </c>
      <c r="H375" s="315">
        <v>318041972.54466283</v>
      </c>
      <c r="I375" s="322">
        <v>0</v>
      </c>
      <c r="J375" s="341">
        <v>69</v>
      </c>
      <c r="K375" s="342">
        <v>69</v>
      </c>
      <c r="L375" s="328">
        <v>0</v>
      </c>
      <c r="M375" s="343">
        <v>5100000</v>
      </c>
      <c r="N375" s="344">
        <v>5100000</v>
      </c>
      <c r="O375" s="322">
        <v>0</v>
      </c>
      <c r="P375" s="343">
        <v>4964625.7302960297</v>
      </c>
      <c r="Q375" s="344">
        <v>4964625.7302960297</v>
      </c>
      <c r="R375" s="322">
        <v>0</v>
      </c>
      <c r="S375" s="343">
        <v>0</v>
      </c>
      <c r="T375" s="245">
        <v>0</v>
      </c>
      <c r="U375" s="331"/>
      <c r="V375" s="171">
        <v>-3507872453.5117302</v>
      </c>
      <c r="W375" s="196">
        <v>-3507872453.5117302</v>
      </c>
      <c r="X375" s="196">
        <v>-3507872453.5117302</v>
      </c>
      <c r="Y375" s="196">
        <v>-3507872453.5117302</v>
      </c>
      <c r="Z375" s="197">
        <v>-3507872453.5117302</v>
      </c>
      <c r="AA375" s="171">
        <v>11970.507856531534</v>
      </c>
      <c r="AB375" s="196">
        <v>131.86380541827714</v>
      </c>
      <c r="AC375" s="197">
        <v>508665581.27421618</v>
      </c>
      <c r="AD375" s="171">
        <v>5541898179.0463448</v>
      </c>
      <c r="AE375" s="196">
        <v>8361631.4355868027</v>
      </c>
      <c r="AF375" s="196">
        <v>52229191.193955772</v>
      </c>
      <c r="AG375" s="196">
        <v>5357666377.6343307</v>
      </c>
      <c r="AH375" s="196">
        <v>11641981770.476469</v>
      </c>
      <c r="AI375" s="197">
        <v>318041972.54466283</v>
      </c>
      <c r="AJ375" s="244">
        <v>69</v>
      </c>
      <c r="AK375" s="245">
        <v>20</v>
      </c>
      <c r="AL375" s="245">
        <v>5100000</v>
      </c>
      <c r="AM375" s="192">
        <v>0.97345602554824151</v>
      </c>
      <c r="AN375" s="244">
        <v>69</v>
      </c>
      <c r="AO375" s="245">
        <v>20</v>
      </c>
      <c r="AP375" s="245">
        <v>86</v>
      </c>
      <c r="AQ375" s="246">
        <v>23</v>
      </c>
      <c r="AR375" s="244">
        <v>1165822120.5811191</v>
      </c>
      <c r="AS375" s="246">
        <v>894597685.95589805</v>
      </c>
      <c r="AT375" s="244">
        <v>119327013</v>
      </c>
      <c r="AU375" s="191">
        <v>0.18818650057015501</v>
      </c>
      <c r="AV375" s="192">
        <v>3.200616964947435E-2</v>
      </c>
      <c r="AW375" s="244">
        <v>4964625.7302960325</v>
      </c>
      <c r="AX375" s="246">
        <v>121289261.87147729</v>
      </c>
      <c r="AY375" s="244">
        <v>4964625.7302960297</v>
      </c>
      <c r="AZ375" s="246">
        <v>0</v>
      </c>
      <c r="BA375" s="186">
        <v>0.99999999999999944</v>
      </c>
      <c r="BB375" s="187">
        <v>0</v>
      </c>
      <c r="BC375" s="244">
        <v>4964625.7302960297</v>
      </c>
      <c r="BD375" s="245">
        <v>18097995.909720317</v>
      </c>
      <c r="BE375" s="245">
        <v>742062.60790734796</v>
      </c>
      <c r="BF375" s="247">
        <v>1165.5224151316525</v>
      </c>
    </row>
    <row r="376" spans="2:58" s="19" customFormat="1" ht="15" customHeight="1" x14ac:dyDescent="0.25">
      <c r="B376" s="255" t="s">
        <v>303</v>
      </c>
      <c r="C376" s="575">
        <v>1</v>
      </c>
      <c r="D376" s="287">
        <v>2018</v>
      </c>
      <c r="E376" s="339">
        <v>0.1</v>
      </c>
      <c r="F376" s="340" t="s">
        <v>698</v>
      </c>
      <c r="G376" s="313">
        <v>318041972.54466283</v>
      </c>
      <c r="H376" s="315">
        <v>318041972.54466283</v>
      </c>
      <c r="I376" s="322">
        <v>0</v>
      </c>
      <c r="J376" s="341">
        <v>69</v>
      </c>
      <c r="K376" s="342">
        <v>69</v>
      </c>
      <c r="L376" s="328">
        <v>0</v>
      </c>
      <c r="M376" s="343">
        <v>5100000</v>
      </c>
      <c r="N376" s="344">
        <v>5100000</v>
      </c>
      <c r="O376" s="322">
        <v>0</v>
      </c>
      <c r="P376" s="343">
        <v>4964625.7302960297</v>
      </c>
      <c r="Q376" s="344">
        <v>4964625.7302960297</v>
      </c>
      <c r="R376" s="322">
        <v>0</v>
      </c>
      <c r="S376" s="343">
        <v>0</v>
      </c>
      <c r="T376" s="245">
        <v>0</v>
      </c>
      <c r="U376" s="331"/>
      <c r="V376" s="171">
        <v>-3507872453.5117302</v>
      </c>
      <c r="W376" s="196">
        <v>-3507872453.5117302</v>
      </c>
      <c r="X376" s="196">
        <v>-3507872453.5117302</v>
      </c>
      <c r="Y376" s="196">
        <v>-3507872453.5117302</v>
      </c>
      <c r="Z376" s="197">
        <v>-3507872453.5117302</v>
      </c>
      <c r="AA376" s="171">
        <v>11970.507856531534</v>
      </c>
      <c r="AB376" s="196">
        <v>131.86380541827714</v>
      </c>
      <c r="AC376" s="197">
        <v>508665581.27421618</v>
      </c>
      <c r="AD376" s="171">
        <v>5541898179.0463448</v>
      </c>
      <c r="AE376" s="196">
        <v>8361631.4355868027</v>
      </c>
      <c r="AF376" s="196">
        <v>52229191.193955772</v>
      </c>
      <c r="AG376" s="196">
        <v>5357666377.6343307</v>
      </c>
      <c r="AH376" s="196">
        <v>11641981770.476469</v>
      </c>
      <c r="AI376" s="197">
        <v>318041972.54466283</v>
      </c>
      <c r="AJ376" s="244">
        <v>69</v>
      </c>
      <c r="AK376" s="245">
        <v>20</v>
      </c>
      <c r="AL376" s="245">
        <v>5100000</v>
      </c>
      <c r="AM376" s="192">
        <v>0.97345602554824151</v>
      </c>
      <c r="AN376" s="244">
        <v>69</v>
      </c>
      <c r="AO376" s="245">
        <v>20</v>
      </c>
      <c r="AP376" s="245">
        <v>86</v>
      </c>
      <c r="AQ376" s="246">
        <v>23</v>
      </c>
      <c r="AR376" s="244">
        <v>1165822120.5811191</v>
      </c>
      <c r="AS376" s="246">
        <v>894597685.95589805</v>
      </c>
      <c r="AT376" s="244">
        <v>119327013</v>
      </c>
      <c r="AU376" s="191">
        <v>0.18818650057015501</v>
      </c>
      <c r="AV376" s="192">
        <v>3.200616964947435E-2</v>
      </c>
      <c r="AW376" s="244">
        <v>4964625.7302960325</v>
      </c>
      <c r="AX376" s="246">
        <v>121289261.87147729</v>
      </c>
      <c r="AY376" s="244">
        <v>4964625.7302960297</v>
      </c>
      <c r="AZ376" s="246">
        <v>0</v>
      </c>
      <c r="BA376" s="186">
        <v>0.99999999999999944</v>
      </c>
      <c r="BB376" s="187">
        <v>0</v>
      </c>
      <c r="BC376" s="244">
        <v>4964625.7302960297</v>
      </c>
      <c r="BD376" s="245">
        <v>18097995.909720317</v>
      </c>
      <c r="BE376" s="245">
        <v>742062.60790734796</v>
      </c>
      <c r="BF376" s="247">
        <v>1165.5224151316525</v>
      </c>
    </row>
    <row r="377" spans="2:58" s="19" customFormat="1" ht="15" customHeight="1" x14ac:dyDescent="0.25">
      <c r="B377" s="256" t="s">
        <v>303</v>
      </c>
      <c r="C377" s="576">
        <v>1</v>
      </c>
      <c r="D377" s="288">
        <v>2018</v>
      </c>
      <c r="E377" s="345">
        <v>0.2</v>
      </c>
      <c r="F377" s="346" t="s">
        <v>698</v>
      </c>
      <c r="G377" s="316">
        <v>318041972.54466283</v>
      </c>
      <c r="H377" s="318">
        <v>318041972.54466283</v>
      </c>
      <c r="I377" s="323">
        <v>0</v>
      </c>
      <c r="J377" s="347">
        <v>69</v>
      </c>
      <c r="K377" s="348">
        <v>69</v>
      </c>
      <c r="L377" s="329">
        <v>0</v>
      </c>
      <c r="M377" s="349">
        <v>5100000</v>
      </c>
      <c r="N377" s="350">
        <v>5100000</v>
      </c>
      <c r="O377" s="323">
        <v>0</v>
      </c>
      <c r="P377" s="349">
        <v>4964625.7302960297</v>
      </c>
      <c r="Q377" s="350">
        <v>4964625.7302960297</v>
      </c>
      <c r="R377" s="323">
        <v>0</v>
      </c>
      <c r="S377" s="349">
        <v>0</v>
      </c>
      <c r="T377" s="249">
        <v>0</v>
      </c>
      <c r="U377" s="332"/>
      <c r="V377" s="172">
        <v>-3507872453.5117302</v>
      </c>
      <c r="W377" s="198">
        <v>-3507872453.5117302</v>
      </c>
      <c r="X377" s="198">
        <v>-3507872453.5117302</v>
      </c>
      <c r="Y377" s="198">
        <v>-3507872453.5117302</v>
      </c>
      <c r="Z377" s="199">
        <v>-3507872453.5117302</v>
      </c>
      <c r="AA377" s="172">
        <v>11970.507856531534</v>
      </c>
      <c r="AB377" s="198">
        <v>131.86380541827714</v>
      </c>
      <c r="AC377" s="199">
        <v>508665581.27421618</v>
      </c>
      <c r="AD377" s="172">
        <v>5541898179.0463448</v>
      </c>
      <c r="AE377" s="198">
        <v>8361631.4355868027</v>
      </c>
      <c r="AF377" s="198">
        <v>52229191.193955772</v>
      </c>
      <c r="AG377" s="198">
        <v>5357666377.6343307</v>
      </c>
      <c r="AH377" s="198">
        <v>11641981770.476469</v>
      </c>
      <c r="AI377" s="199">
        <v>318041972.54466283</v>
      </c>
      <c r="AJ377" s="248">
        <v>69</v>
      </c>
      <c r="AK377" s="249">
        <v>20</v>
      </c>
      <c r="AL377" s="249">
        <v>5100000</v>
      </c>
      <c r="AM377" s="194">
        <v>0.97345602554824151</v>
      </c>
      <c r="AN377" s="248">
        <v>69</v>
      </c>
      <c r="AO377" s="249">
        <v>20</v>
      </c>
      <c r="AP377" s="249">
        <v>86</v>
      </c>
      <c r="AQ377" s="250">
        <v>23</v>
      </c>
      <c r="AR377" s="248">
        <v>1165822120.5811191</v>
      </c>
      <c r="AS377" s="250">
        <v>894597685.95589805</v>
      </c>
      <c r="AT377" s="248">
        <v>119327013</v>
      </c>
      <c r="AU377" s="193">
        <v>0.18818650057015501</v>
      </c>
      <c r="AV377" s="194">
        <v>3.200616964947435E-2</v>
      </c>
      <c r="AW377" s="248">
        <v>4964625.7302960325</v>
      </c>
      <c r="AX377" s="250">
        <v>121289261.87147729</v>
      </c>
      <c r="AY377" s="248">
        <v>4964625.7302960297</v>
      </c>
      <c r="AZ377" s="250">
        <v>0</v>
      </c>
      <c r="BA377" s="204">
        <v>0.99999999999999944</v>
      </c>
      <c r="BB377" s="206">
        <v>0</v>
      </c>
      <c r="BC377" s="248">
        <v>4964625.7302960297</v>
      </c>
      <c r="BD377" s="249">
        <v>18097995.909720317</v>
      </c>
      <c r="BE377" s="249">
        <v>742062.60790734796</v>
      </c>
      <c r="BF377" s="251">
        <v>1165.5224151316525</v>
      </c>
    </row>
    <row r="378" spans="2:58" s="19" customFormat="1" ht="15" customHeight="1" x14ac:dyDescent="0.25">
      <c r="B378" s="254" t="s">
        <v>303</v>
      </c>
      <c r="C378" s="577">
        <v>1</v>
      </c>
      <c r="D378" s="286">
        <v>2018</v>
      </c>
      <c r="E378" s="333">
        <v>-0.2</v>
      </c>
      <c r="F378" s="334" t="s">
        <v>699</v>
      </c>
      <c r="G378" s="319">
        <v>321174177.67978108</v>
      </c>
      <c r="H378" s="320">
        <v>318041972.54466283</v>
      </c>
      <c r="I378" s="324">
        <v>9.848401800735207E-3</v>
      </c>
      <c r="J378" s="335">
        <v>69</v>
      </c>
      <c r="K378" s="336">
        <v>69</v>
      </c>
      <c r="L378" s="327">
        <v>0</v>
      </c>
      <c r="M378" s="337">
        <v>5100000</v>
      </c>
      <c r="N378" s="338">
        <v>5100000</v>
      </c>
      <c r="O378" s="324">
        <v>0</v>
      </c>
      <c r="P378" s="337">
        <v>4964625.7302960297</v>
      </c>
      <c r="Q378" s="338">
        <v>4964625.7302960297</v>
      </c>
      <c r="R378" s="324">
        <v>0</v>
      </c>
      <c r="S378" s="337">
        <v>0</v>
      </c>
      <c r="T378" s="241">
        <v>0</v>
      </c>
      <c r="U378" s="330"/>
      <c r="V378" s="170">
        <v>-3174297285.7827077</v>
      </c>
      <c r="W378" s="24">
        <v>-3174297285.7827077</v>
      </c>
      <c r="X378" s="24">
        <v>-3174297285.7827077</v>
      </c>
      <c r="Y378" s="24">
        <v>-3174297285.7827077</v>
      </c>
      <c r="Z378" s="195">
        <v>-3174297285.7827077</v>
      </c>
      <c r="AA378" s="170">
        <v>12292.136968388351</v>
      </c>
      <c r="AB378" s="24">
        <v>132.63940117771793</v>
      </c>
      <c r="AC378" s="195">
        <v>517375155.48886347</v>
      </c>
      <c r="AD378" s="170">
        <v>5669240540.6994762</v>
      </c>
      <c r="AE378" s="24">
        <v>8593086.6447140072</v>
      </c>
      <c r="AF378" s="24">
        <v>52913057.348669089</v>
      </c>
      <c r="AG378" s="24">
        <v>5526530006.2014866</v>
      </c>
      <c r="AH378" s="24">
        <v>11659925065.693932</v>
      </c>
      <c r="AI378" s="195">
        <v>321174177.67978108</v>
      </c>
      <c r="AJ378" s="240">
        <v>69</v>
      </c>
      <c r="AK378" s="241">
        <v>20</v>
      </c>
      <c r="AL378" s="241">
        <v>5100000</v>
      </c>
      <c r="AM378" s="190">
        <v>0.97345602554824151</v>
      </c>
      <c r="AN378" s="240">
        <v>69</v>
      </c>
      <c r="AO378" s="241">
        <v>20</v>
      </c>
      <c r="AP378" s="241">
        <v>86</v>
      </c>
      <c r="AQ378" s="242">
        <v>23</v>
      </c>
      <c r="AR378" s="240">
        <v>1160300622.61305</v>
      </c>
      <c r="AS378" s="242">
        <v>893331587.55873072</v>
      </c>
      <c r="AT378" s="240">
        <v>119327013</v>
      </c>
      <c r="AU378" s="189">
        <v>0.18818650057015526</v>
      </c>
      <c r="AV378" s="190">
        <v>3.1916303956824522E-2</v>
      </c>
      <c r="AW378" s="240">
        <v>4964625.7302960325</v>
      </c>
      <c r="AX378" s="242">
        <v>121289261.87147729</v>
      </c>
      <c r="AY378" s="240">
        <v>4964625.7302960297</v>
      </c>
      <c r="AZ378" s="242">
        <v>0</v>
      </c>
      <c r="BA378" s="200">
        <v>0.99999999999999944</v>
      </c>
      <c r="BB378" s="202">
        <v>0</v>
      </c>
      <c r="BC378" s="240">
        <v>4964625.7302960297</v>
      </c>
      <c r="BD378" s="241">
        <v>18097995.909720317</v>
      </c>
      <c r="BE378" s="241">
        <v>742062.60790734773</v>
      </c>
      <c r="BF378" s="243">
        <v>1098.3320123978747</v>
      </c>
    </row>
    <row r="379" spans="2:58" s="19" customFormat="1" ht="15" customHeight="1" x14ac:dyDescent="0.25">
      <c r="B379" s="255" t="s">
        <v>303</v>
      </c>
      <c r="C379" s="575">
        <v>1</v>
      </c>
      <c r="D379" s="287">
        <v>2018</v>
      </c>
      <c r="E379" s="339">
        <v>-0.1</v>
      </c>
      <c r="F379" s="340" t="s">
        <v>699</v>
      </c>
      <c r="G379" s="313">
        <v>319607837.27102309</v>
      </c>
      <c r="H379" s="315">
        <v>318041972.54466283</v>
      </c>
      <c r="I379" s="322">
        <v>4.923453070774686E-3</v>
      </c>
      <c r="J379" s="341">
        <v>69</v>
      </c>
      <c r="K379" s="342">
        <v>69</v>
      </c>
      <c r="L379" s="328">
        <v>0</v>
      </c>
      <c r="M379" s="343">
        <v>5100000</v>
      </c>
      <c r="N379" s="344">
        <v>5100000</v>
      </c>
      <c r="O379" s="322">
        <v>0</v>
      </c>
      <c r="P379" s="343">
        <v>4964625.7302960297</v>
      </c>
      <c r="Q379" s="344">
        <v>4964625.7302960297</v>
      </c>
      <c r="R379" s="322">
        <v>0</v>
      </c>
      <c r="S379" s="343">
        <v>0</v>
      </c>
      <c r="T379" s="245">
        <v>0</v>
      </c>
      <c r="U379" s="331"/>
      <c r="V379" s="171">
        <v>-3341782999.4934273</v>
      </c>
      <c r="W379" s="196">
        <v>-3341782999.4934273</v>
      </c>
      <c r="X379" s="196">
        <v>-3341782999.4934273</v>
      </c>
      <c r="Y379" s="196">
        <v>-3341782999.4934273</v>
      </c>
      <c r="Z379" s="197">
        <v>-3341782999.4934273</v>
      </c>
      <c r="AA379" s="171">
        <v>12130.906230303113</v>
      </c>
      <c r="AB379" s="196">
        <v>132.25080266692251</v>
      </c>
      <c r="AC379" s="197">
        <v>513000634.37167609</v>
      </c>
      <c r="AD379" s="171">
        <v>5605455503.9165077</v>
      </c>
      <c r="AE379" s="196">
        <v>8476989.4889990333</v>
      </c>
      <c r="AF379" s="196">
        <v>52570668.519225225</v>
      </c>
      <c r="AG379" s="196">
        <v>5442006334.5490561</v>
      </c>
      <c r="AH379" s="196">
        <v>11650940748.124489</v>
      </c>
      <c r="AI379" s="197">
        <v>319607837.27102309</v>
      </c>
      <c r="AJ379" s="244">
        <v>69</v>
      </c>
      <c r="AK379" s="245">
        <v>20</v>
      </c>
      <c r="AL379" s="245">
        <v>5100000</v>
      </c>
      <c r="AM379" s="192">
        <v>0.97345602554824162</v>
      </c>
      <c r="AN379" s="244">
        <v>69</v>
      </c>
      <c r="AO379" s="245">
        <v>20</v>
      </c>
      <c r="AP379" s="245">
        <v>86</v>
      </c>
      <c r="AQ379" s="246">
        <v>23</v>
      </c>
      <c r="AR379" s="244">
        <v>1164204110.5264759</v>
      </c>
      <c r="AS379" s="246">
        <v>893823390.9794569</v>
      </c>
      <c r="AT379" s="244">
        <v>119327013</v>
      </c>
      <c r="AU379" s="191">
        <v>0.18818650057015521</v>
      </c>
      <c r="AV379" s="192">
        <v>3.1910514789309931E-2</v>
      </c>
      <c r="AW379" s="244">
        <v>4964625.7302960325</v>
      </c>
      <c r="AX379" s="246">
        <v>121289261.87147729</v>
      </c>
      <c r="AY379" s="244">
        <v>4964625.7302960297</v>
      </c>
      <c r="AZ379" s="246">
        <v>0</v>
      </c>
      <c r="BA379" s="186">
        <v>0.99999999999999944</v>
      </c>
      <c r="BB379" s="187">
        <v>0</v>
      </c>
      <c r="BC379" s="244">
        <v>4964625.7302960297</v>
      </c>
      <c r="BD379" s="245">
        <v>18097995.909720317</v>
      </c>
      <c r="BE379" s="245">
        <v>742062.60790734785</v>
      </c>
      <c r="BF379" s="247">
        <v>1132.0678341951671</v>
      </c>
    </row>
    <row r="380" spans="2:58" s="19" customFormat="1" ht="15" customHeight="1" x14ac:dyDescent="0.25">
      <c r="B380" s="255" t="s">
        <v>303</v>
      </c>
      <c r="C380" s="575">
        <v>1</v>
      </c>
      <c r="D380" s="287">
        <v>2018</v>
      </c>
      <c r="E380" s="339">
        <v>0.1</v>
      </c>
      <c r="F380" s="340" t="s">
        <v>699</v>
      </c>
      <c r="G380" s="313">
        <v>316476429.27112728</v>
      </c>
      <c r="H380" s="315">
        <v>318041972.54466283</v>
      </c>
      <c r="I380" s="322">
        <v>-4.9224423462399525E-3</v>
      </c>
      <c r="J380" s="341">
        <v>69</v>
      </c>
      <c r="K380" s="342">
        <v>69</v>
      </c>
      <c r="L380" s="328">
        <v>0</v>
      </c>
      <c r="M380" s="343">
        <v>5100000</v>
      </c>
      <c r="N380" s="344">
        <v>5100000</v>
      </c>
      <c r="O380" s="322">
        <v>0</v>
      </c>
      <c r="P380" s="343">
        <v>4964625.7302960297</v>
      </c>
      <c r="Q380" s="344">
        <v>4964625.7302960297</v>
      </c>
      <c r="R380" s="322">
        <v>0</v>
      </c>
      <c r="S380" s="343">
        <v>0</v>
      </c>
      <c r="T380" s="245">
        <v>0</v>
      </c>
      <c r="U380" s="331"/>
      <c r="V380" s="171">
        <v>-3669562802.6512041</v>
      </c>
      <c r="W380" s="196">
        <v>-3669562802.6512041</v>
      </c>
      <c r="X380" s="196">
        <v>-3669562802.6512041</v>
      </c>
      <c r="Y380" s="196">
        <v>-3669562802.6512041</v>
      </c>
      <c r="Z380" s="197">
        <v>-3669562802.6512041</v>
      </c>
      <c r="AA380" s="171">
        <v>11810.185761103005</v>
      </c>
      <c r="AB380" s="196">
        <v>131.47684359099949</v>
      </c>
      <c r="AC380" s="197">
        <v>504329991.27183354</v>
      </c>
      <c r="AD380" s="171">
        <v>5478331953.2909164</v>
      </c>
      <c r="AE380" s="196">
        <v>8246294.1133979401</v>
      </c>
      <c r="AF380" s="196">
        <v>51887748.32667987</v>
      </c>
      <c r="AG380" s="196">
        <v>5273485211.4493446</v>
      </c>
      <c r="AH380" s="196">
        <v>11633021432.489689</v>
      </c>
      <c r="AI380" s="197">
        <v>316476429.27112728</v>
      </c>
      <c r="AJ380" s="244">
        <v>69</v>
      </c>
      <c r="AK380" s="245">
        <v>20</v>
      </c>
      <c r="AL380" s="245">
        <v>5100000</v>
      </c>
      <c r="AM380" s="192">
        <v>0.97345602554824162</v>
      </c>
      <c r="AN380" s="244">
        <v>69</v>
      </c>
      <c r="AO380" s="245">
        <v>20</v>
      </c>
      <c r="AP380" s="245">
        <v>86</v>
      </c>
      <c r="AQ380" s="246">
        <v>23</v>
      </c>
      <c r="AR380" s="244">
        <v>1166519261.4239759</v>
      </c>
      <c r="AS380" s="246">
        <v>899669759.62824941</v>
      </c>
      <c r="AT380" s="244">
        <v>119327013</v>
      </c>
      <c r="AU380" s="191">
        <v>0.18818650057015526</v>
      </c>
      <c r="AV380" s="192">
        <v>3.2021087888838867E-2</v>
      </c>
      <c r="AW380" s="244">
        <v>4964625.7302960325</v>
      </c>
      <c r="AX380" s="246">
        <v>121289261.87147729</v>
      </c>
      <c r="AY380" s="244">
        <v>4964625.7302960297</v>
      </c>
      <c r="AZ380" s="246">
        <v>0</v>
      </c>
      <c r="BA380" s="186">
        <v>0.99999999999999944</v>
      </c>
      <c r="BB380" s="187">
        <v>0</v>
      </c>
      <c r="BC380" s="244">
        <v>4964625.7302960297</v>
      </c>
      <c r="BD380" s="245">
        <v>18097995.909720313</v>
      </c>
      <c r="BE380" s="245">
        <v>742062.60790734796</v>
      </c>
      <c r="BF380" s="247">
        <v>1198.090980223692</v>
      </c>
    </row>
    <row r="381" spans="2:58" s="19" customFormat="1" ht="15" customHeight="1" x14ac:dyDescent="0.25">
      <c r="B381" s="256" t="s">
        <v>303</v>
      </c>
      <c r="C381" s="576">
        <v>1</v>
      </c>
      <c r="D381" s="288">
        <v>2018</v>
      </c>
      <c r="E381" s="345">
        <v>0.2</v>
      </c>
      <c r="F381" s="346" t="s">
        <v>699</v>
      </c>
      <c r="G381" s="316">
        <v>314911241.55562258</v>
      </c>
      <c r="H381" s="318">
        <v>318041972.54466283</v>
      </c>
      <c r="I381" s="323">
        <v>-9.8437667330232292E-3</v>
      </c>
      <c r="J381" s="347">
        <v>69</v>
      </c>
      <c r="K381" s="348">
        <v>69</v>
      </c>
      <c r="L381" s="329">
        <v>0</v>
      </c>
      <c r="M381" s="349">
        <v>5075000</v>
      </c>
      <c r="N381" s="350">
        <v>5100000</v>
      </c>
      <c r="O381" s="323">
        <v>-4.9019607843137081E-3</v>
      </c>
      <c r="P381" s="349">
        <v>4964625.7302960297</v>
      </c>
      <c r="Q381" s="350">
        <v>4964625.7302960297</v>
      </c>
      <c r="R381" s="323">
        <v>0</v>
      </c>
      <c r="S381" s="349">
        <v>0</v>
      </c>
      <c r="T381" s="249">
        <v>0</v>
      </c>
      <c r="U381" s="332"/>
      <c r="V381" s="172">
        <v>-3824499468.1957798</v>
      </c>
      <c r="W381" s="198">
        <v>-3824499468.1957798</v>
      </c>
      <c r="X381" s="198">
        <v>-3824499468.1957798</v>
      </c>
      <c r="Y381" s="198">
        <v>-3824499468.1957798</v>
      </c>
      <c r="Z381" s="199">
        <v>-3824499468.1957798</v>
      </c>
      <c r="AA381" s="172">
        <v>11649.977461420578</v>
      </c>
      <c r="AB381" s="198">
        <v>131.09003476081185</v>
      </c>
      <c r="AC381" s="199">
        <v>500000954.28418458</v>
      </c>
      <c r="AD381" s="172">
        <v>5414813462.4355316</v>
      </c>
      <c r="AE381" s="198">
        <v>8130880.9642394483</v>
      </c>
      <c r="AF381" s="198">
        <v>51546304.599636793</v>
      </c>
      <c r="AG381" s="198">
        <v>5189796290.025094</v>
      </c>
      <c r="AH381" s="198">
        <v>11624083160.674673</v>
      </c>
      <c r="AI381" s="199">
        <v>314911241.55562258</v>
      </c>
      <c r="AJ381" s="248">
        <v>69</v>
      </c>
      <c r="AK381" s="249">
        <v>20</v>
      </c>
      <c r="AL381" s="249">
        <v>5075000</v>
      </c>
      <c r="AM381" s="194">
        <v>0.9782513754277895</v>
      </c>
      <c r="AN381" s="248">
        <v>69</v>
      </c>
      <c r="AO381" s="249">
        <v>20</v>
      </c>
      <c r="AP381" s="249">
        <v>86</v>
      </c>
      <c r="AQ381" s="250">
        <v>23</v>
      </c>
      <c r="AR381" s="248">
        <v>1165604850.1387811</v>
      </c>
      <c r="AS381" s="250">
        <v>903205060.93588436</v>
      </c>
      <c r="AT381" s="248">
        <v>119327013</v>
      </c>
      <c r="AU381" s="193">
        <v>0.18818650057015521</v>
      </c>
      <c r="AV381" s="194">
        <v>2.8360374609065354E-2</v>
      </c>
      <c r="AW381" s="248">
        <v>4964625.7302960325</v>
      </c>
      <c r="AX381" s="250">
        <v>121289261.87147729</v>
      </c>
      <c r="AY381" s="248">
        <v>4964625.7302960297</v>
      </c>
      <c r="AZ381" s="250">
        <v>0</v>
      </c>
      <c r="BA381" s="204">
        <v>0.99999999999999944</v>
      </c>
      <c r="BB381" s="206">
        <v>0</v>
      </c>
      <c r="BC381" s="248">
        <v>4964625.7302960297</v>
      </c>
      <c r="BD381" s="249">
        <v>18097995.909720317</v>
      </c>
      <c r="BE381" s="249">
        <v>742062.60790734785</v>
      </c>
      <c r="BF381" s="251">
        <v>1229.2991419385767</v>
      </c>
    </row>
    <row r="382" spans="2:58" s="19" customFormat="1" ht="15" customHeight="1" x14ac:dyDescent="0.25">
      <c r="B382" s="254" t="s">
        <v>303</v>
      </c>
      <c r="C382" s="577">
        <v>1</v>
      </c>
      <c r="D382" s="286">
        <v>2018</v>
      </c>
      <c r="E382" s="333">
        <v>-0.2</v>
      </c>
      <c r="F382" s="334" t="s">
        <v>701</v>
      </c>
      <c r="G382" s="319">
        <v>318122874.2266289</v>
      </c>
      <c r="H382" s="320">
        <v>318041972.54466283</v>
      </c>
      <c r="I382" s="324">
        <v>2.5437423029028849E-4</v>
      </c>
      <c r="J382" s="335">
        <v>71</v>
      </c>
      <c r="K382" s="336">
        <v>69</v>
      </c>
      <c r="L382" s="327">
        <v>2</v>
      </c>
      <c r="M382" s="337">
        <v>5150000</v>
      </c>
      <c r="N382" s="338">
        <v>5100000</v>
      </c>
      <c r="O382" s="324">
        <v>9.8039215686274161E-3</v>
      </c>
      <c r="P382" s="337">
        <v>4964625.7302960297</v>
      </c>
      <c r="Q382" s="338">
        <v>4964625.7302960297</v>
      </c>
      <c r="R382" s="324">
        <v>0</v>
      </c>
      <c r="S382" s="337">
        <v>0</v>
      </c>
      <c r="T382" s="241">
        <v>0</v>
      </c>
      <c r="U382" s="330"/>
      <c r="V382" s="170">
        <v>-3247715970.8387828</v>
      </c>
      <c r="W382" s="24">
        <v>-3247715970.8387828</v>
      </c>
      <c r="X382" s="24">
        <v>-3247715970.8387828</v>
      </c>
      <c r="Y382" s="24">
        <v>-3247715970.8387828</v>
      </c>
      <c r="Z382" s="195">
        <v>-3247715970.8387828</v>
      </c>
      <c r="AA382" s="170">
        <v>12001.179968829319</v>
      </c>
      <c r="AB382" s="24">
        <v>131.92555717207122</v>
      </c>
      <c r="AC382" s="195">
        <v>509133962.02012777</v>
      </c>
      <c r="AD382" s="170">
        <v>5550240956.165122</v>
      </c>
      <c r="AE382" s="24">
        <v>8379913.7985493727</v>
      </c>
      <c r="AF382" s="24">
        <v>52270054.236895479</v>
      </c>
      <c r="AG382" s="24">
        <v>5386002420.717926</v>
      </c>
      <c r="AH382" s="24">
        <v>11644209571.583735</v>
      </c>
      <c r="AI382" s="195">
        <v>318122874.2266289</v>
      </c>
      <c r="AJ382" s="240">
        <v>71</v>
      </c>
      <c r="AK382" s="241">
        <v>20</v>
      </c>
      <c r="AL382" s="241">
        <v>5150000</v>
      </c>
      <c r="AM382" s="190">
        <v>0.96400499617398694</v>
      </c>
      <c r="AN382" s="240">
        <v>71</v>
      </c>
      <c r="AO382" s="241">
        <v>20</v>
      </c>
      <c r="AP382" s="241">
        <v>86</v>
      </c>
      <c r="AQ382" s="242">
        <v>23</v>
      </c>
      <c r="AR382" s="240">
        <v>1165718997.1039762</v>
      </c>
      <c r="AS382" s="242">
        <v>889790773.81696296</v>
      </c>
      <c r="AT382" s="240">
        <v>119327013</v>
      </c>
      <c r="AU382" s="189">
        <v>0.18818650057015524</v>
      </c>
      <c r="AV382" s="190">
        <v>3.200612511741651E-2</v>
      </c>
      <c r="AW382" s="240">
        <v>4964625.7302960325</v>
      </c>
      <c r="AX382" s="242">
        <v>121289261.87147729</v>
      </c>
      <c r="AY382" s="240">
        <v>4964625.7302960297</v>
      </c>
      <c r="AZ382" s="242">
        <v>0</v>
      </c>
      <c r="BA382" s="200">
        <v>0.99999999999999944</v>
      </c>
      <c r="BB382" s="202">
        <v>0</v>
      </c>
      <c r="BC382" s="240">
        <v>4964625.7302960297</v>
      </c>
      <c r="BD382" s="241">
        <v>18097995.909720313</v>
      </c>
      <c r="BE382" s="241">
        <v>742062.60790734773</v>
      </c>
      <c r="BF382" s="243">
        <v>1113.1203864888639</v>
      </c>
    </row>
    <row r="383" spans="2:58" s="19" customFormat="1" ht="15" customHeight="1" x14ac:dyDescent="0.25">
      <c r="B383" s="255" t="s">
        <v>303</v>
      </c>
      <c r="C383" s="575">
        <v>1</v>
      </c>
      <c r="D383" s="287">
        <v>2018</v>
      </c>
      <c r="E383" s="339">
        <v>-0.1</v>
      </c>
      <c r="F383" s="340" t="s">
        <v>701</v>
      </c>
      <c r="G383" s="313">
        <v>318082208.98486614</v>
      </c>
      <c r="H383" s="315">
        <v>318041972.54466283</v>
      </c>
      <c r="I383" s="322">
        <v>1.2651298783428189E-4</v>
      </c>
      <c r="J383" s="341">
        <v>69</v>
      </c>
      <c r="K383" s="342">
        <v>69</v>
      </c>
      <c r="L383" s="328">
        <v>0</v>
      </c>
      <c r="M383" s="343">
        <v>5125000</v>
      </c>
      <c r="N383" s="344">
        <v>5100000</v>
      </c>
      <c r="O383" s="322">
        <v>4.9019607843137081E-3</v>
      </c>
      <c r="P383" s="343">
        <v>4964625.7302960297</v>
      </c>
      <c r="Q383" s="344">
        <v>4964625.7302960297</v>
      </c>
      <c r="R383" s="322">
        <v>0</v>
      </c>
      <c r="S383" s="343">
        <v>0</v>
      </c>
      <c r="T383" s="245">
        <v>0</v>
      </c>
      <c r="U383" s="331"/>
      <c r="V383" s="171">
        <v>-3371074970.3055472</v>
      </c>
      <c r="W383" s="196">
        <v>-3371074970.3055472</v>
      </c>
      <c r="X383" s="196">
        <v>-3371074970.3055472</v>
      </c>
      <c r="Y383" s="196">
        <v>-3371074970.3055472</v>
      </c>
      <c r="Z383" s="197">
        <v>-3371074970.3055472</v>
      </c>
      <c r="AA383" s="171">
        <v>11985.807620647249</v>
      </c>
      <c r="AB383" s="196">
        <v>131.89453884367293</v>
      </c>
      <c r="AC383" s="197">
        <v>508894242.69698751</v>
      </c>
      <c r="AD383" s="171">
        <v>5546036961.1361818</v>
      </c>
      <c r="AE383" s="196">
        <v>8370702.7865236085</v>
      </c>
      <c r="AF383" s="196">
        <v>52249538.467316546</v>
      </c>
      <c r="AG383" s="196">
        <v>5371963793.3675852</v>
      </c>
      <c r="AH383" s="196">
        <v>11643099222.208054</v>
      </c>
      <c r="AI383" s="197">
        <v>318082208.98486614</v>
      </c>
      <c r="AJ383" s="244">
        <v>69</v>
      </c>
      <c r="AK383" s="245">
        <v>20</v>
      </c>
      <c r="AL383" s="245">
        <v>5125000</v>
      </c>
      <c r="AM383" s="192">
        <v>0.96870745956995752</v>
      </c>
      <c r="AN383" s="244">
        <v>69</v>
      </c>
      <c r="AO383" s="245">
        <v>20</v>
      </c>
      <c r="AP383" s="245">
        <v>86</v>
      </c>
      <c r="AQ383" s="246">
        <v>23</v>
      </c>
      <c r="AR383" s="244">
        <v>1166130582.1039762</v>
      </c>
      <c r="AS383" s="246">
        <v>891413794.99179232</v>
      </c>
      <c r="AT383" s="244">
        <v>119327013</v>
      </c>
      <c r="AU383" s="191">
        <v>0.1881865005701551</v>
      </c>
      <c r="AV383" s="192">
        <v>3.2006125117416531E-2</v>
      </c>
      <c r="AW383" s="244">
        <v>4964625.7302960325</v>
      </c>
      <c r="AX383" s="246">
        <v>121289261.87147729</v>
      </c>
      <c r="AY383" s="244">
        <v>4964625.7302960297</v>
      </c>
      <c r="AZ383" s="246">
        <v>0</v>
      </c>
      <c r="BA383" s="186">
        <v>0.99999999999999944</v>
      </c>
      <c r="BB383" s="187">
        <v>0</v>
      </c>
      <c r="BC383" s="244">
        <v>4964625.7302960297</v>
      </c>
      <c r="BD383" s="245">
        <v>18097995.909720317</v>
      </c>
      <c r="BE383" s="245">
        <v>742062.60790734796</v>
      </c>
      <c r="BF383" s="247">
        <v>1137.9680185745601</v>
      </c>
    </row>
    <row r="384" spans="2:58" s="19" customFormat="1" ht="15" customHeight="1" x14ac:dyDescent="0.25">
      <c r="B384" s="255" t="s">
        <v>303</v>
      </c>
      <c r="C384" s="575">
        <v>1</v>
      </c>
      <c r="D384" s="287">
        <v>2018</v>
      </c>
      <c r="E384" s="339">
        <v>0.1</v>
      </c>
      <c r="F384" s="340" t="s">
        <v>701</v>
      </c>
      <c r="G384" s="313">
        <v>318001900.07978958</v>
      </c>
      <c r="H384" s="315">
        <v>318041972.54466283</v>
      </c>
      <c r="I384" s="322">
        <v>-1.2599741019281296E-4</v>
      </c>
      <c r="J384" s="341">
        <v>68</v>
      </c>
      <c r="K384" s="342">
        <v>69</v>
      </c>
      <c r="L384" s="328">
        <v>-1</v>
      </c>
      <c r="M384" s="343">
        <v>5050000</v>
      </c>
      <c r="N384" s="344">
        <v>5100000</v>
      </c>
      <c r="O384" s="322">
        <v>-9.8039215686274161E-3</v>
      </c>
      <c r="P384" s="343">
        <v>4964625.7302960297</v>
      </c>
      <c r="Q384" s="344">
        <v>4964625.7302960297</v>
      </c>
      <c r="R384" s="322">
        <v>0</v>
      </c>
      <c r="S384" s="343">
        <v>0</v>
      </c>
      <c r="T384" s="245">
        <v>0</v>
      </c>
      <c r="U384" s="331"/>
      <c r="V384" s="171">
        <v>-3621547843.3645945</v>
      </c>
      <c r="W384" s="196">
        <v>-3621547843.3645945</v>
      </c>
      <c r="X384" s="196">
        <v>-3621547843.3645945</v>
      </c>
      <c r="Y384" s="196">
        <v>-3621547843.3645945</v>
      </c>
      <c r="Z384" s="197">
        <v>-3621547843.3645945</v>
      </c>
      <c r="AA384" s="171">
        <v>11955.352079931632</v>
      </c>
      <c r="AB384" s="196">
        <v>131.83297286484637</v>
      </c>
      <c r="AC384" s="197">
        <v>508409493.11052287</v>
      </c>
      <c r="AD384" s="171">
        <v>5537659912.9805145</v>
      </c>
      <c r="AE384" s="196">
        <v>8352391.7850173591</v>
      </c>
      <c r="AF384" s="196">
        <v>52208856.014880128</v>
      </c>
      <c r="AG384" s="196">
        <v>5344369391.6920881</v>
      </c>
      <c r="AH384" s="196">
        <v>11640904824.206417</v>
      </c>
      <c r="AI384" s="197">
        <v>318001900.07978958</v>
      </c>
      <c r="AJ384" s="244">
        <v>68</v>
      </c>
      <c r="AK384" s="245">
        <v>19</v>
      </c>
      <c r="AL384" s="245">
        <v>5050000</v>
      </c>
      <c r="AM384" s="192">
        <v>0.98309420401901648</v>
      </c>
      <c r="AN384" s="244">
        <v>69</v>
      </c>
      <c r="AO384" s="245">
        <v>20</v>
      </c>
      <c r="AP384" s="245">
        <v>86</v>
      </c>
      <c r="AQ384" s="246">
        <v>23</v>
      </c>
      <c r="AR384" s="244">
        <v>1163579178.9132257</v>
      </c>
      <c r="AS384" s="246">
        <v>900615176.77080381</v>
      </c>
      <c r="AT384" s="244">
        <v>119327013</v>
      </c>
      <c r="AU384" s="191">
        <v>0.18818650057015524</v>
      </c>
      <c r="AV384" s="192">
        <v>2.8665508269142818E-2</v>
      </c>
      <c r="AW384" s="244">
        <v>4964625.7302960325</v>
      </c>
      <c r="AX384" s="246">
        <v>121289261.87147729</v>
      </c>
      <c r="AY384" s="244">
        <v>4964625.7302960297</v>
      </c>
      <c r="AZ384" s="246">
        <v>0</v>
      </c>
      <c r="BA384" s="186">
        <v>0.99999999999999944</v>
      </c>
      <c r="BB384" s="187">
        <v>0</v>
      </c>
      <c r="BC384" s="244">
        <v>4964625.7302960297</v>
      </c>
      <c r="BD384" s="245">
        <v>18097995.909720317</v>
      </c>
      <c r="BE384" s="245">
        <v>742062.60790734796</v>
      </c>
      <c r="BF384" s="247">
        <v>1188.4195357798537</v>
      </c>
    </row>
    <row r="385" spans="2:58" s="19" customFormat="1" ht="15" customHeight="1" x14ac:dyDescent="0.25">
      <c r="B385" s="256" t="s">
        <v>303</v>
      </c>
      <c r="C385" s="576">
        <v>1</v>
      </c>
      <c r="D385" s="288">
        <v>2018</v>
      </c>
      <c r="E385" s="345">
        <v>0.2</v>
      </c>
      <c r="F385" s="346" t="s">
        <v>701</v>
      </c>
      <c r="G385" s="316">
        <v>317962120.28452605</v>
      </c>
      <c r="H385" s="318">
        <v>318041972.54466283</v>
      </c>
      <c r="I385" s="323">
        <v>-2.5107459716045E-4</v>
      </c>
      <c r="J385" s="347">
        <v>68</v>
      </c>
      <c r="K385" s="348">
        <v>69</v>
      </c>
      <c r="L385" s="329">
        <v>-1</v>
      </c>
      <c r="M385" s="349">
        <v>5050000</v>
      </c>
      <c r="N385" s="350">
        <v>5100000</v>
      </c>
      <c r="O385" s="323">
        <v>-9.8039215686274161E-3</v>
      </c>
      <c r="P385" s="349">
        <v>4964625.7302960297</v>
      </c>
      <c r="Q385" s="350">
        <v>4964625.7302960297</v>
      </c>
      <c r="R385" s="323">
        <v>0</v>
      </c>
      <c r="S385" s="349">
        <v>0</v>
      </c>
      <c r="T385" s="249">
        <v>0</v>
      </c>
      <c r="U385" s="332"/>
      <c r="V385" s="172">
        <v>-3763267526.1265373</v>
      </c>
      <c r="W385" s="198">
        <v>-3763267526.1265373</v>
      </c>
      <c r="X385" s="198">
        <v>-3763267526.1265373</v>
      </c>
      <c r="Y385" s="198">
        <v>-3763267526.1265373</v>
      </c>
      <c r="Z385" s="199">
        <v>-3763267526.1265373</v>
      </c>
      <c r="AA385" s="172">
        <v>11940.124216380667</v>
      </c>
      <c r="AB385" s="198">
        <v>131.80252133947658</v>
      </c>
      <c r="AC385" s="199">
        <v>508192397.81683654</v>
      </c>
      <c r="AD385" s="172">
        <v>5533589855.096056</v>
      </c>
      <c r="AE385" s="198">
        <v>8343480.1707881708</v>
      </c>
      <c r="AF385" s="198">
        <v>52188707.772545613</v>
      </c>
      <c r="AG385" s="198">
        <v>5329790668.4219799</v>
      </c>
      <c r="AH385" s="198">
        <v>11639779208.950438</v>
      </c>
      <c r="AI385" s="199">
        <v>317962120.28452605</v>
      </c>
      <c r="AJ385" s="248">
        <v>68</v>
      </c>
      <c r="AK385" s="249">
        <v>19</v>
      </c>
      <c r="AL385" s="249">
        <v>5050000</v>
      </c>
      <c r="AM385" s="194">
        <v>0.98309420401901615</v>
      </c>
      <c r="AN385" s="248">
        <v>69</v>
      </c>
      <c r="AO385" s="249">
        <v>20</v>
      </c>
      <c r="AP385" s="249">
        <v>86</v>
      </c>
      <c r="AQ385" s="250">
        <v>23</v>
      </c>
      <c r="AR385" s="248">
        <v>1163579178.9132257</v>
      </c>
      <c r="AS385" s="250">
        <v>900615176.77080381</v>
      </c>
      <c r="AT385" s="248">
        <v>119327013</v>
      </c>
      <c r="AU385" s="193">
        <v>0.18818650057015518</v>
      </c>
      <c r="AV385" s="194">
        <v>2.8665508269142825E-2</v>
      </c>
      <c r="AW385" s="248">
        <v>4964625.7302960325</v>
      </c>
      <c r="AX385" s="250">
        <v>121289261.87147729</v>
      </c>
      <c r="AY385" s="248">
        <v>4964625.7302960297</v>
      </c>
      <c r="AZ385" s="250">
        <v>0</v>
      </c>
      <c r="BA385" s="204">
        <v>0.99999999999999944</v>
      </c>
      <c r="BB385" s="206">
        <v>0</v>
      </c>
      <c r="BC385" s="248">
        <v>4964625.7302960297</v>
      </c>
      <c r="BD385" s="249">
        <v>18097995.909720313</v>
      </c>
      <c r="BE385" s="249">
        <v>742062.60790734808</v>
      </c>
      <c r="BF385" s="251">
        <v>1216.9654303670559</v>
      </c>
    </row>
    <row r="386" spans="2:58" s="19" customFormat="1" ht="15" customHeight="1" x14ac:dyDescent="0.25">
      <c r="B386" s="254" t="s">
        <v>303</v>
      </c>
      <c r="C386" s="577">
        <v>1</v>
      </c>
      <c r="D386" s="286">
        <v>2018</v>
      </c>
      <c r="E386" s="333">
        <v>-0.2</v>
      </c>
      <c r="F386" s="334" t="s">
        <v>696</v>
      </c>
      <c r="G386" s="319">
        <v>327920496.70818955</v>
      </c>
      <c r="H386" s="320">
        <v>318041972.54466283</v>
      </c>
      <c r="I386" s="324">
        <v>3.1060441753924417E-2</v>
      </c>
      <c r="J386" s="335">
        <v>69</v>
      </c>
      <c r="K386" s="336">
        <v>69</v>
      </c>
      <c r="L386" s="327">
        <v>0</v>
      </c>
      <c r="M386" s="337">
        <v>5100000</v>
      </c>
      <c r="N386" s="338">
        <v>5100000</v>
      </c>
      <c r="O386" s="324">
        <v>0</v>
      </c>
      <c r="P386" s="337">
        <v>4964625.7302960297</v>
      </c>
      <c r="Q386" s="338">
        <v>4964625.7302960297</v>
      </c>
      <c r="R386" s="324">
        <v>0</v>
      </c>
      <c r="S386" s="337">
        <v>0</v>
      </c>
      <c r="T386" s="241">
        <v>0</v>
      </c>
      <c r="U386" s="330"/>
      <c r="V386" s="170">
        <v>-3408286708.8342171</v>
      </c>
      <c r="W386" s="24">
        <v>-3408286708.8342171</v>
      </c>
      <c r="X386" s="24">
        <v>-3408286708.8342171</v>
      </c>
      <c r="Y386" s="24">
        <v>-3408286708.8342171</v>
      </c>
      <c r="Z386" s="195">
        <v>-3408286708.8342171</v>
      </c>
      <c r="AA386" s="170">
        <v>12533.356193867916</v>
      </c>
      <c r="AB386" s="24">
        <v>133.41139279931485</v>
      </c>
      <c r="AC386" s="195">
        <v>515876308.96929562</v>
      </c>
      <c r="AD386" s="170">
        <v>5755817544.5325794</v>
      </c>
      <c r="AE386" s="24">
        <v>8724173.2839256376</v>
      </c>
      <c r="AF386" s="24">
        <v>53483091.958002493</v>
      </c>
      <c r="AG386" s="24">
        <v>5806636880.0878267</v>
      </c>
      <c r="AH386" s="24">
        <v>11687128410.682312</v>
      </c>
      <c r="AI386" s="195">
        <v>327920496.70818955</v>
      </c>
      <c r="AJ386" s="240">
        <v>69</v>
      </c>
      <c r="AK386" s="241">
        <v>20</v>
      </c>
      <c r="AL386" s="241">
        <v>5100000</v>
      </c>
      <c r="AM386" s="190">
        <v>0.97345602554824107</v>
      </c>
      <c r="AN386" s="240">
        <v>69</v>
      </c>
      <c r="AO386" s="241">
        <v>20</v>
      </c>
      <c r="AP386" s="241">
        <v>86</v>
      </c>
      <c r="AQ386" s="242">
        <v>23</v>
      </c>
      <c r="AR386" s="240">
        <v>1165452675.5811191</v>
      </c>
      <c r="AS386" s="242">
        <v>895579857.7666378</v>
      </c>
      <c r="AT386" s="240">
        <v>119327013</v>
      </c>
      <c r="AU386" s="189">
        <v>0.18818650057015499</v>
      </c>
      <c r="AV386" s="190">
        <v>3.2006169649474357E-2</v>
      </c>
      <c r="AW386" s="240">
        <v>4964625.7302960325</v>
      </c>
      <c r="AX386" s="242">
        <v>121289261.87147729</v>
      </c>
      <c r="AY386" s="240">
        <v>4964625.7302960297</v>
      </c>
      <c r="AZ386" s="242">
        <v>0</v>
      </c>
      <c r="BA386" s="200">
        <v>0.99999999999999944</v>
      </c>
      <c r="BB386" s="202">
        <v>0</v>
      </c>
      <c r="BC386" s="240">
        <v>4964625.7302960297</v>
      </c>
      <c r="BD386" s="241">
        <v>18097995.90972032</v>
      </c>
      <c r="BE386" s="241">
        <v>742062.60790734808</v>
      </c>
      <c r="BF386" s="243">
        <v>1145.4633527778869</v>
      </c>
    </row>
    <row r="387" spans="2:58" s="19" customFormat="1" ht="15" customHeight="1" x14ac:dyDescent="0.25">
      <c r="B387" s="255" t="s">
        <v>303</v>
      </c>
      <c r="C387" s="575">
        <v>1</v>
      </c>
      <c r="D387" s="287">
        <v>2018</v>
      </c>
      <c r="E387" s="339">
        <v>-0.1</v>
      </c>
      <c r="F387" s="340" t="s">
        <v>696</v>
      </c>
      <c r="G387" s="313">
        <v>322981255.38652682</v>
      </c>
      <c r="H387" s="315">
        <v>318041972.54466283</v>
      </c>
      <c r="I387" s="322">
        <v>1.5530286151681949E-2</v>
      </c>
      <c r="J387" s="341">
        <v>69</v>
      </c>
      <c r="K387" s="342">
        <v>69</v>
      </c>
      <c r="L387" s="328">
        <v>0</v>
      </c>
      <c r="M387" s="343">
        <v>5100000</v>
      </c>
      <c r="N387" s="344">
        <v>5100000</v>
      </c>
      <c r="O387" s="322">
        <v>0</v>
      </c>
      <c r="P387" s="343">
        <v>4964625.7302960297</v>
      </c>
      <c r="Q387" s="344">
        <v>4964625.7302960297</v>
      </c>
      <c r="R387" s="322">
        <v>0</v>
      </c>
      <c r="S387" s="343">
        <v>0</v>
      </c>
      <c r="T387" s="245">
        <v>0</v>
      </c>
      <c r="U387" s="331"/>
      <c r="V387" s="171">
        <v>-3458722658.7817993</v>
      </c>
      <c r="W387" s="196">
        <v>-3458722658.7817993</v>
      </c>
      <c r="X387" s="196">
        <v>-3458722658.7817993</v>
      </c>
      <c r="Y387" s="196">
        <v>-3458722658.7817993</v>
      </c>
      <c r="Z387" s="197">
        <v>-3458722658.7817993</v>
      </c>
      <c r="AA387" s="171">
        <v>12251.936912160594</v>
      </c>
      <c r="AB387" s="196">
        <v>132.63763657931938</v>
      </c>
      <c r="AC387" s="197">
        <v>512274620.74118799</v>
      </c>
      <c r="AD387" s="171">
        <v>5648877364.8036194</v>
      </c>
      <c r="AE387" s="196">
        <v>8542908.7902763579</v>
      </c>
      <c r="AF387" s="196">
        <v>52856147.465338759</v>
      </c>
      <c r="AG387" s="196">
        <v>5582133794.2098284</v>
      </c>
      <c r="AH387" s="196">
        <v>11664554481.274994</v>
      </c>
      <c r="AI387" s="197">
        <v>322981255.38652682</v>
      </c>
      <c r="AJ387" s="244">
        <v>69</v>
      </c>
      <c r="AK387" s="245">
        <v>20</v>
      </c>
      <c r="AL387" s="245">
        <v>5100000</v>
      </c>
      <c r="AM387" s="192">
        <v>0.97345602554824151</v>
      </c>
      <c r="AN387" s="244">
        <v>69</v>
      </c>
      <c r="AO387" s="245">
        <v>20</v>
      </c>
      <c r="AP387" s="245">
        <v>86</v>
      </c>
      <c r="AQ387" s="246">
        <v>23</v>
      </c>
      <c r="AR387" s="244">
        <v>1165822022.1039762</v>
      </c>
      <c r="AS387" s="246">
        <v>894597685.95589805</v>
      </c>
      <c r="AT387" s="244">
        <v>119327013</v>
      </c>
      <c r="AU387" s="191">
        <v>0.18818650057015499</v>
      </c>
      <c r="AV387" s="192">
        <v>3.2006125117416552E-2</v>
      </c>
      <c r="AW387" s="244">
        <v>4964625.7302960325</v>
      </c>
      <c r="AX387" s="246">
        <v>121289261.87147729</v>
      </c>
      <c r="AY387" s="244">
        <v>4964625.7302960297</v>
      </c>
      <c r="AZ387" s="246">
        <v>0</v>
      </c>
      <c r="BA387" s="186">
        <v>0.99999999999999944</v>
      </c>
      <c r="BB387" s="187">
        <v>0</v>
      </c>
      <c r="BC387" s="244">
        <v>4964625.7302960297</v>
      </c>
      <c r="BD387" s="245">
        <v>18097995.90972032</v>
      </c>
      <c r="BE387" s="245">
        <v>742062.60790734796</v>
      </c>
      <c r="BF387" s="247">
        <v>1155.6224151316524</v>
      </c>
    </row>
    <row r="388" spans="2:58" s="19" customFormat="1" ht="15" customHeight="1" x14ac:dyDescent="0.25">
      <c r="B388" s="255" t="s">
        <v>303</v>
      </c>
      <c r="C388" s="575">
        <v>1</v>
      </c>
      <c r="D388" s="287">
        <v>2018</v>
      </c>
      <c r="E388" s="339">
        <v>0.1</v>
      </c>
      <c r="F388" s="340" t="s">
        <v>696</v>
      </c>
      <c r="G388" s="313">
        <v>313102648.18259805</v>
      </c>
      <c r="H388" s="315">
        <v>318041972.54466283</v>
      </c>
      <c r="I388" s="322">
        <v>-1.5530416701119987E-2</v>
      </c>
      <c r="J388" s="341">
        <v>69</v>
      </c>
      <c r="K388" s="342">
        <v>69</v>
      </c>
      <c r="L388" s="328">
        <v>0</v>
      </c>
      <c r="M388" s="343">
        <v>5100000</v>
      </c>
      <c r="N388" s="344">
        <v>5100000</v>
      </c>
      <c r="O388" s="322">
        <v>0</v>
      </c>
      <c r="P388" s="343">
        <v>4964625.7302960297</v>
      </c>
      <c r="Q388" s="344">
        <v>4964625.7302960297</v>
      </c>
      <c r="R388" s="322">
        <v>0</v>
      </c>
      <c r="S388" s="343">
        <v>0</v>
      </c>
      <c r="T388" s="245">
        <v>0</v>
      </c>
      <c r="U388" s="331"/>
      <c r="V388" s="171">
        <v>-3555736093.0240021</v>
      </c>
      <c r="W388" s="196">
        <v>-3555736093.0240021</v>
      </c>
      <c r="X388" s="196">
        <v>-3555736093.0240021</v>
      </c>
      <c r="Y388" s="196">
        <v>-3555736093.0240021</v>
      </c>
      <c r="Z388" s="197">
        <v>-3555736093.0240021</v>
      </c>
      <c r="AA388" s="171">
        <v>11689.069026980762</v>
      </c>
      <c r="AB388" s="196">
        <v>131.089899316188</v>
      </c>
      <c r="AC388" s="197">
        <v>505049190.56837881</v>
      </c>
      <c r="AD388" s="171">
        <v>5434879987.2607365</v>
      </c>
      <c r="AE388" s="196">
        <v>8180341.2198569737</v>
      </c>
      <c r="AF388" s="196">
        <v>51602223.143853441</v>
      </c>
      <c r="AG388" s="196">
        <v>5133234630.3613396</v>
      </c>
      <c r="AH388" s="196">
        <v>11619410278.286737</v>
      </c>
      <c r="AI388" s="197">
        <v>313102648.18259805</v>
      </c>
      <c r="AJ388" s="244">
        <v>69</v>
      </c>
      <c r="AK388" s="245">
        <v>20</v>
      </c>
      <c r="AL388" s="245">
        <v>5100000</v>
      </c>
      <c r="AM388" s="192">
        <v>0.97345602554824162</v>
      </c>
      <c r="AN388" s="244">
        <v>69</v>
      </c>
      <c r="AO388" s="245">
        <v>20</v>
      </c>
      <c r="AP388" s="245">
        <v>86</v>
      </c>
      <c r="AQ388" s="246">
        <v>23</v>
      </c>
      <c r="AR388" s="244">
        <v>1165452675.5811191</v>
      </c>
      <c r="AS388" s="246">
        <v>895579857.7666378</v>
      </c>
      <c r="AT388" s="244">
        <v>119327013</v>
      </c>
      <c r="AU388" s="191">
        <v>0.18818650057015501</v>
      </c>
      <c r="AV388" s="192">
        <v>3.200616964947435E-2</v>
      </c>
      <c r="AW388" s="244">
        <v>4964625.7302960325</v>
      </c>
      <c r="AX388" s="246">
        <v>121289261.87147729</v>
      </c>
      <c r="AY388" s="244">
        <v>4964625.7302960297</v>
      </c>
      <c r="AZ388" s="246">
        <v>0</v>
      </c>
      <c r="BA388" s="186">
        <v>0.99999999999999944</v>
      </c>
      <c r="BB388" s="187">
        <v>0</v>
      </c>
      <c r="BC388" s="244">
        <v>4964625.7302960297</v>
      </c>
      <c r="BD388" s="245">
        <v>18097995.909720317</v>
      </c>
      <c r="BE388" s="245">
        <v>742062.60790734773</v>
      </c>
      <c r="BF388" s="247">
        <v>1175.1633527778856</v>
      </c>
    </row>
    <row r="389" spans="2:58" s="19" customFormat="1" ht="15" customHeight="1" x14ac:dyDescent="0.25">
      <c r="B389" s="256" t="s">
        <v>303</v>
      </c>
      <c r="C389" s="576">
        <v>1</v>
      </c>
      <c r="D389" s="288">
        <v>2018</v>
      </c>
      <c r="E389" s="345">
        <v>0.2</v>
      </c>
      <c r="F389" s="346" t="s">
        <v>696</v>
      </c>
      <c r="G389" s="316">
        <v>308163406.86093521</v>
      </c>
      <c r="H389" s="318">
        <v>318041972.54466283</v>
      </c>
      <c r="I389" s="323">
        <v>-3.1060572303362788E-2</v>
      </c>
      <c r="J389" s="347">
        <v>69</v>
      </c>
      <c r="K389" s="348">
        <v>69</v>
      </c>
      <c r="L389" s="329">
        <v>0</v>
      </c>
      <c r="M389" s="349">
        <v>5100000</v>
      </c>
      <c r="N389" s="350">
        <v>5100000</v>
      </c>
      <c r="O389" s="323">
        <v>0</v>
      </c>
      <c r="P389" s="349">
        <v>4964625.7302960297</v>
      </c>
      <c r="Q389" s="350">
        <v>4964625.7302960297</v>
      </c>
      <c r="R389" s="323">
        <v>0</v>
      </c>
      <c r="S389" s="349">
        <v>0</v>
      </c>
      <c r="T389" s="249">
        <v>0</v>
      </c>
      <c r="U389" s="332"/>
      <c r="V389" s="172">
        <v>-3606172042.9715919</v>
      </c>
      <c r="W389" s="198">
        <v>-3606172042.9715919</v>
      </c>
      <c r="X389" s="198">
        <v>-3606172042.9715919</v>
      </c>
      <c r="Y389" s="198">
        <v>-3606172042.9715919</v>
      </c>
      <c r="Z389" s="199">
        <v>-3606172042.9715919</v>
      </c>
      <c r="AA389" s="172">
        <v>11407.649745273449</v>
      </c>
      <c r="AB389" s="198">
        <v>130.31614309619263</v>
      </c>
      <c r="AC389" s="199">
        <v>501447502.34027195</v>
      </c>
      <c r="AD389" s="172">
        <v>5327939807.5317879</v>
      </c>
      <c r="AE389" s="198">
        <v>7999076.7262077099</v>
      </c>
      <c r="AF389" s="198">
        <v>50975278.651189737</v>
      </c>
      <c r="AG389" s="198">
        <v>4908731544.4833393</v>
      </c>
      <c r="AH389" s="198">
        <v>11596836348.879419</v>
      </c>
      <c r="AI389" s="199">
        <v>308163406.86093521</v>
      </c>
      <c r="AJ389" s="248">
        <v>69</v>
      </c>
      <c r="AK389" s="249">
        <v>20</v>
      </c>
      <c r="AL389" s="249">
        <v>5100000</v>
      </c>
      <c r="AM389" s="194">
        <v>0.97345602554824162</v>
      </c>
      <c r="AN389" s="248">
        <v>69</v>
      </c>
      <c r="AO389" s="249">
        <v>20</v>
      </c>
      <c r="AP389" s="249">
        <v>86</v>
      </c>
      <c r="AQ389" s="250">
        <v>23</v>
      </c>
      <c r="AR389" s="248">
        <v>1165822022.1039762</v>
      </c>
      <c r="AS389" s="250">
        <v>894597685.95589805</v>
      </c>
      <c r="AT389" s="248">
        <v>119327013</v>
      </c>
      <c r="AU389" s="193">
        <v>0.18818650057015501</v>
      </c>
      <c r="AV389" s="194">
        <v>3.2006125117416545E-2</v>
      </c>
      <c r="AW389" s="248">
        <v>4964625.7302960325</v>
      </c>
      <c r="AX389" s="250">
        <v>121289261.87147729</v>
      </c>
      <c r="AY389" s="248">
        <v>4964625.7302960297</v>
      </c>
      <c r="AZ389" s="250">
        <v>0</v>
      </c>
      <c r="BA389" s="204">
        <v>0.99999999999999944</v>
      </c>
      <c r="BB389" s="206">
        <v>0</v>
      </c>
      <c r="BC389" s="248">
        <v>4964625.7302960297</v>
      </c>
      <c r="BD389" s="249">
        <v>18097995.90972032</v>
      </c>
      <c r="BE389" s="249">
        <v>742062.60790734808</v>
      </c>
      <c r="BF389" s="251">
        <v>1185.3224151316524</v>
      </c>
    </row>
    <row r="390" spans="2:58" s="19" customFormat="1" ht="15" customHeight="1" x14ac:dyDescent="0.25">
      <c r="B390" s="254" t="s">
        <v>303</v>
      </c>
      <c r="C390" s="577">
        <v>1</v>
      </c>
      <c r="D390" s="286">
        <v>2018</v>
      </c>
      <c r="E390" s="333">
        <v>-0.2</v>
      </c>
      <c r="F390" s="334" t="s">
        <v>700</v>
      </c>
      <c r="G390" s="319">
        <v>318617172.78741729</v>
      </c>
      <c r="H390" s="320">
        <v>318041972.54466283</v>
      </c>
      <c r="I390" s="324">
        <v>1.8085670836218704E-3</v>
      </c>
      <c r="J390" s="335">
        <v>68</v>
      </c>
      <c r="K390" s="336">
        <v>69</v>
      </c>
      <c r="L390" s="327">
        <v>-1</v>
      </c>
      <c r="M390" s="337">
        <v>5075000</v>
      </c>
      <c r="N390" s="338">
        <v>5100000</v>
      </c>
      <c r="O390" s="324">
        <v>-4.9019607843137081E-3</v>
      </c>
      <c r="P390" s="337">
        <v>4964625.7302960297</v>
      </c>
      <c r="Q390" s="338">
        <v>4964625.7302960297</v>
      </c>
      <c r="R390" s="324">
        <v>0</v>
      </c>
      <c r="S390" s="337">
        <v>0</v>
      </c>
      <c r="T390" s="241">
        <v>0</v>
      </c>
      <c r="U390" s="330"/>
      <c r="V390" s="170">
        <v>-3268003123.6756654</v>
      </c>
      <c r="W390" s="24">
        <v>-3268003123.6756654</v>
      </c>
      <c r="X390" s="24">
        <v>-3268003123.6756654</v>
      </c>
      <c r="Y390" s="24">
        <v>-3268003123.6756654</v>
      </c>
      <c r="Z390" s="195">
        <v>-3268003123.6756654</v>
      </c>
      <c r="AA390" s="170">
        <v>12143.142904794258</v>
      </c>
      <c r="AB390" s="24">
        <v>132.26982690792642</v>
      </c>
      <c r="AC390" s="195">
        <v>518295985.25403118</v>
      </c>
      <c r="AD390" s="170">
        <v>5618053938.9959555</v>
      </c>
      <c r="AE390" s="24">
        <v>8481620.6072011087</v>
      </c>
      <c r="AF390" s="24">
        <v>52460305.27221635</v>
      </c>
      <c r="AG390" s="24">
        <v>5412037141.5256004</v>
      </c>
      <c r="AH390" s="24">
        <v>11649374820.203501</v>
      </c>
      <c r="AI390" s="195">
        <v>318617172.78741729</v>
      </c>
      <c r="AJ390" s="240">
        <v>68</v>
      </c>
      <c r="AK390" s="241">
        <v>19</v>
      </c>
      <c r="AL390" s="241">
        <v>5075000</v>
      </c>
      <c r="AM390" s="190">
        <v>0.9782513754277895</v>
      </c>
      <c r="AN390" s="240">
        <v>69</v>
      </c>
      <c r="AO390" s="241">
        <v>20</v>
      </c>
      <c r="AP390" s="241">
        <v>86</v>
      </c>
      <c r="AQ390" s="242">
        <v>23</v>
      </c>
      <c r="AR390" s="240">
        <v>1192199104.1011477</v>
      </c>
      <c r="AS390" s="242">
        <v>866268640.49386728</v>
      </c>
      <c r="AT390" s="240">
        <v>119327013</v>
      </c>
      <c r="AU390" s="189">
        <v>0.18818650057015507</v>
      </c>
      <c r="AV390" s="190">
        <v>3.5568244421210565E-2</v>
      </c>
      <c r="AW390" s="240">
        <v>4964625.7302960325</v>
      </c>
      <c r="AX390" s="242">
        <v>121289261.87147729</v>
      </c>
      <c r="AY390" s="240">
        <v>4964625.7302960297</v>
      </c>
      <c r="AZ390" s="242">
        <v>0</v>
      </c>
      <c r="BA390" s="200">
        <v>0.99999999999999944</v>
      </c>
      <c r="BB390" s="202">
        <v>0</v>
      </c>
      <c r="BC390" s="240">
        <v>4964625.7302960297</v>
      </c>
      <c r="BD390" s="241">
        <v>18097995.909720313</v>
      </c>
      <c r="BE390" s="241">
        <v>742062.60790734785</v>
      </c>
      <c r="BF390" s="243">
        <v>1117.2067889459729</v>
      </c>
    </row>
    <row r="391" spans="2:58" s="19" customFormat="1" ht="15" customHeight="1" x14ac:dyDescent="0.25">
      <c r="B391" s="255" t="s">
        <v>303</v>
      </c>
      <c r="C391" s="575">
        <v>1</v>
      </c>
      <c r="D391" s="287">
        <v>2018</v>
      </c>
      <c r="E391" s="339">
        <v>-0.1</v>
      </c>
      <c r="F391" s="340" t="s">
        <v>700</v>
      </c>
      <c r="G391" s="313">
        <v>318328467.06763673</v>
      </c>
      <c r="H391" s="315">
        <v>318041972.54466283</v>
      </c>
      <c r="I391" s="322">
        <v>9.0080727610142297E-4</v>
      </c>
      <c r="J391" s="341">
        <v>68</v>
      </c>
      <c r="K391" s="342">
        <v>69</v>
      </c>
      <c r="L391" s="328">
        <v>-1</v>
      </c>
      <c r="M391" s="343">
        <v>5075000</v>
      </c>
      <c r="N391" s="344">
        <v>5100000</v>
      </c>
      <c r="O391" s="322">
        <v>-4.9019607843137081E-3</v>
      </c>
      <c r="P391" s="343">
        <v>4964625.7302960297</v>
      </c>
      <c r="Q391" s="344">
        <v>4964625.7302960297</v>
      </c>
      <c r="R391" s="322">
        <v>0</v>
      </c>
      <c r="S391" s="343">
        <v>0</v>
      </c>
      <c r="T391" s="245">
        <v>0</v>
      </c>
      <c r="U391" s="331"/>
      <c r="V391" s="171">
        <v>-3380327522.7175727</v>
      </c>
      <c r="W391" s="196">
        <v>-3380327522.7175727</v>
      </c>
      <c r="X391" s="196">
        <v>-3380327522.7175727</v>
      </c>
      <c r="Y391" s="196">
        <v>-3380327522.7175727</v>
      </c>
      <c r="Z391" s="197">
        <v>-3380327522.7175727</v>
      </c>
      <c r="AA391" s="171">
        <v>12056.430178398594</v>
      </c>
      <c r="AB391" s="196">
        <v>132.06566278472394</v>
      </c>
      <c r="AC391" s="197">
        <v>513448658.78782284</v>
      </c>
      <c r="AD391" s="171">
        <v>5579747423.3131161</v>
      </c>
      <c r="AE391" s="196">
        <v>8421115.144555049</v>
      </c>
      <c r="AF391" s="196">
        <v>52344001.061820976</v>
      </c>
      <c r="AG391" s="196">
        <v>5385345431.8519173</v>
      </c>
      <c r="AH391" s="196">
        <v>11645677586.389864</v>
      </c>
      <c r="AI391" s="197">
        <v>318328467.06763673</v>
      </c>
      <c r="AJ391" s="244">
        <v>68</v>
      </c>
      <c r="AK391" s="245">
        <v>19</v>
      </c>
      <c r="AL391" s="245">
        <v>5075000</v>
      </c>
      <c r="AM391" s="192">
        <v>0.97825137542779006</v>
      </c>
      <c r="AN391" s="244">
        <v>69</v>
      </c>
      <c r="AO391" s="245">
        <v>20</v>
      </c>
      <c r="AP391" s="245">
        <v>86</v>
      </c>
      <c r="AQ391" s="246">
        <v>23</v>
      </c>
      <c r="AR391" s="244">
        <v>1179482536.1032257</v>
      </c>
      <c r="AS391" s="246">
        <v>881037795.20445895</v>
      </c>
      <c r="AT391" s="244">
        <v>119327013</v>
      </c>
      <c r="AU391" s="191">
        <v>0.18818650057015521</v>
      </c>
      <c r="AV391" s="192">
        <v>2.9788250510513682E-2</v>
      </c>
      <c r="AW391" s="244">
        <v>4964625.7302960325</v>
      </c>
      <c r="AX391" s="246">
        <v>121289261.87147729</v>
      </c>
      <c r="AY391" s="244">
        <v>4964625.7302960297</v>
      </c>
      <c r="AZ391" s="246">
        <v>0</v>
      </c>
      <c r="BA391" s="186">
        <v>0.99999999999999944</v>
      </c>
      <c r="BB391" s="187">
        <v>0</v>
      </c>
      <c r="BC391" s="244">
        <v>4964625.7302960297</v>
      </c>
      <c r="BD391" s="245">
        <v>18097995.909720317</v>
      </c>
      <c r="BE391" s="245">
        <v>742062.60790734808</v>
      </c>
      <c r="BF391" s="247">
        <v>1139.8316559275004</v>
      </c>
    </row>
    <row r="392" spans="2:58" s="19" customFormat="1" ht="15" customHeight="1" x14ac:dyDescent="0.25">
      <c r="B392" s="255" t="s">
        <v>303</v>
      </c>
      <c r="C392" s="575">
        <v>1</v>
      </c>
      <c r="D392" s="287">
        <v>2018</v>
      </c>
      <c r="E392" s="339">
        <v>0.1</v>
      </c>
      <c r="F392" s="340" t="s">
        <v>700</v>
      </c>
      <c r="G392" s="313">
        <v>317757286.32125175</v>
      </c>
      <c r="H392" s="315">
        <v>318041972.54466283</v>
      </c>
      <c r="I392" s="322">
        <v>-8.9512154994286774E-4</v>
      </c>
      <c r="J392" s="341">
        <v>69</v>
      </c>
      <c r="K392" s="342">
        <v>69</v>
      </c>
      <c r="L392" s="328">
        <v>0</v>
      </c>
      <c r="M392" s="343">
        <v>5100000</v>
      </c>
      <c r="N392" s="344">
        <v>5100000</v>
      </c>
      <c r="O392" s="322">
        <v>0</v>
      </c>
      <c r="P392" s="343">
        <v>4964625.7302960297</v>
      </c>
      <c r="Q392" s="344">
        <v>4964625.7302960297</v>
      </c>
      <c r="R392" s="322">
        <v>0</v>
      </c>
      <c r="S392" s="343">
        <v>0</v>
      </c>
      <c r="T392" s="245">
        <v>0</v>
      </c>
      <c r="U392" s="331"/>
      <c r="V392" s="171">
        <v>-3606806138.0396676</v>
      </c>
      <c r="W392" s="196">
        <v>-3606806138.0396676</v>
      </c>
      <c r="X392" s="196">
        <v>-3606806138.0396676</v>
      </c>
      <c r="Y392" s="196">
        <v>-3606806138.0396676</v>
      </c>
      <c r="Z392" s="197">
        <v>-3606806138.0396676</v>
      </c>
      <c r="AA392" s="171">
        <v>11885.154902878701</v>
      </c>
      <c r="AB392" s="196">
        <v>131.66272435092608</v>
      </c>
      <c r="AC392" s="197">
        <v>503871734.08402199</v>
      </c>
      <c r="AD392" s="171">
        <v>5504097081.9488106</v>
      </c>
      <c r="AE392" s="196">
        <v>8302270.2930452675</v>
      </c>
      <c r="AF392" s="196">
        <v>52114917.604585923</v>
      </c>
      <c r="AG392" s="196">
        <v>5331228004.1311855</v>
      </c>
      <c r="AH392" s="196">
        <v>11638339751.769638</v>
      </c>
      <c r="AI392" s="197">
        <v>317757286.32125175</v>
      </c>
      <c r="AJ392" s="244">
        <v>69</v>
      </c>
      <c r="AK392" s="245">
        <v>20</v>
      </c>
      <c r="AL392" s="245">
        <v>5100000</v>
      </c>
      <c r="AM392" s="192">
        <v>0.97345602554824151</v>
      </c>
      <c r="AN392" s="244">
        <v>69</v>
      </c>
      <c r="AO392" s="245">
        <v>20</v>
      </c>
      <c r="AP392" s="245">
        <v>86</v>
      </c>
      <c r="AQ392" s="246">
        <v>23</v>
      </c>
      <c r="AR392" s="244">
        <v>1149408547.6045451</v>
      </c>
      <c r="AS392" s="246">
        <v>917786969.8092525</v>
      </c>
      <c r="AT392" s="244">
        <v>119327013</v>
      </c>
      <c r="AU392" s="191">
        <v>0.18818650057015518</v>
      </c>
      <c r="AV392" s="192">
        <v>3.1644302147753732E-2</v>
      </c>
      <c r="AW392" s="244">
        <v>4964625.7302960325</v>
      </c>
      <c r="AX392" s="246">
        <v>121289261.87147729</v>
      </c>
      <c r="AY392" s="244">
        <v>4964625.7302960297</v>
      </c>
      <c r="AZ392" s="246">
        <v>0</v>
      </c>
      <c r="BA392" s="186">
        <v>0.99999999999999944</v>
      </c>
      <c r="BB392" s="187">
        <v>0</v>
      </c>
      <c r="BC392" s="244">
        <v>4964625.7302960297</v>
      </c>
      <c r="BD392" s="245">
        <v>18097995.90972032</v>
      </c>
      <c r="BE392" s="245">
        <v>742062.60790734796</v>
      </c>
      <c r="BF392" s="247">
        <v>1185.4501441737225</v>
      </c>
    </row>
    <row r="393" spans="2:58" s="19" customFormat="1" ht="15" customHeight="1" x14ac:dyDescent="0.25">
      <c r="B393" s="256" t="s">
        <v>303</v>
      </c>
      <c r="C393" s="576">
        <v>1</v>
      </c>
      <c r="D393" s="288">
        <v>2018</v>
      </c>
      <c r="E393" s="345">
        <v>0.2</v>
      </c>
      <c r="F393" s="346" t="s">
        <v>700</v>
      </c>
      <c r="G393" s="316">
        <v>317474159.14004022</v>
      </c>
      <c r="H393" s="318">
        <v>318041972.54466283</v>
      </c>
      <c r="I393" s="323">
        <v>-1.7853410984705054E-3</v>
      </c>
      <c r="J393" s="347">
        <v>70</v>
      </c>
      <c r="K393" s="348">
        <v>69</v>
      </c>
      <c r="L393" s="329">
        <v>1</v>
      </c>
      <c r="M393" s="349">
        <v>5100000</v>
      </c>
      <c r="N393" s="350">
        <v>5100000</v>
      </c>
      <c r="O393" s="323">
        <v>0</v>
      </c>
      <c r="P393" s="349">
        <v>4964625.7302960297</v>
      </c>
      <c r="Q393" s="350">
        <v>4964625.7302960297</v>
      </c>
      <c r="R393" s="323">
        <v>0</v>
      </c>
      <c r="S393" s="349">
        <v>0</v>
      </c>
      <c r="T393" s="249">
        <v>0</v>
      </c>
      <c r="U393" s="332"/>
      <c r="V393" s="172">
        <v>-3720104407.6567025</v>
      </c>
      <c r="W393" s="198">
        <v>-3720104407.6567025</v>
      </c>
      <c r="X393" s="198">
        <v>-3720104407.6567025</v>
      </c>
      <c r="Y393" s="198">
        <v>-3720104407.6567025</v>
      </c>
      <c r="Z393" s="199">
        <v>-3720104407.6567025</v>
      </c>
      <c r="AA393" s="172">
        <v>11800.401208546013</v>
      </c>
      <c r="AB393" s="198">
        <v>131.46318389057041</v>
      </c>
      <c r="AC393" s="199">
        <v>499114595.03943181</v>
      </c>
      <c r="AD393" s="172">
        <v>5466581149.3792963</v>
      </c>
      <c r="AE393" s="198">
        <v>8243511.8703873493</v>
      </c>
      <c r="AF393" s="198">
        <v>52001609.520757981</v>
      </c>
      <c r="AG393" s="198">
        <v>5304592315.0011501</v>
      </c>
      <c r="AH393" s="198">
        <v>11634718422.585901</v>
      </c>
      <c r="AI393" s="199">
        <v>317474159.14004022</v>
      </c>
      <c r="AJ393" s="248">
        <v>70</v>
      </c>
      <c r="AK393" s="249">
        <v>20</v>
      </c>
      <c r="AL393" s="249">
        <v>5100000</v>
      </c>
      <c r="AM393" s="194">
        <v>0.97345602554824162</v>
      </c>
      <c r="AN393" s="248">
        <v>70</v>
      </c>
      <c r="AO393" s="249">
        <v>20</v>
      </c>
      <c r="AP393" s="249">
        <v>86</v>
      </c>
      <c r="AQ393" s="250">
        <v>23</v>
      </c>
      <c r="AR393" s="248">
        <v>1137435144.4380407</v>
      </c>
      <c r="AS393" s="250">
        <v>932848628.80775487</v>
      </c>
      <c r="AT393" s="248">
        <v>119327013</v>
      </c>
      <c r="AU393" s="193">
        <v>0.18818650057015532</v>
      </c>
      <c r="AV393" s="194">
        <v>2.8166348433210472E-2</v>
      </c>
      <c r="AW393" s="248">
        <v>4964625.7302960325</v>
      </c>
      <c r="AX393" s="250">
        <v>121289261.87147729</v>
      </c>
      <c r="AY393" s="248">
        <v>4964625.7302960297</v>
      </c>
      <c r="AZ393" s="250">
        <v>0</v>
      </c>
      <c r="BA393" s="204">
        <v>0.99999999999999944</v>
      </c>
      <c r="BB393" s="206">
        <v>0</v>
      </c>
      <c r="BC393" s="248">
        <v>4964625.7302960297</v>
      </c>
      <c r="BD393" s="249">
        <v>18097995.909720317</v>
      </c>
      <c r="BE393" s="249">
        <v>742062.60790734796</v>
      </c>
      <c r="BF393" s="251">
        <v>1208.2713027750497</v>
      </c>
    </row>
    <row r="394" spans="2:58" s="19" customFormat="1" ht="15" customHeight="1" x14ac:dyDescent="0.25">
      <c r="B394" s="254" t="s">
        <v>303</v>
      </c>
      <c r="C394" s="577">
        <v>1</v>
      </c>
      <c r="D394" s="286">
        <v>2018</v>
      </c>
      <c r="E394" s="333">
        <v>-0.2</v>
      </c>
      <c r="F394" s="334" t="s">
        <v>802</v>
      </c>
      <c r="G394" s="319">
        <v>318196886.38418674</v>
      </c>
      <c r="H394" s="320">
        <v>318041972.54466283</v>
      </c>
      <c r="I394" s="324">
        <v>4.8708614867543076E-4</v>
      </c>
      <c r="J394" s="335">
        <v>68</v>
      </c>
      <c r="K394" s="336">
        <v>69</v>
      </c>
      <c r="L394" s="327">
        <v>-1</v>
      </c>
      <c r="M394" s="337">
        <v>5050000</v>
      </c>
      <c r="N394" s="338">
        <v>5100000</v>
      </c>
      <c r="O394" s="324">
        <v>-9.8039215686274161E-3</v>
      </c>
      <c r="P394" s="337">
        <v>4964625.7302960297</v>
      </c>
      <c r="Q394" s="338">
        <v>4964625.7302960297</v>
      </c>
      <c r="R394" s="324">
        <v>0</v>
      </c>
      <c r="S394" s="337">
        <v>0</v>
      </c>
      <c r="T394" s="241">
        <v>0</v>
      </c>
      <c r="U394" s="330"/>
      <c r="V394" s="170">
        <v>-3439749719.1709108</v>
      </c>
      <c r="W394" s="24">
        <v>-3439749719.1709108</v>
      </c>
      <c r="X394" s="24">
        <v>-3439749719.1709108</v>
      </c>
      <c r="Y394" s="24">
        <v>-3439749719.1709108</v>
      </c>
      <c r="Z394" s="195">
        <v>-3439749719.1709108</v>
      </c>
      <c r="AA394" s="170">
        <v>12032.030950620734</v>
      </c>
      <c r="AB394" s="24">
        <v>132.13451224308594</v>
      </c>
      <c r="AC394" s="195">
        <v>510586669.90484965</v>
      </c>
      <c r="AD394" s="170">
        <v>5564500455.23596</v>
      </c>
      <c r="AE394" s="24">
        <v>8409133.0259030946</v>
      </c>
      <c r="AF394" s="24">
        <v>52327302.750071749</v>
      </c>
      <c r="AG394" s="24">
        <v>5377111850.3784981</v>
      </c>
      <c r="AH394" s="24">
        <v>11645522306.097317</v>
      </c>
      <c r="AI394" s="195">
        <v>318196886.38418674</v>
      </c>
      <c r="AJ394" s="240">
        <v>68</v>
      </c>
      <c r="AK394" s="241">
        <v>19</v>
      </c>
      <c r="AL394" s="241">
        <v>5050000</v>
      </c>
      <c r="AM394" s="190">
        <v>0.98309420401901615</v>
      </c>
      <c r="AN394" s="240">
        <v>69</v>
      </c>
      <c r="AO394" s="241">
        <v>20</v>
      </c>
      <c r="AP394" s="241">
        <v>86</v>
      </c>
      <c r="AQ394" s="242">
        <v>23</v>
      </c>
      <c r="AR394" s="240">
        <v>1138653712.0021148</v>
      </c>
      <c r="AS394" s="242">
        <v>943949116.85456216</v>
      </c>
      <c r="AT394" s="240">
        <v>119327013</v>
      </c>
      <c r="AU394" s="189">
        <v>0.18818650057015526</v>
      </c>
      <c r="AV394" s="190">
        <v>2.91201805793283E-2</v>
      </c>
      <c r="AW394" s="240">
        <v>4964625.7302960325</v>
      </c>
      <c r="AX394" s="242">
        <v>121289261.87147729</v>
      </c>
      <c r="AY394" s="240">
        <v>4964625.7302960297</v>
      </c>
      <c r="AZ394" s="242">
        <v>0</v>
      </c>
      <c r="BA394" s="200">
        <v>0.99999999999999944</v>
      </c>
      <c r="BB394" s="202">
        <v>0</v>
      </c>
      <c r="BC394" s="240">
        <v>4964625.7302960297</v>
      </c>
      <c r="BD394" s="241">
        <v>18097995.909720324</v>
      </c>
      <c r="BE394" s="241">
        <v>742062.60790734773</v>
      </c>
      <c r="BF394" s="243">
        <v>1151.8008462556013</v>
      </c>
    </row>
    <row r="395" spans="2:58" s="19" customFormat="1" ht="15" customHeight="1" x14ac:dyDescent="0.25">
      <c r="B395" s="255" t="s">
        <v>303</v>
      </c>
      <c r="C395" s="575">
        <v>1</v>
      </c>
      <c r="D395" s="287">
        <v>2018</v>
      </c>
      <c r="E395" s="339">
        <v>-0.1</v>
      </c>
      <c r="F395" s="340" t="s">
        <v>802</v>
      </c>
      <c r="G395" s="313">
        <v>318118557.60755885</v>
      </c>
      <c r="H395" s="315">
        <v>318041972.54466283</v>
      </c>
      <c r="I395" s="322">
        <v>2.4080174790541697E-4</v>
      </c>
      <c r="J395" s="341">
        <v>69</v>
      </c>
      <c r="K395" s="342">
        <v>69</v>
      </c>
      <c r="L395" s="328">
        <v>0</v>
      </c>
      <c r="M395" s="343">
        <v>5075000</v>
      </c>
      <c r="N395" s="344">
        <v>5100000</v>
      </c>
      <c r="O395" s="322">
        <v>-4.9019607843137081E-3</v>
      </c>
      <c r="P395" s="343">
        <v>4964625.7302960297</v>
      </c>
      <c r="Q395" s="344">
        <v>4964625.7302960297</v>
      </c>
      <c r="R395" s="322">
        <v>0</v>
      </c>
      <c r="S395" s="343">
        <v>0</v>
      </c>
      <c r="T395" s="245">
        <v>0</v>
      </c>
      <c r="U395" s="331"/>
      <c r="V395" s="171">
        <v>-3471283275.3924332</v>
      </c>
      <c r="W395" s="196">
        <v>-3471283275.3924332</v>
      </c>
      <c r="X395" s="196">
        <v>-3471283275.3924332</v>
      </c>
      <c r="Y395" s="196">
        <v>-3471283275.3924332</v>
      </c>
      <c r="Z395" s="197">
        <v>-3471283275.3924332</v>
      </c>
      <c r="AA395" s="171">
        <v>12001.020198556151</v>
      </c>
      <c r="AB395" s="196">
        <v>131.99858945860268</v>
      </c>
      <c r="AC395" s="197">
        <v>509616616.29113853</v>
      </c>
      <c r="AD395" s="171">
        <v>5553098154.3894711</v>
      </c>
      <c r="AE395" s="196">
        <v>8385190.3229110315</v>
      </c>
      <c r="AF395" s="196">
        <v>52277863.681942061</v>
      </c>
      <c r="AG395" s="196">
        <v>5367251473.9813824</v>
      </c>
      <c r="AH395" s="196">
        <v>11643735900.532093</v>
      </c>
      <c r="AI395" s="197">
        <v>318118557.60755885</v>
      </c>
      <c r="AJ395" s="244">
        <v>69</v>
      </c>
      <c r="AK395" s="245">
        <v>20</v>
      </c>
      <c r="AL395" s="245">
        <v>5075000</v>
      </c>
      <c r="AM395" s="192">
        <v>0.9782513754277895</v>
      </c>
      <c r="AN395" s="244">
        <v>69</v>
      </c>
      <c r="AO395" s="245">
        <v>20</v>
      </c>
      <c r="AP395" s="245">
        <v>86</v>
      </c>
      <c r="AQ395" s="246">
        <v>23</v>
      </c>
      <c r="AR395" s="244">
        <v>1148470625.8022072</v>
      </c>
      <c r="AS395" s="246">
        <v>921567237.78665316</v>
      </c>
      <c r="AT395" s="244">
        <v>119327013</v>
      </c>
      <c r="AU395" s="191">
        <v>0.18818650057015524</v>
      </c>
      <c r="AV395" s="192">
        <v>2.8028432650189481E-2</v>
      </c>
      <c r="AW395" s="244">
        <v>4964625.7302960325</v>
      </c>
      <c r="AX395" s="246">
        <v>121289261.87147729</v>
      </c>
      <c r="AY395" s="244">
        <v>4964625.7302960297</v>
      </c>
      <c r="AZ395" s="246">
        <v>0</v>
      </c>
      <c r="BA395" s="186">
        <v>0.99999999999999944</v>
      </c>
      <c r="BB395" s="187">
        <v>0</v>
      </c>
      <c r="BC395" s="244">
        <v>4964625.7302960297</v>
      </c>
      <c r="BD395" s="245">
        <v>18097995.909720317</v>
      </c>
      <c r="BE395" s="245">
        <v>742062.60790734785</v>
      </c>
      <c r="BF395" s="247">
        <v>1158.1524789042758</v>
      </c>
    </row>
    <row r="396" spans="2:58" s="19" customFormat="1" ht="15" customHeight="1" x14ac:dyDescent="0.25">
      <c r="B396" s="255" t="s">
        <v>303</v>
      </c>
      <c r="C396" s="575">
        <v>1</v>
      </c>
      <c r="D396" s="287">
        <v>2018</v>
      </c>
      <c r="E396" s="339">
        <v>0.1</v>
      </c>
      <c r="F396" s="340" t="s">
        <v>802</v>
      </c>
      <c r="G396" s="313">
        <v>317967440.42885208</v>
      </c>
      <c r="H396" s="315">
        <v>318041972.54466283</v>
      </c>
      <c r="I396" s="322">
        <v>-2.3434679144518356E-4</v>
      </c>
      <c r="J396" s="341">
        <v>71</v>
      </c>
      <c r="K396" s="342">
        <v>69</v>
      </c>
      <c r="L396" s="328">
        <v>2</v>
      </c>
      <c r="M396" s="343">
        <v>5150000</v>
      </c>
      <c r="N396" s="344">
        <v>5100000</v>
      </c>
      <c r="O396" s="322">
        <v>9.8039215686274161E-3</v>
      </c>
      <c r="P396" s="343">
        <v>4964625.7302960297</v>
      </c>
      <c r="Q396" s="344">
        <v>4964625.7302960297</v>
      </c>
      <c r="R396" s="322">
        <v>0</v>
      </c>
      <c r="S396" s="343">
        <v>0</v>
      </c>
      <c r="T396" s="245">
        <v>0</v>
      </c>
      <c r="U396" s="331"/>
      <c r="V396" s="171">
        <v>-3548453916.3338933</v>
      </c>
      <c r="W396" s="196">
        <v>-3548453916.3338933</v>
      </c>
      <c r="X396" s="196">
        <v>-3548453916.3338933</v>
      </c>
      <c r="Y396" s="196">
        <v>-3548453916.3338933</v>
      </c>
      <c r="Z396" s="197">
        <v>-3548453916.3338933</v>
      </c>
      <c r="AA396" s="171">
        <v>11940.182246041479</v>
      </c>
      <c r="AB396" s="196">
        <v>131.72968666738103</v>
      </c>
      <c r="AC396" s="197">
        <v>507742536.28830373</v>
      </c>
      <c r="AD396" s="171">
        <v>5530858723.1420937</v>
      </c>
      <c r="AE396" s="196">
        <v>8338460.1935444362</v>
      </c>
      <c r="AF396" s="196">
        <v>52181007.417969532</v>
      </c>
      <c r="AG396" s="196">
        <v>5347377812.7390537</v>
      </c>
      <c r="AH396" s="196">
        <v>11640195542.262348</v>
      </c>
      <c r="AI396" s="197">
        <v>317967440.42885208</v>
      </c>
      <c r="AJ396" s="244">
        <v>71</v>
      </c>
      <c r="AK396" s="245">
        <v>20</v>
      </c>
      <c r="AL396" s="245">
        <v>5150000</v>
      </c>
      <c r="AM396" s="192">
        <v>0.96400499617398672</v>
      </c>
      <c r="AN396" s="244">
        <v>71</v>
      </c>
      <c r="AO396" s="245">
        <v>20</v>
      </c>
      <c r="AP396" s="245">
        <v>86</v>
      </c>
      <c r="AQ396" s="246">
        <v>23</v>
      </c>
      <c r="AR396" s="244">
        <v>1174032873.4511189</v>
      </c>
      <c r="AS396" s="246">
        <v>875477749.22931433</v>
      </c>
      <c r="AT396" s="244">
        <v>119327013</v>
      </c>
      <c r="AU396" s="191">
        <v>0.18818650057015507</v>
      </c>
      <c r="AV396" s="192">
        <v>3.3113949119422836E-2</v>
      </c>
      <c r="AW396" s="244">
        <v>4964625.7302960325</v>
      </c>
      <c r="AX396" s="246">
        <v>121289261.87147729</v>
      </c>
      <c r="AY396" s="244">
        <v>4964625.7302960297</v>
      </c>
      <c r="AZ396" s="246">
        <v>0</v>
      </c>
      <c r="BA396" s="186">
        <v>0.99999999999999944</v>
      </c>
      <c r="BB396" s="187">
        <v>0</v>
      </c>
      <c r="BC396" s="244">
        <v>4964625.7302960297</v>
      </c>
      <c r="BD396" s="245">
        <v>18097995.909720324</v>
      </c>
      <c r="BE396" s="245">
        <v>742062.60790734808</v>
      </c>
      <c r="BF396" s="247">
        <v>1173.6965646506892</v>
      </c>
    </row>
    <row r="397" spans="2:58" s="19" customFormat="1" ht="15" customHeight="1" x14ac:dyDescent="0.25">
      <c r="B397" s="256" t="s">
        <v>303</v>
      </c>
      <c r="C397" s="576">
        <v>1</v>
      </c>
      <c r="D397" s="288">
        <v>2018</v>
      </c>
      <c r="E397" s="345">
        <v>0.2</v>
      </c>
      <c r="F397" s="346" t="s">
        <v>802</v>
      </c>
      <c r="G397" s="316">
        <v>317894913.78053498</v>
      </c>
      <c r="H397" s="318">
        <v>318041972.54466283</v>
      </c>
      <c r="I397" s="323">
        <v>-4.6238791361785658E-4</v>
      </c>
      <c r="J397" s="347">
        <v>71</v>
      </c>
      <c r="K397" s="348">
        <v>69</v>
      </c>
      <c r="L397" s="329">
        <v>2</v>
      </c>
      <c r="M397" s="349">
        <v>5175000</v>
      </c>
      <c r="N397" s="350">
        <v>5100000</v>
      </c>
      <c r="O397" s="323">
        <v>1.4705882352941124E-2</v>
      </c>
      <c r="P397" s="349">
        <v>4964625.7302960297</v>
      </c>
      <c r="Q397" s="350">
        <v>4964625.7302960297</v>
      </c>
      <c r="R397" s="323">
        <v>0</v>
      </c>
      <c r="S397" s="349">
        <v>0</v>
      </c>
      <c r="T397" s="249">
        <v>0</v>
      </c>
      <c r="U397" s="332"/>
      <c r="V397" s="172">
        <v>-3571013078.8662138</v>
      </c>
      <c r="W397" s="198">
        <v>-3571013078.8662138</v>
      </c>
      <c r="X397" s="198">
        <v>-3571013078.8662138</v>
      </c>
      <c r="Y397" s="198">
        <v>-3571013078.8662138</v>
      </c>
      <c r="Z397" s="199">
        <v>-3571013078.8662138</v>
      </c>
      <c r="AA397" s="172">
        <v>11910.73269561427</v>
      </c>
      <c r="AB397" s="198">
        <v>131.59712671787338</v>
      </c>
      <c r="AC397" s="199">
        <v>506818009.93665546</v>
      </c>
      <c r="AD397" s="172">
        <v>5519989401.1960869</v>
      </c>
      <c r="AE397" s="198">
        <v>8315642.9623693675</v>
      </c>
      <c r="AF397" s="198">
        <v>52133851.927365012</v>
      </c>
      <c r="AG397" s="198">
        <v>5338422800.7541637</v>
      </c>
      <c r="AH397" s="198">
        <v>11638492485.871922</v>
      </c>
      <c r="AI397" s="199">
        <v>317894913.78053498</v>
      </c>
      <c r="AJ397" s="248">
        <v>71</v>
      </c>
      <c r="AK397" s="249">
        <v>20</v>
      </c>
      <c r="AL397" s="249">
        <v>5175000</v>
      </c>
      <c r="AM397" s="194">
        <v>0.95934796720696258</v>
      </c>
      <c r="AN397" s="248">
        <v>71</v>
      </c>
      <c r="AO397" s="249">
        <v>20</v>
      </c>
      <c r="AP397" s="249">
        <v>86</v>
      </c>
      <c r="AQ397" s="250">
        <v>23</v>
      </c>
      <c r="AR397" s="248">
        <v>1182463053.4511189</v>
      </c>
      <c r="AS397" s="250">
        <v>863358477.5369426</v>
      </c>
      <c r="AT397" s="248">
        <v>119327013</v>
      </c>
      <c r="AU397" s="193">
        <v>0.18818650057015537</v>
      </c>
      <c r="AV397" s="194">
        <v>3.3113949119422781E-2</v>
      </c>
      <c r="AW397" s="248">
        <v>4964625.7302960325</v>
      </c>
      <c r="AX397" s="250">
        <v>121289261.87147729</v>
      </c>
      <c r="AY397" s="248">
        <v>4964625.7302960297</v>
      </c>
      <c r="AZ397" s="250">
        <v>0</v>
      </c>
      <c r="BA397" s="204">
        <v>0.99999999999999944</v>
      </c>
      <c r="BB397" s="206">
        <v>0</v>
      </c>
      <c r="BC397" s="248">
        <v>4964625.7302960297</v>
      </c>
      <c r="BD397" s="249">
        <v>18097995.909720313</v>
      </c>
      <c r="BE397" s="249">
        <v>742062.60790734796</v>
      </c>
      <c r="BF397" s="251">
        <v>1178.2405379869799</v>
      </c>
    </row>
  </sheetData>
  <autoFilter ref="B5:BF5" xr:uid="{6A0A35F7-A19A-452D-A84F-9A1961C9DE41}"/>
  <conditionalFormatting sqref="C1:C1048576">
    <cfRule type="colorScale" priority="1">
      <colorScale>
        <cfvo type="min"/>
        <cfvo type="max"/>
        <color rgb="FFC8FAFC"/>
        <color rgb="FFEABFEB"/>
      </colorScale>
    </cfRule>
  </conditionalFormatting>
  <pageMargins left="0.7" right="0.7" top="0.78740157499999996" bottom="0.78740157499999996"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082E9-6633-4268-B25E-750CB66F9A23}">
  <dimension ref="A1:CX135"/>
  <sheetViews>
    <sheetView zoomScale="70" zoomScaleNormal="70" workbookViewId="0"/>
  </sheetViews>
  <sheetFormatPr defaultColWidth="11.28515625" defaultRowHeight="15" x14ac:dyDescent="0.25"/>
  <cols>
    <col min="1" max="1" width="5.7109375" style="168" customWidth="1"/>
    <col min="2" max="2" width="50.7109375" style="168" customWidth="1"/>
    <col min="3" max="3" width="24.28515625" style="168" bestFit="1" customWidth="1"/>
    <col min="4" max="102" width="12.7109375" style="168" customWidth="1"/>
    <col min="103" max="103" width="3.7109375" style="168" customWidth="1"/>
    <col min="104" max="16384" width="11.28515625" style="168"/>
  </cols>
  <sheetData>
    <row r="1" spans="2:102" ht="27" customHeight="1" x14ac:dyDescent="0.25"/>
    <row r="2" spans="2:102" ht="15" customHeight="1" x14ac:dyDescent="0.25">
      <c r="B2" s="160" t="s">
        <v>836</v>
      </c>
      <c r="C2" s="173" t="s">
        <v>704</v>
      </c>
      <c r="D2" s="169"/>
      <c r="E2" s="261" t="s">
        <v>332</v>
      </c>
      <c r="F2" s="261" t="s">
        <v>14</v>
      </c>
      <c r="G2" s="261" t="s">
        <v>15</v>
      </c>
      <c r="H2" s="261" t="s">
        <v>16</v>
      </c>
      <c r="I2" s="261" t="s">
        <v>17</v>
      </c>
      <c r="J2" s="261" t="s">
        <v>18</v>
      </c>
      <c r="K2" s="261" t="s">
        <v>19</v>
      </c>
      <c r="L2" s="261" t="s">
        <v>20</v>
      </c>
      <c r="M2" s="261" t="s">
        <v>21</v>
      </c>
      <c r="N2" s="261" t="s">
        <v>22</v>
      </c>
      <c r="O2" s="261" t="s">
        <v>23</v>
      </c>
      <c r="P2" s="261" t="s">
        <v>24</v>
      </c>
      <c r="Q2" s="261" t="s">
        <v>25</v>
      </c>
      <c r="R2" s="261" t="s">
        <v>26</v>
      </c>
      <c r="S2" s="261" t="s">
        <v>27</v>
      </c>
      <c r="T2" s="261" t="s">
        <v>28</v>
      </c>
      <c r="U2" s="261" t="s">
        <v>29</v>
      </c>
      <c r="V2" s="261" t="s">
        <v>30</v>
      </c>
      <c r="W2" s="261" t="s">
        <v>31</v>
      </c>
      <c r="X2" s="261" t="s">
        <v>32</v>
      </c>
      <c r="Y2" s="261" t="s">
        <v>33</v>
      </c>
      <c r="Z2" s="261" t="s">
        <v>34</v>
      </c>
      <c r="AA2" s="261" t="s">
        <v>35</v>
      </c>
      <c r="AB2" s="261" t="s">
        <v>36</v>
      </c>
      <c r="AC2" s="261" t="s">
        <v>37</v>
      </c>
      <c r="AD2" s="261" t="s">
        <v>38</v>
      </c>
      <c r="AE2" s="261" t="s">
        <v>39</v>
      </c>
      <c r="AF2" s="261" t="s">
        <v>40</v>
      </c>
      <c r="AG2" s="261" t="s">
        <v>41</v>
      </c>
      <c r="AH2" s="261" t="s">
        <v>42</v>
      </c>
      <c r="AI2" s="261" t="s">
        <v>43</v>
      </c>
      <c r="AJ2" s="261" t="s">
        <v>44</v>
      </c>
      <c r="AK2" s="261" t="s">
        <v>45</v>
      </c>
      <c r="AL2" s="261" t="s">
        <v>46</v>
      </c>
      <c r="AM2" s="261" t="s">
        <v>47</v>
      </c>
      <c r="AN2" s="261" t="s">
        <v>48</v>
      </c>
      <c r="AO2" s="261" t="s">
        <v>49</v>
      </c>
      <c r="AP2" s="261" t="s">
        <v>50</v>
      </c>
      <c r="AQ2" s="261" t="s">
        <v>51</v>
      </c>
      <c r="AR2" s="261" t="s">
        <v>52</v>
      </c>
      <c r="AS2" s="261" t="s">
        <v>53</v>
      </c>
      <c r="AT2" s="261" t="s">
        <v>54</v>
      </c>
      <c r="AU2" s="261" t="s">
        <v>55</v>
      </c>
      <c r="AV2" s="261" t="s">
        <v>56</v>
      </c>
      <c r="AW2" s="261" t="s">
        <v>57</v>
      </c>
      <c r="AX2" s="261" t="s">
        <v>58</v>
      </c>
      <c r="AY2" s="261" t="s">
        <v>59</v>
      </c>
      <c r="AZ2" s="261" t="s">
        <v>60</v>
      </c>
      <c r="BA2" s="261" t="s">
        <v>61</v>
      </c>
      <c r="BB2" s="261" t="s">
        <v>62</v>
      </c>
      <c r="BC2" s="261" t="s">
        <v>63</v>
      </c>
      <c r="BD2" s="261" t="s">
        <v>64</v>
      </c>
      <c r="BE2" s="261" t="s">
        <v>65</v>
      </c>
      <c r="BF2" s="261" t="s">
        <v>66</v>
      </c>
      <c r="BG2" s="261" t="s">
        <v>67</v>
      </c>
      <c r="BH2" s="261" t="s">
        <v>68</v>
      </c>
      <c r="BI2" s="261" t="s">
        <v>69</v>
      </c>
      <c r="BJ2" s="261" t="s">
        <v>70</v>
      </c>
      <c r="BK2" s="261" t="s">
        <v>71</v>
      </c>
      <c r="BL2" s="261" t="s">
        <v>72</v>
      </c>
      <c r="BM2" s="261" t="s">
        <v>73</v>
      </c>
      <c r="BN2" s="261" t="s">
        <v>74</v>
      </c>
      <c r="BO2" s="261" t="s">
        <v>75</v>
      </c>
      <c r="BP2" s="261" t="s">
        <v>76</v>
      </c>
      <c r="BQ2" s="261" t="s">
        <v>77</v>
      </c>
      <c r="BR2" s="261" t="s">
        <v>78</v>
      </c>
      <c r="BS2" s="261" t="s">
        <v>79</v>
      </c>
      <c r="BT2" s="261" t="s">
        <v>80</v>
      </c>
      <c r="BU2" s="261" t="s">
        <v>81</v>
      </c>
      <c r="BV2" s="261" t="s">
        <v>82</v>
      </c>
      <c r="BW2" s="261" t="s">
        <v>83</v>
      </c>
      <c r="BX2" s="261" t="s">
        <v>84</v>
      </c>
      <c r="BY2" s="261" t="s">
        <v>85</v>
      </c>
      <c r="BZ2" s="261" t="s">
        <v>86</v>
      </c>
      <c r="CA2" s="261" t="s">
        <v>87</v>
      </c>
      <c r="CB2" s="261" t="s">
        <v>88</v>
      </c>
      <c r="CC2" s="261" t="s">
        <v>89</v>
      </c>
      <c r="CD2" s="261" t="s">
        <v>90</v>
      </c>
      <c r="CE2" s="261" t="s">
        <v>91</v>
      </c>
      <c r="CF2" s="261" t="s">
        <v>92</v>
      </c>
      <c r="CG2" s="261" t="s">
        <v>93</v>
      </c>
      <c r="CH2" s="261" t="s">
        <v>94</v>
      </c>
      <c r="CI2" s="261" t="s">
        <v>95</v>
      </c>
      <c r="CJ2" s="261" t="s">
        <v>96</v>
      </c>
      <c r="CK2" s="261" t="s">
        <v>97</v>
      </c>
      <c r="CL2" s="261" t="s">
        <v>98</v>
      </c>
      <c r="CM2" s="261" t="s">
        <v>99</v>
      </c>
      <c r="CN2" s="261" t="s">
        <v>100</v>
      </c>
      <c r="CO2" s="261" t="s">
        <v>101</v>
      </c>
      <c r="CP2" s="261" t="s">
        <v>102</v>
      </c>
      <c r="CQ2" s="261" t="s">
        <v>103</v>
      </c>
      <c r="CR2" s="261" t="s">
        <v>104</v>
      </c>
      <c r="CS2" s="261" t="s">
        <v>105</v>
      </c>
      <c r="CT2" s="261" t="s">
        <v>106</v>
      </c>
      <c r="CU2" s="261" t="s">
        <v>107</v>
      </c>
      <c r="CV2" s="261" t="s">
        <v>108</v>
      </c>
      <c r="CW2" s="261" t="s">
        <v>109</v>
      </c>
      <c r="CX2" s="262" t="s">
        <v>110</v>
      </c>
    </row>
    <row r="3" spans="2:102" x14ac:dyDescent="0.25">
      <c r="B3" s="207" t="s">
        <v>112</v>
      </c>
      <c r="C3" s="802" t="s">
        <v>927</v>
      </c>
      <c r="D3" s="803"/>
      <c r="E3" s="221">
        <v>468560</v>
      </c>
      <c r="F3" s="222">
        <v>37756</v>
      </c>
      <c r="G3" s="222">
        <v>108209</v>
      </c>
      <c r="H3" s="222">
        <v>2062</v>
      </c>
      <c r="I3" s="222">
        <v>121620</v>
      </c>
      <c r="J3" s="222">
        <v>371094</v>
      </c>
      <c r="K3" s="222">
        <v>1772436</v>
      </c>
      <c r="L3" s="222">
        <v>194180</v>
      </c>
      <c r="M3" s="222">
        <v>0</v>
      </c>
      <c r="N3" s="222">
        <v>1987026</v>
      </c>
      <c r="O3" s="222">
        <v>630221</v>
      </c>
      <c r="P3" s="222">
        <v>1419220</v>
      </c>
      <c r="Q3" s="222">
        <v>0</v>
      </c>
      <c r="R3" s="222">
        <v>442456</v>
      </c>
      <c r="S3" s="222">
        <v>0</v>
      </c>
      <c r="T3" s="222">
        <v>0</v>
      </c>
      <c r="U3" s="222">
        <v>474060</v>
      </c>
      <c r="V3" s="222">
        <v>1127226</v>
      </c>
      <c r="W3" s="222">
        <v>1000506</v>
      </c>
      <c r="X3" s="222">
        <v>778565</v>
      </c>
      <c r="Y3" s="222">
        <v>316237</v>
      </c>
      <c r="Z3" s="222">
        <v>19224</v>
      </c>
      <c r="AA3" s="222">
        <v>595771</v>
      </c>
      <c r="AB3" s="222">
        <v>1098662</v>
      </c>
      <c r="AC3" s="222">
        <v>0</v>
      </c>
      <c r="AD3" s="222">
        <v>655198</v>
      </c>
      <c r="AE3" s="222">
        <v>1111891</v>
      </c>
      <c r="AF3" s="222">
        <v>390343</v>
      </c>
      <c r="AG3" s="222">
        <v>361266</v>
      </c>
      <c r="AH3" s="222">
        <v>111102</v>
      </c>
      <c r="AI3" s="222">
        <v>0</v>
      </c>
      <c r="AJ3" s="222">
        <v>0</v>
      </c>
      <c r="AK3" s="222">
        <v>0</v>
      </c>
      <c r="AL3" s="222">
        <v>424870</v>
      </c>
      <c r="AM3" s="222">
        <v>28348</v>
      </c>
      <c r="AN3" s="222">
        <v>1308832</v>
      </c>
      <c r="AO3" s="222">
        <v>77012</v>
      </c>
      <c r="AP3" s="222">
        <v>211736</v>
      </c>
      <c r="AQ3" s="222">
        <v>0</v>
      </c>
      <c r="AR3" s="222">
        <v>288268</v>
      </c>
      <c r="AS3" s="222">
        <v>1513</v>
      </c>
      <c r="AT3" s="222">
        <v>814523</v>
      </c>
      <c r="AU3" s="222">
        <v>7639180</v>
      </c>
      <c r="AV3" s="222">
        <v>1035738</v>
      </c>
      <c r="AW3" s="222">
        <v>982991</v>
      </c>
      <c r="AX3" s="222">
        <v>2599635</v>
      </c>
      <c r="AY3" s="222">
        <v>872672</v>
      </c>
      <c r="AZ3" s="222">
        <v>428770</v>
      </c>
      <c r="BA3" s="222">
        <v>110664</v>
      </c>
      <c r="BB3" s="222">
        <v>0</v>
      </c>
      <c r="BC3" s="222">
        <v>294590</v>
      </c>
      <c r="BD3" s="222">
        <v>112968</v>
      </c>
      <c r="BE3" s="222">
        <v>797727</v>
      </c>
      <c r="BF3" s="222">
        <v>952949</v>
      </c>
      <c r="BG3" s="222">
        <v>0</v>
      </c>
      <c r="BH3" s="222">
        <v>239458</v>
      </c>
      <c r="BI3" s="222">
        <v>635880</v>
      </c>
      <c r="BJ3" s="222">
        <v>35680</v>
      </c>
      <c r="BK3" s="222">
        <v>556004</v>
      </c>
      <c r="BL3" s="222">
        <v>371852</v>
      </c>
      <c r="BM3" s="222">
        <v>2072732</v>
      </c>
      <c r="BN3" s="222">
        <v>17001</v>
      </c>
      <c r="BO3" s="222">
        <v>1078633</v>
      </c>
      <c r="BP3" s="222">
        <v>0</v>
      </c>
      <c r="BQ3" s="222">
        <v>0</v>
      </c>
      <c r="BR3" s="222">
        <v>0</v>
      </c>
      <c r="BS3" s="222">
        <v>0</v>
      </c>
      <c r="BT3" s="222">
        <v>0</v>
      </c>
      <c r="BU3" s="222">
        <v>243557</v>
      </c>
      <c r="BV3" s="222">
        <v>204979</v>
      </c>
      <c r="BW3" s="222">
        <v>630577</v>
      </c>
      <c r="BX3" s="222">
        <v>776830</v>
      </c>
      <c r="BY3" s="222">
        <v>945730</v>
      </c>
      <c r="BZ3" s="222">
        <v>924338</v>
      </c>
      <c r="CA3" s="222">
        <v>9648</v>
      </c>
      <c r="CB3" s="222">
        <v>0</v>
      </c>
      <c r="CC3" s="222">
        <v>0</v>
      </c>
      <c r="CD3" s="222">
        <v>264158</v>
      </c>
      <c r="CE3" s="222">
        <v>847496</v>
      </c>
      <c r="CF3" s="222">
        <v>936256</v>
      </c>
      <c r="CG3" s="222">
        <v>855320</v>
      </c>
      <c r="CH3" s="222">
        <v>344098</v>
      </c>
      <c r="CI3" s="222">
        <v>526594</v>
      </c>
      <c r="CJ3" s="222">
        <v>0</v>
      </c>
      <c r="CK3" s="222">
        <v>31512</v>
      </c>
      <c r="CL3" s="222">
        <v>756070</v>
      </c>
      <c r="CM3" s="222">
        <v>136478</v>
      </c>
      <c r="CN3" s="222">
        <v>0</v>
      </c>
      <c r="CO3" s="222">
        <v>691952</v>
      </c>
      <c r="CP3" s="222">
        <v>1095807</v>
      </c>
      <c r="CQ3" s="222">
        <v>356692</v>
      </c>
      <c r="CR3" s="222">
        <v>1384187</v>
      </c>
      <c r="CS3" s="222">
        <v>1901</v>
      </c>
      <c r="CT3" s="222">
        <v>698161</v>
      </c>
      <c r="CU3" s="222">
        <v>344987</v>
      </c>
      <c r="CV3" s="222">
        <v>0</v>
      </c>
      <c r="CW3" s="222">
        <v>203441</v>
      </c>
      <c r="CX3" s="223">
        <v>0</v>
      </c>
    </row>
    <row r="4" spans="2:102" x14ac:dyDescent="0.25">
      <c r="B4" s="207" t="s">
        <v>113</v>
      </c>
      <c r="C4" s="802" t="s">
        <v>927</v>
      </c>
      <c r="D4" s="803"/>
      <c r="E4" s="221">
        <v>414998</v>
      </c>
      <c r="F4" s="222">
        <v>314692</v>
      </c>
      <c r="G4" s="222">
        <v>206308</v>
      </c>
      <c r="H4" s="222">
        <v>384</v>
      </c>
      <c r="I4" s="222">
        <v>155568</v>
      </c>
      <c r="J4" s="222">
        <v>29858</v>
      </c>
      <c r="K4" s="222">
        <v>1661742</v>
      </c>
      <c r="L4" s="222">
        <v>46170</v>
      </c>
      <c r="M4" s="222">
        <v>0</v>
      </c>
      <c r="N4" s="222">
        <v>340281</v>
      </c>
      <c r="O4" s="222">
        <v>354640</v>
      </c>
      <c r="P4" s="222">
        <v>673307</v>
      </c>
      <c r="Q4" s="222">
        <v>0</v>
      </c>
      <c r="R4" s="222">
        <v>83669</v>
      </c>
      <c r="S4" s="222">
        <v>0</v>
      </c>
      <c r="T4" s="222">
        <v>0</v>
      </c>
      <c r="U4" s="222">
        <v>31166</v>
      </c>
      <c r="V4" s="222">
        <v>16749</v>
      </c>
      <c r="W4" s="222">
        <v>291019</v>
      </c>
      <c r="X4" s="222">
        <v>493933</v>
      </c>
      <c r="Y4" s="222">
        <v>53346</v>
      </c>
      <c r="Z4" s="222">
        <v>1772</v>
      </c>
      <c r="AA4" s="222">
        <v>96454</v>
      </c>
      <c r="AB4" s="222">
        <v>88457</v>
      </c>
      <c r="AC4" s="222">
        <v>0</v>
      </c>
      <c r="AD4" s="222">
        <v>21720</v>
      </c>
      <c r="AE4" s="222">
        <v>22678</v>
      </c>
      <c r="AF4" s="222">
        <v>0</v>
      </c>
      <c r="AG4" s="222">
        <v>565735</v>
      </c>
      <c r="AH4" s="222">
        <v>207184</v>
      </c>
      <c r="AI4" s="222">
        <v>0</v>
      </c>
      <c r="AJ4" s="222">
        <v>0</v>
      </c>
      <c r="AK4" s="222">
        <v>0</v>
      </c>
      <c r="AL4" s="222">
        <v>525767</v>
      </c>
      <c r="AM4" s="222">
        <v>34338</v>
      </c>
      <c r="AN4" s="222">
        <v>1129316</v>
      </c>
      <c r="AO4" s="222">
        <v>116090</v>
      </c>
      <c r="AP4" s="222">
        <v>107257</v>
      </c>
      <c r="AQ4" s="222">
        <v>0</v>
      </c>
      <c r="AR4" s="222">
        <v>0</v>
      </c>
      <c r="AS4" s="222">
        <v>0</v>
      </c>
      <c r="AT4" s="222">
        <v>248411</v>
      </c>
      <c r="AU4" s="222">
        <v>1628655</v>
      </c>
      <c r="AV4" s="222">
        <v>99003</v>
      </c>
      <c r="AW4" s="222">
        <v>1055616</v>
      </c>
      <c r="AX4" s="222">
        <v>2053284</v>
      </c>
      <c r="AY4" s="222">
        <v>2346746</v>
      </c>
      <c r="AZ4" s="222">
        <v>708624</v>
      </c>
      <c r="BA4" s="222">
        <v>24221</v>
      </c>
      <c r="BB4" s="222">
        <v>0</v>
      </c>
      <c r="BC4" s="222">
        <v>994278</v>
      </c>
      <c r="BD4" s="222">
        <v>205372</v>
      </c>
      <c r="BE4" s="222">
        <v>1787610</v>
      </c>
      <c r="BF4" s="222">
        <v>1923586</v>
      </c>
      <c r="BG4" s="222">
        <v>0</v>
      </c>
      <c r="BH4" s="222">
        <v>1387431</v>
      </c>
      <c r="BI4" s="222">
        <v>66898</v>
      </c>
      <c r="BJ4" s="222">
        <v>391</v>
      </c>
      <c r="BK4" s="222">
        <v>1445552</v>
      </c>
      <c r="BL4" s="222">
        <v>116039</v>
      </c>
      <c r="BM4" s="222">
        <v>50990</v>
      </c>
      <c r="BN4" s="222">
        <v>337</v>
      </c>
      <c r="BO4" s="222">
        <v>0</v>
      </c>
      <c r="BP4" s="222">
        <v>0</v>
      </c>
      <c r="BQ4" s="222">
        <v>0</v>
      </c>
      <c r="BR4" s="222">
        <v>0</v>
      </c>
      <c r="BS4" s="222">
        <v>0</v>
      </c>
      <c r="BT4" s="222">
        <v>0</v>
      </c>
      <c r="BU4" s="222">
        <v>169596</v>
      </c>
      <c r="BV4" s="222">
        <v>140010</v>
      </c>
      <c r="BW4" s="222">
        <v>239391</v>
      </c>
      <c r="BX4" s="222">
        <v>627727</v>
      </c>
      <c r="BY4" s="222">
        <v>563207</v>
      </c>
      <c r="BZ4" s="222">
        <v>314934</v>
      </c>
      <c r="CA4" s="222">
        <v>135429</v>
      </c>
      <c r="CB4" s="222">
        <v>0</v>
      </c>
      <c r="CC4" s="222">
        <v>0</v>
      </c>
      <c r="CD4" s="222">
        <v>819608</v>
      </c>
      <c r="CE4" s="222">
        <v>2109775</v>
      </c>
      <c r="CF4" s="222">
        <v>1456703</v>
      </c>
      <c r="CG4" s="222">
        <v>1606153</v>
      </c>
      <c r="CH4" s="222">
        <v>0</v>
      </c>
      <c r="CI4" s="222">
        <v>3514</v>
      </c>
      <c r="CJ4" s="222">
        <v>0</v>
      </c>
      <c r="CK4" s="222">
        <v>134644</v>
      </c>
      <c r="CL4" s="222">
        <v>783878</v>
      </c>
      <c r="CM4" s="222">
        <v>0</v>
      </c>
      <c r="CN4" s="222">
        <v>0</v>
      </c>
      <c r="CO4" s="222">
        <v>0</v>
      </c>
      <c r="CP4" s="222">
        <v>0</v>
      </c>
      <c r="CQ4" s="222">
        <v>0</v>
      </c>
      <c r="CR4" s="222">
        <v>0</v>
      </c>
      <c r="CS4" s="222">
        <v>0</v>
      </c>
      <c r="CT4" s="222">
        <v>0</v>
      </c>
      <c r="CU4" s="222">
        <v>0</v>
      </c>
      <c r="CV4" s="222">
        <v>0</v>
      </c>
      <c r="CW4" s="222">
        <v>0</v>
      </c>
      <c r="CX4" s="223">
        <v>0</v>
      </c>
    </row>
    <row r="5" spans="2:102" x14ac:dyDescent="0.25">
      <c r="B5" s="207" t="s">
        <v>114</v>
      </c>
      <c r="C5" s="802" t="s">
        <v>927</v>
      </c>
      <c r="D5" s="803"/>
      <c r="E5" s="221">
        <v>148452</v>
      </c>
      <c r="F5" s="222">
        <v>24853</v>
      </c>
      <c r="G5" s="222">
        <v>69582</v>
      </c>
      <c r="H5" s="222">
        <v>574</v>
      </c>
      <c r="I5" s="222">
        <v>21636</v>
      </c>
      <c r="J5" s="222">
        <v>84936</v>
      </c>
      <c r="K5" s="222">
        <v>229759</v>
      </c>
      <c r="L5" s="222">
        <v>28289</v>
      </c>
      <c r="M5" s="222">
        <v>0</v>
      </c>
      <c r="N5" s="222">
        <v>645653</v>
      </c>
      <c r="O5" s="222">
        <v>318514</v>
      </c>
      <c r="P5" s="222">
        <v>702409</v>
      </c>
      <c r="Q5" s="222">
        <v>0</v>
      </c>
      <c r="R5" s="222">
        <v>183471</v>
      </c>
      <c r="S5" s="222">
        <v>0</v>
      </c>
      <c r="T5" s="222">
        <v>0</v>
      </c>
      <c r="U5" s="222">
        <v>182701</v>
      </c>
      <c r="V5" s="222">
        <v>357951</v>
      </c>
      <c r="W5" s="222">
        <v>343383</v>
      </c>
      <c r="X5" s="222">
        <v>339530</v>
      </c>
      <c r="Y5" s="222">
        <v>151643</v>
      </c>
      <c r="Z5" s="222">
        <v>6745</v>
      </c>
      <c r="AA5" s="222">
        <v>293133</v>
      </c>
      <c r="AB5" s="222">
        <v>270947</v>
      </c>
      <c r="AC5" s="222">
        <v>118203</v>
      </c>
      <c r="AD5" s="222">
        <v>233835</v>
      </c>
      <c r="AE5" s="222">
        <v>826470</v>
      </c>
      <c r="AF5" s="222">
        <v>173393</v>
      </c>
      <c r="AG5" s="222">
        <v>75283</v>
      </c>
      <c r="AH5" s="222">
        <v>30676</v>
      </c>
      <c r="AI5" s="222">
        <v>0</v>
      </c>
      <c r="AJ5" s="222">
        <v>0</v>
      </c>
      <c r="AK5" s="222">
        <v>0</v>
      </c>
      <c r="AL5" s="222">
        <v>490404</v>
      </c>
      <c r="AM5" s="222">
        <v>30980</v>
      </c>
      <c r="AN5" s="222">
        <v>1221962</v>
      </c>
      <c r="AO5" s="222">
        <v>123149</v>
      </c>
      <c r="AP5" s="222">
        <v>48258</v>
      </c>
      <c r="AQ5" s="222">
        <v>0</v>
      </c>
      <c r="AR5" s="222">
        <v>466954</v>
      </c>
      <c r="AS5" s="222">
        <v>976</v>
      </c>
      <c r="AT5" s="222">
        <v>232301</v>
      </c>
      <c r="AU5" s="222">
        <v>2395962</v>
      </c>
      <c r="AV5" s="222">
        <v>158450</v>
      </c>
      <c r="AW5" s="222">
        <v>380423</v>
      </c>
      <c r="AX5" s="222">
        <v>584366</v>
      </c>
      <c r="AY5" s="222">
        <v>198576</v>
      </c>
      <c r="AZ5" s="222">
        <v>102777</v>
      </c>
      <c r="BA5" s="222">
        <v>23938</v>
      </c>
      <c r="BB5" s="222">
        <v>0</v>
      </c>
      <c r="BC5" s="222">
        <v>65858</v>
      </c>
      <c r="BD5" s="222">
        <v>24956</v>
      </c>
      <c r="BE5" s="222">
        <v>208906</v>
      </c>
      <c r="BF5" s="222">
        <v>229510</v>
      </c>
      <c r="BG5" s="222">
        <v>0</v>
      </c>
      <c r="BH5" s="222">
        <v>51277</v>
      </c>
      <c r="BI5" s="222">
        <v>54319</v>
      </c>
      <c r="BJ5" s="222">
        <v>2166</v>
      </c>
      <c r="BK5" s="222">
        <v>60269</v>
      </c>
      <c r="BL5" s="222">
        <v>41070</v>
      </c>
      <c r="BM5" s="222">
        <v>330077</v>
      </c>
      <c r="BN5" s="222">
        <v>7635</v>
      </c>
      <c r="BO5" s="222">
        <v>117838</v>
      </c>
      <c r="BP5" s="222">
        <v>0</v>
      </c>
      <c r="BQ5" s="222">
        <v>0</v>
      </c>
      <c r="BR5" s="222">
        <v>0</v>
      </c>
      <c r="BS5" s="222">
        <v>0</v>
      </c>
      <c r="BT5" s="222">
        <v>0</v>
      </c>
      <c r="BU5" s="222">
        <v>88667</v>
      </c>
      <c r="BV5" s="222">
        <v>68677</v>
      </c>
      <c r="BW5" s="222">
        <v>199993</v>
      </c>
      <c r="BX5" s="222">
        <v>344651</v>
      </c>
      <c r="BY5" s="222">
        <v>218624</v>
      </c>
      <c r="BZ5" s="222">
        <v>204948</v>
      </c>
      <c r="CA5" s="222">
        <v>4858</v>
      </c>
      <c r="CB5" s="222">
        <v>0</v>
      </c>
      <c r="CC5" s="222">
        <v>0</v>
      </c>
      <c r="CD5" s="222">
        <v>56525</v>
      </c>
      <c r="CE5" s="222">
        <v>195954</v>
      </c>
      <c r="CF5" s="222">
        <v>177340</v>
      </c>
      <c r="CG5" s="222">
        <v>90707</v>
      </c>
      <c r="CH5" s="222">
        <v>152682</v>
      </c>
      <c r="CI5" s="222">
        <v>331906</v>
      </c>
      <c r="CJ5" s="222">
        <v>0</v>
      </c>
      <c r="CK5" s="222">
        <v>25181</v>
      </c>
      <c r="CL5" s="222">
        <v>221369</v>
      </c>
      <c r="CM5" s="222">
        <v>68720</v>
      </c>
      <c r="CN5" s="222">
        <v>0</v>
      </c>
      <c r="CO5" s="222">
        <v>266905</v>
      </c>
      <c r="CP5" s="222">
        <v>201460</v>
      </c>
      <c r="CQ5" s="222">
        <v>102335</v>
      </c>
      <c r="CR5" s="222">
        <v>344438</v>
      </c>
      <c r="CS5" s="222">
        <v>107</v>
      </c>
      <c r="CT5" s="222">
        <v>181911</v>
      </c>
      <c r="CU5" s="222">
        <v>198489</v>
      </c>
      <c r="CV5" s="222">
        <v>0</v>
      </c>
      <c r="CW5" s="222">
        <v>464037</v>
      </c>
      <c r="CX5" s="223">
        <v>0</v>
      </c>
    </row>
    <row r="6" spans="2:102" x14ac:dyDescent="0.25">
      <c r="B6" s="208" t="s">
        <v>115</v>
      </c>
      <c r="C6" s="804" t="s">
        <v>927</v>
      </c>
      <c r="D6" s="805"/>
      <c r="E6" s="224">
        <v>78544</v>
      </c>
      <c r="F6" s="225">
        <v>935</v>
      </c>
      <c r="G6" s="225">
        <v>16823</v>
      </c>
      <c r="H6" s="225">
        <v>164</v>
      </c>
      <c r="I6" s="225">
        <v>805</v>
      </c>
      <c r="J6" s="225">
        <v>28391</v>
      </c>
      <c r="K6" s="225">
        <v>362232</v>
      </c>
      <c r="L6" s="225">
        <v>31425</v>
      </c>
      <c r="M6" s="225">
        <v>0</v>
      </c>
      <c r="N6" s="225">
        <v>1094444</v>
      </c>
      <c r="O6" s="225">
        <v>146160</v>
      </c>
      <c r="P6" s="225">
        <v>310239</v>
      </c>
      <c r="Q6" s="225">
        <v>0</v>
      </c>
      <c r="R6" s="225">
        <v>387934</v>
      </c>
      <c r="S6" s="225">
        <v>0</v>
      </c>
      <c r="T6" s="225">
        <v>0</v>
      </c>
      <c r="U6" s="225">
        <v>166616</v>
      </c>
      <c r="V6" s="225">
        <v>679379</v>
      </c>
      <c r="W6" s="225">
        <v>304980</v>
      </c>
      <c r="X6" s="225">
        <v>161980</v>
      </c>
      <c r="Y6" s="225">
        <v>135558</v>
      </c>
      <c r="Z6" s="225">
        <v>7461</v>
      </c>
      <c r="AA6" s="225">
        <v>413105</v>
      </c>
      <c r="AB6" s="225">
        <v>585112</v>
      </c>
      <c r="AC6" s="225">
        <v>130788</v>
      </c>
      <c r="AD6" s="225">
        <v>368151</v>
      </c>
      <c r="AE6" s="225">
        <v>339979</v>
      </c>
      <c r="AF6" s="225">
        <v>116060</v>
      </c>
      <c r="AG6" s="225">
        <v>5876</v>
      </c>
      <c r="AH6" s="225">
        <v>0</v>
      </c>
      <c r="AI6" s="225">
        <v>0</v>
      </c>
      <c r="AJ6" s="225">
        <v>0</v>
      </c>
      <c r="AK6" s="225">
        <v>0</v>
      </c>
      <c r="AL6" s="225">
        <v>21022</v>
      </c>
      <c r="AM6" s="225">
        <v>1113</v>
      </c>
      <c r="AN6" s="225">
        <v>80831</v>
      </c>
      <c r="AO6" s="225">
        <v>13651</v>
      </c>
      <c r="AP6" s="225">
        <v>8262</v>
      </c>
      <c r="AQ6" s="225">
        <v>0</v>
      </c>
      <c r="AR6" s="225">
        <v>51157</v>
      </c>
      <c r="AS6" s="225">
        <v>161</v>
      </c>
      <c r="AT6" s="225">
        <v>241414</v>
      </c>
      <c r="AU6" s="225">
        <v>2151492</v>
      </c>
      <c r="AV6" s="225">
        <v>79785</v>
      </c>
      <c r="AW6" s="225">
        <v>352634</v>
      </c>
      <c r="AX6" s="225">
        <v>494944</v>
      </c>
      <c r="AY6" s="225">
        <v>109612</v>
      </c>
      <c r="AZ6" s="225">
        <v>61358</v>
      </c>
      <c r="BA6" s="225">
        <v>6626</v>
      </c>
      <c r="BB6" s="225">
        <v>0</v>
      </c>
      <c r="BC6" s="225">
        <v>46894</v>
      </c>
      <c r="BD6" s="225">
        <v>26739</v>
      </c>
      <c r="BE6" s="225">
        <v>256356</v>
      </c>
      <c r="BF6" s="225">
        <v>238596</v>
      </c>
      <c r="BG6" s="225">
        <v>0</v>
      </c>
      <c r="BH6" s="225">
        <v>5304</v>
      </c>
      <c r="BI6" s="225">
        <v>2204</v>
      </c>
      <c r="BJ6" s="225">
        <v>17</v>
      </c>
      <c r="BK6" s="225">
        <v>10194</v>
      </c>
      <c r="BL6" s="225">
        <v>2868</v>
      </c>
      <c r="BM6" s="225">
        <v>310943</v>
      </c>
      <c r="BN6" s="225">
        <v>4948</v>
      </c>
      <c r="BO6" s="225">
        <v>218358</v>
      </c>
      <c r="BP6" s="225">
        <v>0</v>
      </c>
      <c r="BQ6" s="225">
        <v>0</v>
      </c>
      <c r="BR6" s="225">
        <v>0</v>
      </c>
      <c r="BS6" s="225">
        <v>0</v>
      </c>
      <c r="BT6" s="225">
        <v>0</v>
      </c>
      <c r="BU6" s="225">
        <v>79734</v>
      </c>
      <c r="BV6" s="225">
        <v>51010</v>
      </c>
      <c r="BW6" s="225">
        <v>175967</v>
      </c>
      <c r="BX6" s="225">
        <v>514072</v>
      </c>
      <c r="BY6" s="225">
        <v>446033</v>
      </c>
      <c r="BZ6" s="225">
        <v>541295</v>
      </c>
      <c r="CA6" s="225">
        <v>0</v>
      </c>
      <c r="CB6" s="225">
        <v>0</v>
      </c>
      <c r="CC6" s="225">
        <v>0</v>
      </c>
      <c r="CD6" s="225">
        <v>31518</v>
      </c>
      <c r="CE6" s="225">
        <v>299364</v>
      </c>
      <c r="CF6" s="225">
        <v>407224</v>
      </c>
      <c r="CG6" s="225">
        <v>161620</v>
      </c>
      <c r="CH6" s="225">
        <v>48399</v>
      </c>
      <c r="CI6" s="225">
        <v>199676</v>
      </c>
      <c r="CJ6" s="225">
        <v>0</v>
      </c>
      <c r="CK6" s="225">
        <v>2862</v>
      </c>
      <c r="CL6" s="225">
        <v>288801</v>
      </c>
      <c r="CM6" s="225">
        <v>53278</v>
      </c>
      <c r="CN6" s="225">
        <v>0</v>
      </c>
      <c r="CO6" s="225">
        <v>217900</v>
      </c>
      <c r="CP6" s="225">
        <v>406764</v>
      </c>
      <c r="CQ6" s="225">
        <v>102654</v>
      </c>
      <c r="CR6" s="225">
        <v>368672</v>
      </c>
      <c r="CS6" s="225">
        <v>61</v>
      </c>
      <c r="CT6" s="225">
        <v>240211</v>
      </c>
      <c r="CU6" s="225">
        <v>114150</v>
      </c>
      <c r="CV6" s="225">
        <v>0</v>
      </c>
      <c r="CW6" s="225">
        <v>51165</v>
      </c>
      <c r="CX6" s="226">
        <v>0</v>
      </c>
    </row>
    <row r="7" spans="2:102" ht="27" customHeight="1" x14ac:dyDescent="0.25"/>
    <row r="8" spans="2:102" ht="15" customHeight="1" x14ac:dyDescent="0.25">
      <c r="B8" s="159" t="s">
        <v>628</v>
      </c>
      <c r="C8" s="806" t="s">
        <v>618</v>
      </c>
      <c r="D8" s="807"/>
      <c r="E8" s="261" t="s">
        <v>332</v>
      </c>
      <c r="F8" s="261" t="s">
        <v>14</v>
      </c>
      <c r="G8" s="261" t="s">
        <v>15</v>
      </c>
      <c r="H8" s="261" t="s">
        <v>16</v>
      </c>
      <c r="I8" s="261" t="s">
        <v>17</v>
      </c>
      <c r="J8" s="261" t="s">
        <v>18</v>
      </c>
      <c r="K8" s="261" t="s">
        <v>19</v>
      </c>
      <c r="L8" s="261" t="s">
        <v>20</v>
      </c>
      <c r="M8" s="261" t="s">
        <v>21</v>
      </c>
      <c r="N8" s="261" t="s">
        <v>22</v>
      </c>
      <c r="O8" s="261" t="s">
        <v>23</v>
      </c>
      <c r="P8" s="261" t="s">
        <v>24</v>
      </c>
      <c r="Q8" s="261" t="s">
        <v>25</v>
      </c>
      <c r="R8" s="261" t="s">
        <v>26</v>
      </c>
      <c r="S8" s="261" t="s">
        <v>27</v>
      </c>
      <c r="T8" s="261" t="s">
        <v>28</v>
      </c>
      <c r="U8" s="261" t="s">
        <v>29</v>
      </c>
      <c r="V8" s="261" t="s">
        <v>30</v>
      </c>
      <c r="W8" s="261" t="s">
        <v>31</v>
      </c>
      <c r="X8" s="261" t="s">
        <v>32</v>
      </c>
      <c r="Y8" s="261" t="s">
        <v>33</v>
      </c>
      <c r="Z8" s="261" t="s">
        <v>34</v>
      </c>
      <c r="AA8" s="261" t="s">
        <v>35</v>
      </c>
      <c r="AB8" s="261" t="s">
        <v>36</v>
      </c>
      <c r="AC8" s="261" t="s">
        <v>37</v>
      </c>
      <c r="AD8" s="261" t="s">
        <v>38</v>
      </c>
      <c r="AE8" s="261" t="s">
        <v>39</v>
      </c>
      <c r="AF8" s="261" t="s">
        <v>40</v>
      </c>
      <c r="AG8" s="261" t="s">
        <v>41</v>
      </c>
      <c r="AH8" s="261" t="s">
        <v>42</v>
      </c>
      <c r="AI8" s="261" t="s">
        <v>43</v>
      </c>
      <c r="AJ8" s="261" t="s">
        <v>44</v>
      </c>
      <c r="AK8" s="261" t="s">
        <v>45</v>
      </c>
      <c r="AL8" s="261" t="s">
        <v>46</v>
      </c>
      <c r="AM8" s="261" t="s">
        <v>47</v>
      </c>
      <c r="AN8" s="261" t="s">
        <v>48</v>
      </c>
      <c r="AO8" s="261" t="s">
        <v>49</v>
      </c>
      <c r="AP8" s="261" t="s">
        <v>50</v>
      </c>
      <c r="AQ8" s="261" t="s">
        <v>51</v>
      </c>
      <c r="AR8" s="261" t="s">
        <v>52</v>
      </c>
      <c r="AS8" s="261" t="s">
        <v>53</v>
      </c>
      <c r="AT8" s="261" t="s">
        <v>54</v>
      </c>
      <c r="AU8" s="261" t="s">
        <v>55</v>
      </c>
      <c r="AV8" s="261" t="s">
        <v>56</v>
      </c>
      <c r="AW8" s="261" t="s">
        <v>57</v>
      </c>
      <c r="AX8" s="261" t="s">
        <v>58</v>
      </c>
      <c r="AY8" s="261" t="s">
        <v>59</v>
      </c>
      <c r="AZ8" s="261" t="s">
        <v>60</v>
      </c>
      <c r="BA8" s="261" t="s">
        <v>61</v>
      </c>
      <c r="BB8" s="261" t="s">
        <v>62</v>
      </c>
      <c r="BC8" s="261" t="s">
        <v>63</v>
      </c>
      <c r="BD8" s="261" t="s">
        <v>64</v>
      </c>
      <c r="BE8" s="261" t="s">
        <v>65</v>
      </c>
      <c r="BF8" s="261" t="s">
        <v>66</v>
      </c>
      <c r="BG8" s="261" t="s">
        <v>67</v>
      </c>
      <c r="BH8" s="261" t="s">
        <v>68</v>
      </c>
      <c r="BI8" s="261" t="s">
        <v>69</v>
      </c>
      <c r="BJ8" s="261" t="s">
        <v>70</v>
      </c>
      <c r="BK8" s="261" t="s">
        <v>71</v>
      </c>
      <c r="BL8" s="261" t="s">
        <v>72</v>
      </c>
      <c r="BM8" s="261" t="s">
        <v>73</v>
      </c>
      <c r="BN8" s="261" t="s">
        <v>74</v>
      </c>
      <c r="BO8" s="261" t="s">
        <v>75</v>
      </c>
      <c r="BP8" s="261" t="s">
        <v>76</v>
      </c>
      <c r="BQ8" s="261" t="s">
        <v>77</v>
      </c>
      <c r="BR8" s="261" t="s">
        <v>78</v>
      </c>
      <c r="BS8" s="261" t="s">
        <v>79</v>
      </c>
      <c r="BT8" s="261" t="s">
        <v>80</v>
      </c>
      <c r="BU8" s="261" t="s">
        <v>81</v>
      </c>
      <c r="BV8" s="261" t="s">
        <v>82</v>
      </c>
      <c r="BW8" s="261" t="s">
        <v>83</v>
      </c>
      <c r="BX8" s="261" t="s">
        <v>84</v>
      </c>
      <c r="BY8" s="261" t="s">
        <v>85</v>
      </c>
      <c r="BZ8" s="261" t="s">
        <v>86</v>
      </c>
      <c r="CA8" s="261" t="s">
        <v>87</v>
      </c>
      <c r="CB8" s="261" t="s">
        <v>88</v>
      </c>
      <c r="CC8" s="261" t="s">
        <v>89</v>
      </c>
      <c r="CD8" s="261" t="s">
        <v>90</v>
      </c>
      <c r="CE8" s="261" t="s">
        <v>91</v>
      </c>
      <c r="CF8" s="261" t="s">
        <v>92</v>
      </c>
      <c r="CG8" s="261" t="s">
        <v>93</v>
      </c>
      <c r="CH8" s="261" t="s">
        <v>94</v>
      </c>
      <c r="CI8" s="261" t="s">
        <v>95</v>
      </c>
      <c r="CJ8" s="261" t="s">
        <v>96</v>
      </c>
      <c r="CK8" s="261" t="s">
        <v>97</v>
      </c>
      <c r="CL8" s="261" t="s">
        <v>98</v>
      </c>
      <c r="CM8" s="261" t="s">
        <v>99</v>
      </c>
      <c r="CN8" s="261" t="s">
        <v>100</v>
      </c>
      <c r="CO8" s="261" t="s">
        <v>101</v>
      </c>
      <c r="CP8" s="261" t="s">
        <v>102</v>
      </c>
      <c r="CQ8" s="261" t="s">
        <v>103</v>
      </c>
      <c r="CR8" s="261" t="s">
        <v>104</v>
      </c>
      <c r="CS8" s="261" t="s">
        <v>105</v>
      </c>
      <c r="CT8" s="261" t="s">
        <v>106</v>
      </c>
      <c r="CU8" s="261" t="s">
        <v>107</v>
      </c>
      <c r="CV8" s="261" t="s">
        <v>108</v>
      </c>
      <c r="CW8" s="261" t="s">
        <v>109</v>
      </c>
      <c r="CX8" s="262" t="s">
        <v>110</v>
      </c>
    </row>
    <row r="9" spans="2:102" x14ac:dyDescent="0.25">
      <c r="B9" s="207" t="s">
        <v>619</v>
      </c>
      <c r="C9" s="802" t="s">
        <v>927</v>
      </c>
      <c r="D9" s="803"/>
      <c r="E9" s="221">
        <v>0</v>
      </c>
      <c r="F9" s="222">
        <v>0</v>
      </c>
      <c r="G9" s="222">
        <v>0</v>
      </c>
      <c r="H9" s="222">
        <v>0</v>
      </c>
      <c r="I9" s="222">
        <v>0</v>
      </c>
      <c r="J9" s="222">
        <v>0</v>
      </c>
      <c r="K9" s="222">
        <v>0</v>
      </c>
      <c r="L9" s="222">
        <v>0</v>
      </c>
      <c r="M9" s="222">
        <v>0</v>
      </c>
      <c r="N9" s="222">
        <v>2035416.2426216127</v>
      </c>
      <c r="O9" s="222">
        <v>0</v>
      </c>
      <c r="P9" s="222">
        <v>0</v>
      </c>
      <c r="Q9" s="222">
        <v>0</v>
      </c>
      <c r="R9" s="222">
        <v>0</v>
      </c>
      <c r="S9" s="222">
        <v>0</v>
      </c>
      <c r="T9" s="222">
        <v>0</v>
      </c>
      <c r="U9" s="222">
        <v>0</v>
      </c>
      <c r="V9" s="222">
        <v>0</v>
      </c>
      <c r="W9" s="222">
        <v>0</v>
      </c>
      <c r="X9" s="222">
        <v>0</v>
      </c>
      <c r="Y9" s="222">
        <v>0</v>
      </c>
      <c r="Z9" s="222">
        <v>0</v>
      </c>
      <c r="AA9" s="222">
        <v>0</v>
      </c>
      <c r="AB9" s="222">
        <v>0</v>
      </c>
      <c r="AC9" s="222">
        <v>0</v>
      </c>
      <c r="AD9" s="222">
        <v>0</v>
      </c>
      <c r="AE9" s="222">
        <v>0</v>
      </c>
      <c r="AF9" s="222">
        <v>0</v>
      </c>
      <c r="AG9" s="222">
        <v>0</v>
      </c>
      <c r="AH9" s="222">
        <v>0</v>
      </c>
      <c r="AI9" s="222">
        <v>0</v>
      </c>
      <c r="AJ9" s="222">
        <v>0</v>
      </c>
      <c r="AK9" s="222">
        <v>0</v>
      </c>
      <c r="AL9" s="222">
        <v>0</v>
      </c>
      <c r="AM9" s="222">
        <v>0</v>
      </c>
      <c r="AN9" s="222">
        <v>0</v>
      </c>
      <c r="AO9" s="222">
        <v>0</v>
      </c>
      <c r="AP9" s="222">
        <v>0</v>
      </c>
      <c r="AQ9" s="222">
        <v>0</v>
      </c>
      <c r="AR9" s="222">
        <v>0</v>
      </c>
      <c r="AS9" s="222">
        <v>0</v>
      </c>
      <c r="AT9" s="222">
        <v>0</v>
      </c>
      <c r="AU9" s="222">
        <v>0</v>
      </c>
      <c r="AV9" s="222">
        <v>0</v>
      </c>
      <c r="AW9" s="222">
        <v>0</v>
      </c>
      <c r="AX9" s="222">
        <v>0</v>
      </c>
      <c r="AY9" s="222">
        <v>0</v>
      </c>
      <c r="AZ9" s="222">
        <v>0</v>
      </c>
      <c r="BA9" s="222">
        <v>0</v>
      </c>
      <c r="BB9" s="222">
        <v>0</v>
      </c>
      <c r="BC9" s="222">
        <v>0</v>
      </c>
      <c r="BD9" s="222">
        <v>112968</v>
      </c>
      <c r="BE9" s="222">
        <v>1470133.5220390363</v>
      </c>
      <c r="BF9" s="222">
        <v>0</v>
      </c>
      <c r="BG9" s="222">
        <v>0</v>
      </c>
      <c r="BH9" s="222">
        <v>0</v>
      </c>
      <c r="BI9" s="222">
        <v>0</v>
      </c>
      <c r="BJ9" s="222">
        <v>0</v>
      </c>
      <c r="BK9" s="222">
        <v>0</v>
      </c>
      <c r="BL9" s="222">
        <v>0</v>
      </c>
      <c r="BM9" s="222">
        <v>2706668.9955855617</v>
      </c>
      <c r="BN9" s="222">
        <v>0</v>
      </c>
      <c r="BO9" s="222">
        <v>1138005.8014564528</v>
      </c>
      <c r="BP9" s="222">
        <v>0</v>
      </c>
      <c r="BQ9" s="222">
        <v>0</v>
      </c>
      <c r="BR9" s="222">
        <v>0</v>
      </c>
      <c r="BS9" s="222">
        <v>0</v>
      </c>
      <c r="BT9" s="222">
        <v>0</v>
      </c>
      <c r="BU9" s="222">
        <v>0</v>
      </c>
      <c r="BV9" s="222">
        <v>0</v>
      </c>
      <c r="BW9" s="222">
        <v>0</v>
      </c>
      <c r="BX9" s="222">
        <v>1356944.1617477441</v>
      </c>
      <c r="BY9" s="222">
        <v>2035416.242621616</v>
      </c>
      <c r="BZ9" s="222">
        <v>1583101.5220390349</v>
      </c>
      <c r="CA9" s="222">
        <v>0</v>
      </c>
      <c r="CB9" s="222">
        <v>0</v>
      </c>
      <c r="CC9" s="222">
        <v>0</v>
      </c>
      <c r="CD9" s="222">
        <v>0</v>
      </c>
      <c r="CE9" s="222">
        <v>0</v>
      </c>
      <c r="CF9" s="222">
        <v>0</v>
      </c>
      <c r="CG9" s="222">
        <v>0</v>
      </c>
      <c r="CH9" s="222">
        <v>0</v>
      </c>
      <c r="CI9" s="222">
        <v>0</v>
      </c>
      <c r="CJ9" s="222">
        <v>0</v>
      </c>
      <c r="CK9" s="222">
        <v>0</v>
      </c>
      <c r="CL9" s="222">
        <v>0</v>
      </c>
      <c r="CM9" s="222">
        <v>0</v>
      </c>
      <c r="CN9" s="222">
        <v>0</v>
      </c>
      <c r="CO9" s="222">
        <v>0</v>
      </c>
      <c r="CP9" s="222">
        <v>0</v>
      </c>
      <c r="CQ9" s="222">
        <v>0</v>
      </c>
      <c r="CR9" s="222">
        <v>0</v>
      </c>
      <c r="CS9" s="222">
        <v>0</v>
      </c>
      <c r="CT9" s="222">
        <v>0</v>
      </c>
      <c r="CU9" s="222">
        <v>0</v>
      </c>
      <c r="CV9" s="222">
        <v>0</v>
      </c>
      <c r="CW9" s="222">
        <v>0</v>
      </c>
      <c r="CX9" s="223">
        <v>0</v>
      </c>
    </row>
    <row r="10" spans="2:102" x14ac:dyDescent="0.25">
      <c r="B10" s="207" t="s">
        <v>620</v>
      </c>
      <c r="C10" s="802" t="s">
        <v>927</v>
      </c>
      <c r="D10" s="803"/>
      <c r="E10" s="221">
        <v>471761</v>
      </c>
      <c r="F10" s="222">
        <v>0</v>
      </c>
      <c r="G10" s="222">
        <v>0</v>
      </c>
      <c r="H10" s="222">
        <v>0</v>
      </c>
      <c r="I10" s="222">
        <v>0</v>
      </c>
      <c r="J10" s="222">
        <v>0</v>
      </c>
      <c r="K10" s="222">
        <v>4026168.9999999958</v>
      </c>
      <c r="L10" s="222">
        <v>270820.36029129202</v>
      </c>
      <c r="M10" s="222">
        <v>0</v>
      </c>
      <c r="N10" s="222">
        <v>4067403.9999999874</v>
      </c>
      <c r="O10" s="222">
        <v>0</v>
      </c>
      <c r="P10" s="222">
        <v>0</v>
      </c>
      <c r="Q10" s="222">
        <v>0</v>
      </c>
      <c r="R10" s="222">
        <v>676766</v>
      </c>
      <c r="S10" s="222">
        <v>0</v>
      </c>
      <c r="T10" s="222">
        <v>0</v>
      </c>
      <c r="U10" s="222">
        <v>0</v>
      </c>
      <c r="V10" s="222">
        <v>0</v>
      </c>
      <c r="W10" s="222">
        <v>0</v>
      </c>
      <c r="X10" s="222">
        <v>0</v>
      </c>
      <c r="Y10" s="222">
        <v>0</v>
      </c>
      <c r="Z10" s="222">
        <v>0</v>
      </c>
      <c r="AA10" s="222">
        <v>82882</v>
      </c>
      <c r="AB10" s="222">
        <v>0</v>
      </c>
      <c r="AC10" s="222">
        <v>0</v>
      </c>
      <c r="AD10" s="222">
        <v>0</v>
      </c>
      <c r="AE10" s="222">
        <v>0</v>
      </c>
      <c r="AF10" s="222">
        <v>565393.40072822699</v>
      </c>
      <c r="AG10" s="222">
        <v>0</v>
      </c>
      <c r="AH10" s="222">
        <v>0</v>
      </c>
      <c r="AI10" s="222">
        <v>0</v>
      </c>
      <c r="AJ10" s="222">
        <v>0</v>
      </c>
      <c r="AK10" s="222">
        <v>0</v>
      </c>
      <c r="AL10" s="222">
        <v>0</v>
      </c>
      <c r="AM10" s="222">
        <v>0</v>
      </c>
      <c r="AN10" s="222">
        <v>0</v>
      </c>
      <c r="AO10" s="222">
        <v>0</v>
      </c>
      <c r="AP10" s="222">
        <v>0</v>
      </c>
      <c r="AQ10" s="222">
        <v>0</v>
      </c>
      <c r="AR10" s="222">
        <v>0</v>
      </c>
      <c r="AS10" s="222">
        <v>0</v>
      </c>
      <c r="AT10" s="222">
        <v>1356944.1617477441</v>
      </c>
      <c r="AU10" s="222">
        <v>0</v>
      </c>
      <c r="AV10" s="222">
        <v>1356944.1617477441</v>
      </c>
      <c r="AW10" s="222">
        <v>0</v>
      </c>
      <c r="AX10" s="222">
        <v>0</v>
      </c>
      <c r="AY10" s="222">
        <v>0</v>
      </c>
      <c r="AZ10" s="222">
        <v>0</v>
      </c>
      <c r="BA10" s="222">
        <v>0</v>
      </c>
      <c r="BB10" s="222">
        <v>0</v>
      </c>
      <c r="BC10" s="222">
        <v>904629.44116516283</v>
      </c>
      <c r="BD10" s="222">
        <v>370035</v>
      </c>
      <c r="BE10" s="222">
        <v>3050598.9999999939</v>
      </c>
      <c r="BF10" s="222">
        <v>3344640.9999999963</v>
      </c>
      <c r="BG10" s="222">
        <v>0</v>
      </c>
      <c r="BH10" s="222">
        <v>0</v>
      </c>
      <c r="BI10" s="222">
        <v>0</v>
      </c>
      <c r="BJ10" s="222">
        <v>0</v>
      </c>
      <c r="BK10" s="222">
        <v>0</v>
      </c>
      <c r="BL10" s="222">
        <v>0</v>
      </c>
      <c r="BM10" s="222">
        <v>2713888.3234954821</v>
      </c>
      <c r="BN10" s="222">
        <v>0</v>
      </c>
      <c r="BO10" s="222">
        <v>1356944.1617475939</v>
      </c>
      <c r="BP10" s="222">
        <v>0</v>
      </c>
      <c r="BQ10" s="222">
        <v>0</v>
      </c>
      <c r="BR10" s="222">
        <v>0</v>
      </c>
      <c r="BS10" s="222">
        <v>0</v>
      </c>
      <c r="BT10" s="222">
        <v>0</v>
      </c>
      <c r="BU10" s="222">
        <v>581553.75737838401</v>
      </c>
      <c r="BV10" s="222">
        <v>460840.720582582</v>
      </c>
      <c r="BW10" s="222">
        <v>1051449.121310808</v>
      </c>
      <c r="BX10" s="222">
        <v>2263279.9999999991</v>
      </c>
      <c r="BY10" s="222">
        <v>2173594</v>
      </c>
      <c r="BZ10" s="222">
        <v>1985515</v>
      </c>
      <c r="CA10" s="222">
        <v>0</v>
      </c>
      <c r="CB10" s="222">
        <v>0</v>
      </c>
      <c r="CC10" s="222">
        <v>0</v>
      </c>
      <c r="CD10" s="222">
        <v>904717.44116516295</v>
      </c>
      <c r="CE10" s="222">
        <v>2902568.323495484</v>
      </c>
      <c r="CF10" s="222">
        <v>2977523.0000000005</v>
      </c>
      <c r="CG10" s="222">
        <v>2713799.9999999972</v>
      </c>
      <c r="CH10" s="222">
        <v>0</v>
      </c>
      <c r="CI10" s="222">
        <v>0</v>
      </c>
      <c r="CJ10" s="222">
        <v>0</v>
      </c>
      <c r="CK10" s="222">
        <v>0</v>
      </c>
      <c r="CL10" s="222">
        <v>1809258.8823303261</v>
      </c>
      <c r="CM10" s="222">
        <v>0</v>
      </c>
      <c r="CN10" s="222">
        <v>0</v>
      </c>
      <c r="CO10" s="222">
        <v>958857</v>
      </c>
      <c r="CP10" s="222">
        <v>1704030.9999999949</v>
      </c>
      <c r="CQ10" s="222">
        <v>503315</v>
      </c>
      <c r="CR10" s="222">
        <v>2043851</v>
      </c>
      <c r="CS10" s="222">
        <v>2069.0000004459998</v>
      </c>
      <c r="CT10" s="222">
        <v>1120283</v>
      </c>
      <c r="CU10" s="222">
        <v>0</v>
      </c>
      <c r="CV10" s="222">
        <v>0</v>
      </c>
      <c r="CW10" s="222">
        <v>0</v>
      </c>
      <c r="CX10" s="223">
        <v>0</v>
      </c>
    </row>
    <row r="11" spans="2:102" x14ac:dyDescent="0.25">
      <c r="B11" s="207" t="s">
        <v>621</v>
      </c>
      <c r="C11" s="802" t="s">
        <v>927</v>
      </c>
      <c r="D11" s="803"/>
      <c r="E11" s="221">
        <v>0</v>
      </c>
      <c r="F11" s="222">
        <v>0</v>
      </c>
      <c r="G11" s="222">
        <v>0</v>
      </c>
      <c r="H11" s="222">
        <v>0</v>
      </c>
      <c r="I11" s="222">
        <v>0</v>
      </c>
      <c r="J11" s="222">
        <v>0</v>
      </c>
      <c r="K11" s="222">
        <v>2035416.3314257769</v>
      </c>
      <c r="L11" s="222">
        <v>0</v>
      </c>
      <c r="M11" s="222">
        <v>0</v>
      </c>
      <c r="N11" s="222">
        <v>3480339.4043693584</v>
      </c>
      <c r="O11" s="222">
        <v>0</v>
      </c>
      <c r="P11" s="222">
        <v>0</v>
      </c>
      <c r="Q11" s="222">
        <v>0</v>
      </c>
      <c r="R11" s="222">
        <v>0</v>
      </c>
      <c r="S11" s="222">
        <v>0</v>
      </c>
      <c r="T11" s="222">
        <v>0</v>
      </c>
      <c r="U11" s="222">
        <v>0</v>
      </c>
      <c r="V11" s="222">
        <v>0</v>
      </c>
      <c r="W11" s="222">
        <v>0</v>
      </c>
      <c r="X11" s="222">
        <v>0</v>
      </c>
      <c r="Y11" s="222">
        <v>0</v>
      </c>
      <c r="Z11" s="222">
        <v>0</v>
      </c>
      <c r="AA11" s="222">
        <v>0</v>
      </c>
      <c r="AB11" s="222">
        <v>0</v>
      </c>
      <c r="AC11" s="222">
        <v>0</v>
      </c>
      <c r="AD11" s="222">
        <v>0</v>
      </c>
      <c r="AE11" s="222">
        <v>0</v>
      </c>
      <c r="AF11" s="222">
        <v>565393.4007282271</v>
      </c>
      <c r="AG11" s="222">
        <v>0</v>
      </c>
      <c r="AH11" s="222">
        <v>0</v>
      </c>
      <c r="AI11" s="222">
        <v>0</v>
      </c>
      <c r="AJ11" s="222">
        <v>0</v>
      </c>
      <c r="AK11" s="222">
        <v>0</v>
      </c>
      <c r="AL11" s="222">
        <v>0</v>
      </c>
      <c r="AM11" s="222">
        <v>0</v>
      </c>
      <c r="AN11" s="222">
        <v>0</v>
      </c>
      <c r="AO11" s="222">
        <v>0</v>
      </c>
      <c r="AP11" s="222">
        <v>0</v>
      </c>
      <c r="AQ11" s="222">
        <v>0</v>
      </c>
      <c r="AR11" s="222">
        <v>0</v>
      </c>
      <c r="AS11" s="222">
        <v>0</v>
      </c>
      <c r="AT11" s="222">
        <v>0</v>
      </c>
      <c r="AU11" s="222">
        <v>0</v>
      </c>
      <c r="AV11" s="222">
        <v>0</v>
      </c>
      <c r="AW11" s="222">
        <v>0</v>
      </c>
      <c r="AX11" s="222">
        <v>0</v>
      </c>
      <c r="AY11" s="222">
        <v>0</v>
      </c>
      <c r="AZ11" s="222">
        <v>0</v>
      </c>
      <c r="BA11" s="222">
        <v>0</v>
      </c>
      <c r="BB11" s="222">
        <v>0</v>
      </c>
      <c r="BC11" s="222">
        <v>0</v>
      </c>
      <c r="BD11" s="222">
        <v>343296</v>
      </c>
      <c r="BE11" s="222">
        <v>2822907.0440780572</v>
      </c>
      <c r="BF11" s="222">
        <v>2487730.9632041929</v>
      </c>
      <c r="BG11" s="222">
        <v>0</v>
      </c>
      <c r="BH11" s="222">
        <v>0</v>
      </c>
      <c r="BI11" s="222">
        <v>0</v>
      </c>
      <c r="BJ11" s="222">
        <v>0</v>
      </c>
      <c r="BK11" s="222">
        <v>0</v>
      </c>
      <c r="BL11" s="222">
        <v>0</v>
      </c>
      <c r="BM11" s="222">
        <v>2713888.3352049501</v>
      </c>
      <c r="BN11" s="222">
        <v>0</v>
      </c>
      <c r="BO11" s="222">
        <v>1356944.4057675959</v>
      </c>
      <c r="BP11" s="222">
        <v>0</v>
      </c>
      <c r="BQ11" s="222">
        <v>0</v>
      </c>
      <c r="BR11" s="222">
        <v>0</v>
      </c>
      <c r="BS11" s="222">
        <v>0</v>
      </c>
      <c r="BT11" s="222">
        <v>0</v>
      </c>
      <c r="BU11" s="222">
        <v>565393.40072822699</v>
      </c>
      <c r="BV11" s="222">
        <v>452314.72058258101</v>
      </c>
      <c r="BW11" s="222">
        <v>0</v>
      </c>
      <c r="BX11" s="222">
        <v>2085317.242621616</v>
      </c>
      <c r="BY11" s="222">
        <v>2173594</v>
      </c>
      <c r="BZ11" s="222">
        <v>1985515</v>
      </c>
      <c r="CA11" s="222">
        <v>0</v>
      </c>
      <c r="CB11" s="222">
        <v>0</v>
      </c>
      <c r="CC11" s="222">
        <v>0</v>
      </c>
      <c r="CD11" s="222">
        <v>0</v>
      </c>
      <c r="CE11" s="222">
        <v>1017708.1213108079</v>
      </c>
      <c r="CF11" s="222">
        <v>2035416.242621616</v>
      </c>
      <c r="CG11" s="222">
        <v>1356944.1617477452</v>
      </c>
      <c r="CH11" s="222">
        <v>0</v>
      </c>
      <c r="CI11" s="222">
        <v>0</v>
      </c>
      <c r="CJ11" s="222">
        <v>0</v>
      </c>
      <c r="CK11" s="222">
        <v>0</v>
      </c>
      <c r="CL11" s="222">
        <v>0</v>
      </c>
      <c r="CM11" s="222">
        <v>0</v>
      </c>
      <c r="CN11" s="222">
        <v>0</v>
      </c>
      <c r="CO11" s="222">
        <v>0</v>
      </c>
      <c r="CP11" s="222">
        <v>0</v>
      </c>
      <c r="CQ11" s="222">
        <v>0</v>
      </c>
      <c r="CR11" s="222">
        <v>0</v>
      </c>
      <c r="CS11" s="222">
        <v>0</v>
      </c>
      <c r="CT11" s="222">
        <v>0</v>
      </c>
      <c r="CU11" s="222">
        <v>0</v>
      </c>
      <c r="CV11" s="222">
        <v>0</v>
      </c>
      <c r="CW11" s="222">
        <v>0</v>
      </c>
      <c r="CX11" s="223">
        <v>0</v>
      </c>
    </row>
    <row r="12" spans="2:102" x14ac:dyDescent="0.25">
      <c r="B12" s="208" t="s">
        <v>622</v>
      </c>
      <c r="C12" s="804" t="s">
        <v>927</v>
      </c>
      <c r="D12" s="805"/>
      <c r="E12" s="224">
        <v>1110554</v>
      </c>
      <c r="F12" s="225">
        <v>371194</v>
      </c>
      <c r="G12" s="225">
        <v>0</v>
      </c>
      <c r="H12" s="225">
        <v>3020</v>
      </c>
      <c r="I12" s="225">
        <v>207106</v>
      </c>
      <c r="J12" s="225">
        <v>0</v>
      </c>
      <c r="K12" s="225">
        <v>4026169.1249519363</v>
      </c>
      <c r="L12" s="225">
        <v>300064.00000000099</v>
      </c>
      <c r="M12" s="225">
        <v>0</v>
      </c>
      <c r="N12" s="225">
        <v>4067403.5147567624</v>
      </c>
      <c r="O12" s="225">
        <v>1243865.481602099</v>
      </c>
      <c r="P12" s="225">
        <v>2299101.6029129075</v>
      </c>
      <c r="Q12" s="225">
        <v>0</v>
      </c>
      <c r="R12" s="225">
        <v>1097530</v>
      </c>
      <c r="S12" s="225">
        <v>0</v>
      </c>
      <c r="T12" s="225">
        <v>0</v>
      </c>
      <c r="U12" s="225">
        <v>791550.76101951895</v>
      </c>
      <c r="V12" s="225">
        <v>2181304.6029129061</v>
      </c>
      <c r="W12" s="225">
        <v>1809258.8823303268</v>
      </c>
      <c r="X12" s="225">
        <v>1774008.0000000019</v>
      </c>
      <c r="Y12" s="225">
        <v>35251</v>
      </c>
      <c r="Z12" s="225">
        <v>0</v>
      </c>
      <c r="AA12" s="225">
        <v>1398463</v>
      </c>
      <c r="AB12" s="225">
        <v>2043178.2426216155</v>
      </c>
      <c r="AC12" s="225">
        <v>118203</v>
      </c>
      <c r="AD12" s="225">
        <v>1243865.4816020988</v>
      </c>
      <c r="AE12" s="225">
        <v>0</v>
      </c>
      <c r="AF12" s="225">
        <v>679796.08087387204</v>
      </c>
      <c r="AG12" s="225">
        <v>1008159.999999999</v>
      </c>
      <c r="AH12" s="225">
        <v>226157.36029131297</v>
      </c>
      <c r="AI12" s="225">
        <v>0</v>
      </c>
      <c r="AJ12" s="225">
        <v>0</v>
      </c>
      <c r="AK12" s="225">
        <v>0</v>
      </c>
      <c r="AL12" s="225">
        <v>1365899.161747745</v>
      </c>
      <c r="AM12" s="225">
        <v>94778.999999947991</v>
      </c>
      <c r="AN12" s="225">
        <v>3740941</v>
      </c>
      <c r="AO12" s="225">
        <v>0</v>
      </c>
      <c r="AP12" s="225">
        <v>0</v>
      </c>
      <c r="AQ12" s="225">
        <v>0</v>
      </c>
      <c r="AR12" s="225">
        <v>0</v>
      </c>
      <c r="AS12" s="225">
        <v>0</v>
      </c>
      <c r="AT12" s="225">
        <v>1536649.0000001038</v>
      </c>
      <c r="AU12" s="225">
        <v>10902006.404369628</v>
      </c>
      <c r="AV12" s="225">
        <v>1372976</v>
      </c>
      <c r="AW12" s="225">
        <v>1809258.8823303259</v>
      </c>
      <c r="AX12" s="225">
        <v>2261573.602912907</v>
      </c>
      <c r="AY12" s="225">
        <v>0</v>
      </c>
      <c r="AZ12" s="225">
        <v>0</v>
      </c>
      <c r="BA12" s="225">
        <v>0</v>
      </c>
      <c r="BB12" s="225">
        <v>0</v>
      </c>
      <c r="BC12" s="225">
        <v>1374504.1617477443</v>
      </c>
      <c r="BD12" s="225">
        <v>370035</v>
      </c>
      <c r="BE12" s="225">
        <v>3050598.9999999991</v>
      </c>
      <c r="BF12" s="225">
        <v>3344640.9999999986</v>
      </c>
      <c r="BG12" s="225">
        <v>0</v>
      </c>
      <c r="BH12" s="225">
        <v>1583101.5220390342</v>
      </c>
      <c r="BI12" s="225">
        <v>0</v>
      </c>
      <c r="BJ12" s="225">
        <v>0</v>
      </c>
      <c r="BK12" s="225">
        <v>2035416.242621609</v>
      </c>
      <c r="BL12" s="225">
        <v>0</v>
      </c>
      <c r="BM12" s="225">
        <v>2764742.0000000191</v>
      </c>
      <c r="BN12" s="225">
        <v>0</v>
      </c>
      <c r="BO12" s="225">
        <v>1414829.5624759698</v>
      </c>
      <c r="BP12" s="225">
        <v>0</v>
      </c>
      <c r="BQ12" s="225">
        <v>0</v>
      </c>
      <c r="BR12" s="225">
        <v>0</v>
      </c>
      <c r="BS12" s="225">
        <v>0</v>
      </c>
      <c r="BT12" s="225">
        <v>0</v>
      </c>
      <c r="BU12" s="225">
        <v>581553.88233032601</v>
      </c>
      <c r="BV12" s="225">
        <v>464675.72058258101</v>
      </c>
      <c r="BW12" s="225">
        <v>1245928.481602099</v>
      </c>
      <c r="BX12" s="225">
        <v>2263279.2499038819</v>
      </c>
      <c r="BY12" s="225">
        <v>2173594</v>
      </c>
      <c r="BZ12" s="225">
        <v>1985515.0000000009</v>
      </c>
      <c r="CA12" s="225">
        <v>0</v>
      </c>
      <c r="CB12" s="225">
        <v>0</v>
      </c>
      <c r="CC12" s="225">
        <v>0</v>
      </c>
      <c r="CD12" s="225">
        <v>1138290.801456454</v>
      </c>
      <c r="CE12" s="225">
        <v>3438719.404369357</v>
      </c>
      <c r="CF12" s="225">
        <v>2977523.0000000005</v>
      </c>
      <c r="CG12" s="225">
        <v>2713799.9999999972</v>
      </c>
      <c r="CH12" s="225">
        <v>0</v>
      </c>
      <c r="CI12" s="225">
        <v>0</v>
      </c>
      <c r="CJ12" s="225">
        <v>0</v>
      </c>
      <c r="CK12" s="225">
        <v>194199.00000000099</v>
      </c>
      <c r="CL12" s="225">
        <v>2050118.2426216172</v>
      </c>
      <c r="CM12" s="225">
        <v>180187</v>
      </c>
      <c r="CN12" s="225">
        <v>0</v>
      </c>
      <c r="CO12" s="225">
        <v>1176756.9999999991</v>
      </c>
      <c r="CP12" s="225">
        <v>1704031.0000000007</v>
      </c>
      <c r="CQ12" s="225">
        <v>557543</v>
      </c>
      <c r="CR12" s="225">
        <v>2043851</v>
      </c>
      <c r="CS12" s="225">
        <v>2069</v>
      </c>
      <c r="CT12" s="225">
        <v>1120283</v>
      </c>
      <c r="CU12" s="225">
        <v>565393.40072822792</v>
      </c>
      <c r="CV12" s="225">
        <v>0</v>
      </c>
      <c r="CW12" s="225">
        <v>0</v>
      </c>
      <c r="CX12" s="226">
        <v>0</v>
      </c>
    </row>
    <row r="13" spans="2:102" x14ac:dyDescent="0.25">
      <c r="B13" s="209"/>
      <c r="C13" s="806" t="s">
        <v>655</v>
      </c>
      <c r="D13" s="807"/>
      <c r="E13" s="261" t="s">
        <v>332</v>
      </c>
      <c r="F13" s="261" t="s">
        <v>14</v>
      </c>
      <c r="G13" s="261" t="s">
        <v>15</v>
      </c>
      <c r="H13" s="261" t="s">
        <v>16</v>
      </c>
      <c r="I13" s="261" t="s">
        <v>17</v>
      </c>
      <c r="J13" s="261" t="s">
        <v>18</v>
      </c>
      <c r="K13" s="261" t="s">
        <v>19</v>
      </c>
      <c r="L13" s="261" t="s">
        <v>20</v>
      </c>
      <c r="M13" s="261" t="s">
        <v>21</v>
      </c>
      <c r="N13" s="261" t="s">
        <v>22</v>
      </c>
      <c r="O13" s="261" t="s">
        <v>23</v>
      </c>
      <c r="P13" s="261" t="s">
        <v>24</v>
      </c>
      <c r="Q13" s="261" t="s">
        <v>25</v>
      </c>
      <c r="R13" s="261" t="s">
        <v>26</v>
      </c>
      <c r="S13" s="261" t="s">
        <v>27</v>
      </c>
      <c r="T13" s="261" t="s">
        <v>28</v>
      </c>
      <c r="U13" s="261" t="s">
        <v>29</v>
      </c>
      <c r="V13" s="261" t="s">
        <v>30</v>
      </c>
      <c r="W13" s="261" t="s">
        <v>31</v>
      </c>
      <c r="X13" s="261" t="s">
        <v>32</v>
      </c>
      <c r="Y13" s="261" t="s">
        <v>33</v>
      </c>
      <c r="Z13" s="261" t="s">
        <v>34</v>
      </c>
      <c r="AA13" s="261" t="s">
        <v>35</v>
      </c>
      <c r="AB13" s="261" t="s">
        <v>36</v>
      </c>
      <c r="AC13" s="261" t="s">
        <v>37</v>
      </c>
      <c r="AD13" s="261" t="s">
        <v>38</v>
      </c>
      <c r="AE13" s="261" t="s">
        <v>39</v>
      </c>
      <c r="AF13" s="261" t="s">
        <v>40</v>
      </c>
      <c r="AG13" s="261" t="s">
        <v>41</v>
      </c>
      <c r="AH13" s="261" t="s">
        <v>42</v>
      </c>
      <c r="AI13" s="261" t="s">
        <v>43</v>
      </c>
      <c r="AJ13" s="261" t="s">
        <v>44</v>
      </c>
      <c r="AK13" s="261" t="s">
        <v>45</v>
      </c>
      <c r="AL13" s="261" t="s">
        <v>46</v>
      </c>
      <c r="AM13" s="261" t="s">
        <v>47</v>
      </c>
      <c r="AN13" s="261" t="s">
        <v>48</v>
      </c>
      <c r="AO13" s="261" t="s">
        <v>49</v>
      </c>
      <c r="AP13" s="261" t="s">
        <v>50</v>
      </c>
      <c r="AQ13" s="261" t="s">
        <v>51</v>
      </c>
      <c r="AR13" s="261" t="s">
        <v>52</v>
      </c>
      <c r="AS13" s="261" t="s">
        <v>53</v>
      </c>
      <c r="AT13" s="261" t="s">
        <v>54</v>
      </c>
      <c r="AU13" s="261" t="s">
        <v>55</v>
      </c>
      <c r="AV13" s="261" t="s">
        <v>56</v>
      </c>
      <c r="AW13" s="261" t="s">
        <v>57</v>
      </c>
      <c r="AX13" s="261" t="s">
        <v>58</v>
      </c>
      <c r="AY13" s="261" t="s">
        <v>59</v>
      </c>
      <c r="AZ13" s="261" t="s">
        <v>60</v>
      </c>
      <c r="BA13" s="261" t="s">
        <v>61</v>
      </c>
      <c r="BB13" s="261" t="s">
        <v>62</v>
      </c>
      <c r="BC13" s="261" t="s">
        <v>63</v>
      </c>
      <c r="BD13" s="261" t="s">
        <v>64</v>
      </c>
      <c r="BE13" s="261" t="s">
        <v>65</v>
      </c>
      <c r="BF13" s="261" t="s">
        <v>66</v>
      </c>
      <c r="BG13" s="261" t="s">
        <v>67</v>
      </c>
      <c r="BH13" s="261" t="s">
        <v>68</v>
      </c>
      <c r="BI13" s="261" t="s">
        <v>69</v>
      </c>
      <c r="BJ13" s="261" t="s">
        <v>70</v>
      </c>
      <c r="BK13" s="261" t="s">
        <v>71</v>
      </c>
      <c r="BL13" s="261" t="s">
        <v>72</v>
      </c>
      <c r="BM13" s="261" t="s">
        <v>73</v>
      </c>
      <c r="BN13" s="261" t="s">
        <v>74</v>
      </c>
      <c r="BO13" s="261" t="s">
        <v>75</v>
      </c>
      <c r="BP13" s="261" t="s">
        <v>76</v>
      </c>
      <c r="BQ13" s="261" t="s">
        <v>77</v>
      </c>
      <c r="BR13" s="261" t="s">
        <v>78</v>
      </c>
      <c r="BS13" s="261" t="s">
        <v>79</v>
      </c>
      <c r="BT13" s="261" t="s">
        <v>80</v>
      </c>
      <c r="BU13" s="261" t="s">
        <v>81</v>
      </c>
      <c r="BV13" s="261" t="s">
        <v>82</v>
      </c>
      <c r="BW13" s="261" t="s">
        <v>83</v>
      </c>
      <c r="BX13" s="261" t="s">
        <v>84</v>
      </c>
      <c r="BY13" s="261" t="s">
        <v>85</v>
      </c>
      <c r="BZ13" s="261" t="s">
        <v>86</v>
      </c>
      <c r="CA13" s="261" t="s">
        <v>87</v>
      </c>
      <c r="CB13" s="261" t="s">
        <v>88</v>
      </c>
      <c r="CC13" s="261" t="s">
        <v>89</v>
      </c>
      <c r="CD13" s="261" t="s">
        <v>90</v>
      </c>
      <c r="CE13" s="261" t="s">
        <v>91</v>
      </c>
      <c r="CF13" s="261" t="s">
        <v>92</v>
      </c>
      <c r="CG13" s="261" t="s">
        <v>93</v>
      </c>
      <c r="CH13" s="261" t="s">
        <v>94</v>
      </c>
      <c r="CI13" s="261" t="s">
        <v>95</v>
      </c>
      <c r="CJ13" s="261" t="s">
        <v>96</v>
      </c>
      <c r="CK13" s="261" t="s">
        <v>97</v>
      </c>
      <c r="CL13" s="261" t="s">
        <v>98</v>
      </c>
      <c r="CM13" s="261" t="s">
        <v>99</v>
      </c>
      <c r="CN13" s="261" t="s">
        <v>100</v>
      </c>
      <c r="CO13" s="261" t="s">
        <v>101</v>
      </c>
      <c r="CP13" s="261" t="s">
        <v>102</v>
      </c>
      <c r="CQ13" s="261" t="s">
        <v>103</v>
      </c>
      <c r="CR13" s="261" t="s">
        <v>104</v>
      </c>
      <c r="CS13" s="261" t="s">
        <v>105</v>
      </c>
      <c r="CT13" s="261" t="s">
        <v>106</v>
      </c>
      <c r="CU13" s="261" t="s">
        <v>107</v>
      </c>
      <c r="CV13" s="261" t="s">
        <v>108</v>
      </c>
      <c r="CW13" s="261" t="s">
        <v>109</v>
      </c>
      <c r="CX13" s="262" t="s">
        <v>110</v>
      </c>
    </row>
    <row r="14" spans="2:102" x14ac:dyDescent="0.25">
      <c r="B14" s="207" t="s">
        <v>619</v>
      </c>
      <c r="C14" s="802" t="s">
        <v>926</v>
      </c>
      <c r="D14" s="803"/>
      <c r="E14" s="221">
        <v>0</v>
      </c>
      <c r="F14" s="222">
        <v>0</v>
      </c>
      <c r="G14" s="222">
        <v>0</v>
      </c>
      <c r="H14" s="222">
        <v>0</v>
      </c>
      <c r="I14" s="222">
        <v>0</v>
      </c>
      <c r="J14" s="222">
        <v>0</v>
      </c>
      <c r="K14" s="222">
        <v>0</v>
      </c>
      <c r="L14" s="222">
        <v>0</v>
      </c>
      <c r="M14" s="222">
        <v>0</v>
      </c>
      <c r="N14" s="222">
        <v>450000</v>
      </c>
      <c r="O14" s="222">
        <v>0</v>
      </c>
      <c r="P14" s="222">
        <v>0</v>
      </c>
      <c r="Q14" s="222">
        <v>0</v>
      </c>
      <c r="R14" s="222">
        <v>0</v>
      </c>
      <c r="S14" s="222">
        <v>0</v>
      </c>
      <c r="T14" s="222">
        <v>0</v>
      </c>
      <c r="U14" s="222">
        <v>0</v>
      </c>
      <c r="V14" s="222">
        <v>0</v>
      </c>
      <c r="W14" s="222">
        <v>0</v>
      </c>
      <c r="X14" s="222">
        <v>0</v>
      </c>
      <c r="Y14" s="222">
        <v>0</v>
      </c>
      <c r="Z14" s="222">
        <v>0</v>
      </c>
      <c r="AA14" s="222">
        <v>0</v>
      </c>
      <c r="AB14" s="222">
        <v>0</v>
      </c>
      <c r="AC14" s="222">
        <v>0</v>
      </c>
      <c r="AD14" s="222">
        <v>0</v>
      </c>
      <c r="AE14" s="222">
        <v>0</v>
      </c>
      <c r="AF14" s="222">
        <v>0</v>
      </c>
      <c r="AG14" s="222">
        <v>0</v>
      </c>
      <c r="AH14" s="222">
        <v>0</v>
      </c>
      <c r="AI14" s="222">
        <v>0</v>
      </c>
      <c r="AJ14" s="222">
        <v>0</v>
      </c>
      <c r="AK14" s="222">
        <v>0</v>
      </c>
      <c r="AL14" s="222">
        <v>0</v>
      </c>
      <c r="AM14" s="222">
        <v>0</v>
      </c>
      <c r="AN14" s="222">
        <v>0</v>
      </c>
      <c r="AO14" s="222">
        <v>0</v>
      </c>
      <c r="AP14" s="222">
        <v>0</v>
      </c>
      <c r="AQ14" s="222">
        <v>0</v>
      </c>
      <c r="AR14" s="222">
        <v>0</v>
      </c>
      <c r="AS14" s="222">
        <v>0</v>
      </c>
      <c r="AT14" s="222">
        <v>0</v>
      </c>
      <c r="AU14" s="222">
        <v>0</v>
      </c>
      <c r="AV14" s="222">
        <v>0</v>
      </c>
      <c r="AW14" s="222">
        <v>0</v>
      </c>
      <c r="AX14" s="222">
        <v>0</v>
      </c>
      <c r="AY14" s="222">
        <v>0</v>
      </c>
      <c r="AZ14" s="222">
        <v>0</v>
      </c>
      <c r="BA14" s="222">
        <v>0</v>
      </c>
      <c r="BB14" s="222">
        <v>0</v>
      </c>
      <c r="BC14" s="222">
        <v>0</v>
      </c>
      <c r="BD14" s="222">
        <v>0</v>
      </c>
      <c r="BE14" s="222">
        <v>350000</v>
      </c>
      <c r="BF14" s="222">
        <v>0</v>
      </c>
      <c r="BG14" s="222">
        <v>0</v>
      </c>
      <c r="BH14" s="222">
        <v>0</v>
      </c>
      <c r="BI14" s="222">
        <v>0</v>
      </c>
      <c r="BJ14" s="222">
        <v>0</v>
      </c>
      <c r="BK14" s="222">
        <v>0</v>
      </c>
      <c r="BL14" s="222">
        <v>0</v>
      </c>
      <c r="BM14" s="222">
        <v>600000</v>
      </c>
      <c r="BN14" s="222">
        <v>0</v>
      </c>
      <c r="BO14" s="222">
        <v>250000</v>
      </c>
      <c r="BP14" s="222">
        <v>0</v>
      </c>
      <c r="BQ14" s="222">
        <v>0</v>
      </c>
      <c r="BR14" s="222">
        <v>0</v>
      </c>
      <c r="BS14" s="222">
        <v>0</v>
      </c>
      <c r="BT14" s="222">
        <v>0</v>
      </c>
      <c r="BU14" s="222">
        <v>0</v>
      </c>
      <c r="BV14" s="222">
        <v>0</v>
      </c>
      <c r="BW14" s="222">
        <v>0</v>
      </c>
      <c r="BX14" s="222">
        <v>300000</v>
      </c>
      <c r="BY14" s="222">
        <v>450000</v>
      </c>
      <c r="BZ14" s="222">
        <v>350000</v>
      </c>
      <c r="CA14" s="222">
        <v>0</v>
      </c>
      <c r="CB14" s="222">
        <v>0</v>
      </c>
      <c r="CC14" s="222">
        <v>0</v>
      </c>
      <c r="CD14" s="222">
        <v>0</v>
      </c>
      <c r="CE14" s="222">
        <v>0</v>
      </c>
      <c r="CF14" s="222">
        <v>0</v>
      </c>
      <c r="CG14" s="222">
        <v>0</v>
      </c>
      <c r="CH14" s="222">
        <v>0</v>
      </c>
      <c r="CI14" s="222">
        <v>0</v>
      </c>
      <c r="CJ14" s="222">
        <v>0</v>
      </c>
      <c r="CK14" s="222">
        <v>0</v>
      </c>
      <c r="CL14" s="222">
        <v>0</v>
      </c>
      <c r="CM14" s="222">
        <v>0</v>
      </c>
      <c r="CN14" s="222">
        <v>0</v>
      </c>
      <c r="CO14" s="222">
        <v>0</v>
      </c>
      <c r="CP14" s="222">
        <v>0</v>
      </c>
      <c r="CQ14" s="222">
        <v>0</v>
      </c>
      <c r="CR14" s="222">
        <v>0</v>
      </c>
      <c r="CS14" s="222">
        <v>0</v>
      </c>
      <c r="CT14" s="222">
        <v>0</v>
      </c>
      <c r="CU14" s="222">
        <v>0</v>
      </c>
      <c r="CV14" s="222">
        <v>0</v>
      </c>
      <c r="CW14" s="222">
        <v>0</v>
      </c>
      <c r="CX14" s="223">
        <v>0</v>
      </c>
    </row>
    <row r="15" spans="2:102" x14ac:dyDescent="0.25">
      <c r="B15" s="207" t="s">
        <v>620</v>
      </c>
      <c r="C15" s="802" t="s">
        <v>926</v>
      </c>
      <c r="D15" s="803"/>
      <c r="E15" s="221">
        <v>0</v>
      </c>
      <c r="F15" s="222">
        <v>0</v>
      </c>
      <c r="G15" s="222">
        <v>0</v>
      </c>
      <c r="H15" s="222">
        <v>0</v>
      </c>
      <c r="I15" s="222">
        <v>0</v>
      </c>
      <c r="J15" s="222">
        <v>0</v>
      </c>
      <c r="K15" s="222">
        <v>900000</v>
      </c>
      <c r="L15" s="222">
        <v>50000</v>
      </c>
      <c r="M15" s="222">
        <v>0</v>
      </c>
      <c r="N15" s="222">
        <v>900000</v>
      </c>
      <c r="O15" s="222">
        <v>0</v>
      </c>
      <c r="P15" s="222">
        <v>0</v>
      </c>
      <c r="Q15" s="222">
        <v>0</v>
      </c>
      <c r="R15" s="222">
        <v>0</v>
      </c>
      <c r="S15" s="222">
        <v>0</v>
      </c>
      <c r="T15" s="222">
        <v>0</v>
      </c>
      <c r="U15" s="222">
        <v>0</v>
      </c>
      <c r="V15" s="222">
        <v>0</v>
      </c>
      <c r="W15" s="222">
        <v>0</v>
      </c>
      <c r="X15" s="222">
        <v>0</v>
      </c>
      <c r="Y15" s="222">
        <v>0</v>
      </c>
      <c r="Z15" s="222">
        <v>0</v>
      </c>
      <c r="AA15" s="222">
        <v>0</v>
      </c>
      <c r="AB15" s="222">
        <v>0</v>
      </c>
      <c r="AC15" s="222">
        <v>0</v>
      </c>
      <c r="AD15" s="222">
        <v>0</v>
      </c>
      <c r="AE15" s="222">
        <v>0</v>
      </c>
      <c r="AF15" s="222">
        <v>125000</v>
      </c>
      <c r="AG15" s="222">
        <v>0</v>
      </c>
      <c r="AH15" s="222">
        <v>0</v>
      </c>
      <c r="AI15" s="222">
        <v>0</v>
      </c>
      <c r="AJ15" s="222">
        <v>0</v>
      </c>
      <c r="AK15" s="222">
        <v>0</v>
      </c>
      <c r="AL15" s="222">
        <v>0</v>
      </c>
      <c r="AM15" s="222">
        <v>0</v>
      </c>
      <c r="AN15" s="222">
        <v>0</v>
      </c>
      <c r="AO15" s="222">
        <v>0</v>
      </c>
      <c r="AP15" s="222">
        <v>0</v>
      </c>
      <c r="AQ15" s="222">
        <v>0</v>
      </c>
      <c r="AR15" s="222">
        <v>0</v>
      </c>
      <c r="AS15" s="222">
        <v>0</v>
      </c>
      <c r="AT15" s="222">
        <v>300000</v>
      </c>
      <c r="AU15" s="222">
        <v>0</v>
      </c>
      <c r="AV15" s="222">
        <v>300000</v>
      </c>
      <c r="AW15" s="222">
        <v>0</v>
      </c>
      <c r="AX15" s="222">
        <v>0</v>
      </c>
      <c r="AY15" s="222">
        <v>0</v>
      </c>
      <c r="AZ15" s="222">
        <v>0</v>
      </c>
      <c r="BA15" s="222">
        <v>0</v>
      </c>
      <c r="BB15" s="222">
        <v>0</v>
      </c>
      <c r="BC15" s="222">
        <v>200000</v>
      </c>
      <c r="BD15" s="222">
        <v>0</v>
      </c>
      <c r="BE15" s="222">
        <v>850000</v>
      </c>
      <c r="BF15" s="222">
        <v>750000</v>
      </c>
      <c r="BG15" s="222">
        <v>0</v>
      </c>
      <c r="BH15" s="222">
        <v>0</v>
      </c>
      <c r="BI15" s="222">
        <v>0</v>
      </c>
      <c r="BJ15" s="222">
        <v>0</v>
      </c>
      <c r="BK15" s="222">
        <v>0</v>
      </c>
      <c r="BL15" s="222">
        <v>0</v>
      </c>
      <c r="BM15" s="222">
        <v>600000</v>
      </c>
      <c r="BN15" s="222">
        <v>0</v>
      </c>
      <c r="BO15" s="222">
        <v>300000</v>
      </c>
      <c r="BP15" s="222">
        <v>0</v>
      </c>
      <c r="BQ15" s="222">
        <v>0</v>
      </c>
      <c r="BR15" s="222">
        <v>0</v>
      </c>
      <c r="BS15" s="222">
        <v>0</v>
      </c>
      <c r="BT15" s="222">
        <v>0</v>
      </c>
      <c r="BU15" s="222">
        <v>125000</v>
      </c>
      <c r="BV15" s="222">
        <v>100000</v>
      </c>
      <c r="BW15" s="222">
        <v>225000</v>
      </c>
      <c r="BX15" s="222">
        <v>650000</v>
      </c>
      <c r="BY15" s="222">
        <v>500000</v>
      </c>
      <c r="BZ15" s="222">
        <v>450000</v>
      </c>
      <c r="CA15" s="222">
        <v>0</v>
      </c>
      <c r="CB15" s="222">
        <v>0</v>
      </c>
      <c r="CC15" s="222">
        <v>0</v>
      </c>
      <c r="CD15" s="222">
        <v>200000</v>
      </c>
      <c r="CE15" s="222">
        <v>600000</v>
      </c>
      <c r="CF15" s="222">
        <v>700000</v>
      </c>
      <c r="CG15" s="222">
        <v>600000</v>
      </c>
      <c r="CH15" s="222">
        <v>0</v>
      </c>
      <c r="CI15" s="222">
        <v>0</v>
      </c>
      <c r="CJ15" s="222">
        <v>0</v>
      </c>
      <c r="CK15" s="222">
        <v>0</v>
      </c>
      <c r="CL15" s="222">
        <v>400000</v>
      </c>
      <c r="CM15" s="222">
        <v>0</v>
      </c>
      <c r="CN15" s="222">
        <v>0</v>
      </c>
      <c r="CO15" s="222">
        <v>0</v>
      </c>
      <c r="CP15" s="222">
        <v>700000</v>
      </c>
      <c r="CQ15" s="222">
        <v>0</v>
      </c>
      <c r="CR15" s="222">
        <v>0</v>
      </c>
      <c r="CS15" s="222">
        <v>700000</v>
      </c>
      <c r="CT15" s="222">
        <v>0</v>
      </c>
      <c r="CU15" s="222">
        <v>0</v>
      </c>
      <c r="CV15" s="222">
        <v>0</v>
      </c>
      <c r="CW15" s="222">
        <v>0</v>
      </c>
      <c r="CX15" s="223">
        <v>0</v>
      </c>
    </row>
    <row r="16" spans="2:102" x14ac:dyDescent="0.25">
      <c r="B16" s="207" t="s">
        <v>621</v>
      </c>
      <c r="C16" s="802" t="s">
        <v>926</v>
      </c>
      <c r="D16" s="803"/>
      <c r="E16" s="221">
        <v>0</v>
      </c>
      <c r="F16" s="222">
        <v>0</v>
      </c>
      <c r="G16" s="222">
        <v>0</v>
      </c>
      <c r="H16" s="222">
        <v>0</v>
      </c>
      <c r="I16" s="222">
        <v>0</v>
      </c>
      <c r="J16" s="222">
        <v>0</v>
      </c>
      <c r="K16" s="222">
        <v>450000</v>
      </c>
      <c r="L16" s="222">
        <v>0</v>
      </c>
      <c r="M16" s="222">
        <v>0</v>
      </c>
      <c r="N16" s="222">
        <v>750000</v>
      </c>
      <c r="O16" s="222">
        <v>0</v>
      </c>
      <c r="P16" s="222">
        <v>0</v>
      </c>
      <c r="Q16" s="222">
        <v>0</v>
      </c>
      <c r="R16" s="222">
        <v>0</v>
      </c>
      <c r="S16" s="222">
        <v>0</v>
      </c>
      <c r="T16" s="222">
        <v>0</v>
      </c>
      <c r="U16" s="222">
        <v>0</v>
      </c>
      <c r="V16" s="222">
        <v>0</v>
      </c>
      <c r="W16" s="222">
        <v>0</v>
      </c>
      <c r="X16" s="222">
        <v>0</v>
      </c>
      <c r="Y16" s="222">
        <v>0</v>
      </c>
      <c r="Z16" s="222">
        <v>0</v>
      </c>
      <c r="AA16" s="222">
        <v>0</v>
      </c>
      <c r="AB16" s="222">
        <v>0</v>
      </c>
      <c r="AC16" s="222">
        <v>0</v>
      </c>
      <c r="AD16" s="222">
        <v>0</v>
      </c>
      <c r="AE16" s="222">
        <v>0</v>
      </c>
      <c r="AF16" s="222">
        <v>125000</v>
      </c>
      <c r="AG16" s="222">
        <v>0</v>
      </c>
      <c r="AH16" s="222">
        <v>0</v>
      </c>
      <c r="AI16" s="222">
        <v>0</v>
      </c>
      <c r="AJ16" s="222">
        <v>0</v>
      </c>
      <c r="AK16" s="222">
        <v>0</v>
      </c>
      <c r="AL16" s="222">
        <v>0</v>
      </c>
      <c r="AM16" s="222">
        <v>0</v>
      </c>
      <c r="AN16" s="222">
        <v>0</v>
      </c>
      <c r="AO16" s="222">
        <v>0</v>
      </c>
      <c r="AP16" s="222">
        <v>0</v>
      </c>
      <c r="AQ16" s="222">
        <v>0</v>
      </c>
      <c r="AR16" s="222">
        <v>0</v>
      </c>
      <c r="AS16" s="222">
        <v>0</v>
      </c>
      <c r="AT16" s="222">
        <v>0</v>
      </c>
      <c r="AU16" s="222">
        <v>0</v>
      </c>
      <c r="AV16" s="222">
        <v>0</v>
      </c>
      <c r="AW16" s="222">
        <v>0</v>
      </c>
      <c r="AX16" s="222">
        <v>0</v>
      </c>
      <c r="AY16" s="222">
        <v>0</v>
      </c>
      <c r="AZ16" s="222">
        <v>0</v>
      </c>
      <c r="BA16" s="222">
        <v>0</v>
      </c>
      <c r="BB16" s="222">
        <v>0</v>
      </c>
      <c r="BC16" s="222">
        <v>0</v>
      </c>
      <c r="BD16" s="222">
        <v>0</v>
      </c>
      <c r="BE16" s="222">
        <v>700000</v>
      </c>
      <c r="BF16" s="222">
        <v>550000</v>
      </c>
      <c r="BG16" s="222">
        <v>0</v>
      </c>
      <c r="BH16" s="222">
        <v>0</v>
      </c>
      <c r="BI16" s="222">
        <v>0</v>
      </c>
      <c r="BJ16" s="222">
        <v>0</v>
      </c>
      <c r="BK16" s="222">
        <v>0</v>
      </c>
      <c r="BL16" s="222">
        <v>0</v>
      </c>
      <c r="BM16" s="222">
        <v>600000</v>
      </c>
      <c r="BN16" s="222">
        <v>0</v>
      </c>
      <c r="BO16" s="222">
        <v>300000</v>
      </c>
      <c r="BP16" s="222">
        <v>0</v>
      </c>
      <c r="BQ16" s="222">
        <v>0</v>
      </c>
      <c r="BR16" s="222">
        <v>0</v>
      </c>
      <c r="BS16" s="222">
        <v>0</v>
      </c>
      <c r="BT16" s="222">
        <v>0</v>
      </c>
      <c r="BU16" s="222">
        <v>125000</v>
      </c>
      <c r="BV16" s="222">
        <v>100000</v>
      </c>
      <c r="BW16" s="222">
        <v>0</v>
      </c>
      <c r="BX16" s="222">
        <v>450000</v>
      </c>
      <c r="BY16" s="222">
        <v>500000</v>
      </c>
      <c r="BZ16" s="222">
        <v>450000</v>
      </c>
      <c r="CA16" s="222">
        <v>0</v>
      </c>
      <c r="CB16" s="222">
        <v>0</v>
      </c>
      <c r="CC16" s="222">
        <v>0</v>
      </c>
      <c r="CD16" s="222">
        <v>0</v>
      </c>
      <c r="CE16" s="222">
        <v>225000</v>
      </c>
      <c r="CF16" s="222">
        <v>450000</v>
      </c>
      <c r="CG16" s="222">
        <v>300000</v>
      </c>
      <c r="CH16" s="222">
        <v>0</v>
      </c>
      <c r="CI16" s="222">
        <v>0</v>
      </c>
      <c r="CJ16" s="222">
        <v>0</v>
      </c>
      <c r="CK16" s="222">
        <v>0</v>
      </c>
      <c r="CL16" s="222">
        <v>0</v>
      </c>
      <c r="CM16" s="222">
        <v>0</v>
      </c>
      <c r="CN16" s="222">
        <v>0</v>
      </c>
      <c r="CO16" s="222">
        <v>0</v>
      </c>
      <c r="CP16" s="222">
        <v>0</v>
      </c>
      <c r="CQ16" s="222">
        <v>0</v>
      </c>
      <c r="CR16" s="222">
        <v>0</v>
      </c>
      <c r="CS16" s="222">
        <v>0</v>
      </c>
      <c r="CT16" s="222">
        <v>0</v>
      </c>
      <c r="CU16" s="222">
        <v>0</v>
      </c>
      <c r="CV16" s="222">
        <v>0</v>
      </c>
      <c r="CW16" s="222">
        <v>0</v>
      </c>
      <c r="CX16" s="223">
        <v>0</v>
      </c>
    </row>
    <row r="17" spans="1:102" x14ac:dyDescent="0.25">
      <c r="B17" s="208" t="s">
        <v>622</v>
      </c>
      <c r="C17" s="804" t="s">
        <v>926</v>
      </c>
      <c r="D17" s="805"/>
      <c r="E17" s="224">
        <v>0</v>
      </c>
      <c r="F17" s="225">
        <v>0</v>
      </c>
      <c r="G17" s="225">
        <v>0</v>
      </c>
      <c r="H17" s="225">
        <v>0</v>
      </c>
      <c r="I17" s="225">
        <v>0</v>
      </c>
      <c r="J17" s="225">
        <v>0</v>
      </c>
      <c r="K17" s="225">
        <v>850000</v>
      </c>
      <c r="L17" s="225">
        <v>75000</v>
      </c>
      <c r="M17" s="225">
        <v>0</v>
      </c>
      <c r="N17" s="225">
        <v>900000</v>
      </c>
      <c r="O17" s="225">
        <v>275000</v>
      </c>
      <c r="P17" s="225">
        <v>500000</v>
      </c>
      <c r="Q17" s="225">
        <v>0</v>
      </c>
      <c r="R17" s="225">
        <v>0</v>
      </c>
      <c r="S17" s="225">
        <v>0</v>
      </c>
      <c r="T17" s="225">
        <v>0</v>
      </c>
      <c r="U17" s="225">
        <v>175000</v>
      </c>
      <c r="V17" s="225">
        <v>500000</v>
      </c>
      <c r="W17" s="225">
        <v>400000</v>
      </c>
      <c r="X17" s="225">
        <v>400000</v>
      </c>
      <c r="Y17" s="225">
        <v>0</v>
      </c>
      <c r="Z17" s="225">
        <v>0</v>
      </c>
      <c r="AA17" s="225">
        <v>0</v>
      </c>
      <c r="AB17" s="225">
        <v>450000</v>
      </c>
      <c r="AC17" s="225">
        <v>0</v>
      </c>
      <c r="AD17" s="225">
        <v>275000</v>
      </c>
      <c r="AE17" s="225">
        <v>0</v>
      </c>
      <c r="AF17" s="225">
        <v>150000</v>
      </c>
      <c r="AG17" s="225">
        <v>225000</v>
      </c>
      <c r="AH17" s="225">
        <v>50000</v>
      </c>
      <c r="AI17" s="225">
        <v>0</v>
      </c>
      <c r="AJ17" s="225">
        <v>0</v>
      </c>
      <c r="AK17" s="225">
        <v>0</v>
      </c>
      <c r="AL17" s="225">
        <v>300000</v>
      </c>
      <c r="AM17" s="225">
        <v>850000</v>
      </c>
      <c r="AN17" s="225">
        <v>0</v>
      </c>
      <c r="AO17" s="225">
        <v>0</v>
      </c>
      <c r="AP17" s="225">
        <v>0</v>
      </c>
      <c r="AQ17" s="225">
        <v>0</v>
      </c>
      <c r="AR17" s="225">
        <v>0</v>
      </c>
      <c r="AS17" s="225">
        <v>0</v>
      </c>
      <c r="AT17" s="225">
        <v>2000000</v>
      </c>
      <c r="AU17" s="225">
        <v>750000</v>
      </c>
      <c r="AV17" s="225">
        <v>350000</v>
      </c>
      <c r="AW17" s="225">
        <v>400000</v>
      </c>
      <c r="AX17" s="225">
        <v>500000</v>
      </c>
      <c r="AY17" s="225">
        <v>0</v>
      </c>
      <c r="AZ17" s="225">
        <v>0</v>
      </c>
      <c r="BA17" s="225">
        <v>0</v>
      </c>
      <c r="BB17" s="225">
        <v>0</v>
      </c>
      <c r="BC17" s="225">
        <v>300000</v>
      </c>
      <c r="BD17" s="225">
        <v>0</v>
      </c>
      <c r="BE17" s="225">
        <v>1000000</v>
      </c>
      <c r="BF17" s="225">
        <v>750000</v>
      </c>
      <c r="BG17" s="225">
        <v>0</v>
      </c>
      <c r="BH17" s="225">
        <v>350000</v>
      </c>
      <c r="BI17" s="225">
        <v>0</v>
      </c>
      <c r="BJ17" s="225">
        <v>0</v>
      </c>
      <c r="BK17" s="225">
        <v>450000</v>
      </c>
      <c r="BL17" s="225">
        <v>0</v>
      </c>
      <c r="BM17" s="225">
        <v>650000</v>
      </c>
      <c r="BN17" s="225">
        <v>0</v>
      </c>
      <c r="BO17" s="225">
        <v>275000</v>
      </c>
      <c r="BP17" s="225">
        <v>0</v>
      </c>
      <c r="BQ17" s="225">
        <v>0</v>
      </c>
      <c r="BR17" s="225">
        <v>0</v>
      </c>
      <c r="BS17" s="225">
        <v>0</v>
      </c>
      <c r="BT17" s="225">
        <v>0</v>
      </c>
      <c r="BU17" s="225">
        <v>125000</v>
      </c>
      <c r="BV17" s="225">
        <v>100000</v>
      </c>
      <c r="BW17" s="225">
        <v>275000</v>
      </c>
      <c r="BX17" s="225">
        <v>750000</v>
      </c>
      <c r="BY17" s="225">
        <v>800000</v>
      </c>
      <c r="BZ17" s="225">
        <v>450000</v>
      </c>
      <c r="CA17" s="225">
        <v>0</v>
      </c>
      <c r="CB17" s="225">
        <v>0</v>
      </c>
      <c r="CC17" s="225">
        <v>0</v>
      </c>
      <c r="CD17" s="225">
        <v>250000</v>
      </c>
      <c r="CE17" s="225">
        <v>750000</v>
      </c>
      <c r="CF17" s="225">
        <v>700000</v>
      </c>
      <c r="CG17" s="225">
        <v>600000</v>
      </c>
      <c r="CH17" s="225">
        <v>0</v>
      </c>
      <c r="CI17" s="225">
        <v>0</v>
      </c>
      <c r="CJ17" s="225">
        <v>0</v>
      </c>
      <c r="CK17" s="225">
        <v>125000</v>
      </c>
      <c r="CL17" s="225">
        <v>450000</v>
      </c>
      <c r="CM17" s="225">
        <v>0</v>
      </c>
      <c r="CN17" s="225">
        <v>0</v>
      </c>
      <c r="CO17" s="225">
        <v>300000</v>
      </c>
      <c r="CP17" s="225">
        <v>500000</v>
      </c>
      <c r="CQ17" s="225">
        <v>0</v>
      </c>
      <c r="CR17" s="225">
        <v>0</v>
      </c>
      <c r="CS17" s="225">
        <v>700000</v>
      </c>
      <c r="CT17" s="225">
        <v>0</v>
      </c>
      <c r="CU17" s="225">
        <v>125000</v>
      </c>
      <c r="CV17" s="225">
        <v>0</v>
      </c>
      <c r="CW17" s="225">
        <v>0</v>
      </c>
      <c r="CX17" s="226">
        <v>0</v>
      </c>
    </row>
    <row r="18" spans="1:102" x14ac:dyDescent="0.25">
      <c r="B18" s="163"/>
      <c r="C18" s="813"/>
      <c r="D18" s="814"/>
      <c r="E18" s="808" t="s">
        <v>618</v>
      </c>
      <c r="F18" s="809"/>
      <c r="G18" s="808" t="s">
        <v>623</v>
      </c>
      <c r="H18" s="809"/>
      <c r="I18" s="808" t="s">
        <v>664</v>
      </c>
      <c r="J18" s="809"/>
      <c r="K18" s="808" t="s">
        <v>624</v>
      </c>
      <c r="L18" s="809"/>
      <c r="M18" s="808" t="s">
        <v>625</v>
      </c>
      <c r="N18" s="809"/>
    </row>
    <row r="19" spans="1:102" x14ac:dyDescent="0.25">
      <c r="B19" s="210" t="s">
        <v>619</v>
      </c>
      <c r="C19" s="817"/>
      <c r="D19" s="818"/>
      <c r="E19" s="801">
        <f>SUM(E9:CX9)/SUM($E$3:$CX$6)</f>
        <v>0.10424005575427467</v>
      </c>
      <c r="F19" s="777"/>
      <c r="G19" s="812">
        <f>'Results 1'!AX5</f>
        <v>0</v>
      </c>
      <c r="H19" s="792"/>
      <c r="I19" s="812">
        <f>'Results 1'!AY5</f>
        <v>2.2673070621156921E-2</v>
      </c>
      <c r="J19" s="792"/>
      <c r="K19" s="810">
        <f>'Results 1'!AE5</f>
        <v>7</v>
      </c>
      <c r="L19" s="803"/>
      <c r="M19" s="810">
        <f>SUM(E14:CX14)</f>
        <v>2750000</v>
      </c>
      <c r="N19" s="811"/>
    </row>
    <row r="20" spans="1:102" x14ac:dyDescent="0.25">
      <c r="B20" s="207" t="s">
        <v>620</v>
      </c>
      <c r="C20" s="819"/>
      <c r="D20" s="820"/>
      <c r="E20" s="801">
        <f>SUM(E10:CX10)/SUM($E$3:$CX$6)</f>
        <v>0.42548896499392308</v>
      </c>
      <c r="F20" s="777"/>
      <c r="G20" s="801">
        <f>'Results 1'!AX6</f>
        <v>0</v>
      </c>
      <c r="H20" s="777"/>
      <c r="I20" s="801">
        <f>'Results 1'!AY6</f>
        <v>9.2547351899085972E-2</v>
      </c>
      <c r="J20" s="777"/>
      <c r="K20" s="802">
        <f>'Results 1'!AE6</f>
        <v>24</v>
      </c>
      <c r="L20" s="803"/>
      <c r="M20" s="810">
        <f>SUM(E15:CX15)</f>
        <v>11225000</v>
      </c>
      <c r="N20" s="811"/>
    </row>
    <row r="21" spans="1:102" x14ac:dyDescent="0.25">
      <c r="B21" s="207" t="s">
        <v>621</v>
      </c>
      <c r="C21" s="819"/>
      <c r="D21" s="820"/>
      <c r="E21" s="801">
        <f>SUM(E11:CX11)/SUM($E$3:$CX$6)</f>
        <v>0.23027576140191114</v>
      </c>
      <c r="F21" s="777"/>
      <c r="G21" s="801">
        <f>'Results 1'!AX7</f>
        <v>0</v>
      </c>
      <c r="H21" s="777"/>
      <c r="I21" s="801">
        <f>'Results 1'!AY7</f>
        <v>5.0087007889838574E-2</v>
      </c>
      <c r="J21" s="777"/>
      <c r="K21" s="802">
        <f>'Results 1'!AE7</f>
        <v>15</v>
      </c>
      <c r="L21" s="803"/>
      <c r="M21" s="810">
        <f>SUM(E16:CX16)</f>
        <v>6075000</v>
      </c>
      <c r="N21" s="811"/>
    </row>
    <row r="22" spans="1:102" x14ac:dyDescent="0.25">
      <c r="B22" s="208" t="s">
        <v>622</v>
      </c>
      <c r="C22" s="821"/>
      <c r="D22" s="822"/>
      <c r="E22" s="823">
        <f>SUM(E12:CX12)/SUM($E$3:$CX$6)</f>
        <v>0.80144859454174844</v>
      </c>
      <c r="F22" s="779"/>
      <c r="G22" s="823">
        <f>'Results 1'!AX8</f>
        <v>0</v>
      </c>
      <c r="H22" s="779"/>
      <c r="I22" s="823">
        <f>'Results 1'!AY8</f>
        <v>0.17432166488162812</v>
      </c>
      <c r="J22" s="779"/>
      <c r="K22" s="804">
        <f>'Results 1'!AE8</f>
        <v>44</v>
      </c>
      <c r="L22" s="805"/>
      <c r="M22" s="815">
        <f>SUM(E17:CX17)</f>
        <v>21150000</v>
      </c>
      <c r="N22" s="816"/>
    </row>
    <row r="23" spans="1:102" ht="27" customHeight="1" x14ac:dyDescent="0.25"/>
    <row r="24" spans="1:102" x14ac:dyDescent="0.25">
      <c r="A24" s="616"/>
      <c r="B24" s="159" t="s">
        <v>899</v>
      </c>
      <c r="C24" s="266" t="s">
        <v>900</v>
      </c>
    </row>
    <row r="25" spans="1:102" ht="27" customHeight="1" x14ac:dyDescent="0.25"/>
    <row r="26" spans="1:102" ht="15" customHeight="1" x14ac:dyDescent="0.25">
      <c r="B26" s="159" t="s">
        <v>644</v>
      </c>
      <c r="C26" s="806" t="s">
        <v>618</v>
      </c>
      <c r="D26" s="807"/>
      <c r="E26" s="261" t="s">
        <v>332</v>
      </c>
      <c r="F26" s="261" t="s">
        <v>14</v>
      </c>
      <c r="G26" s="261" t="s">
        <v>15</v>
      </c>
      <c r="H26" s="261" t="s">
        <v>16</v>
      </c>
      <c r="I26" s="261" t="s">
        <v>17</v>
      </c>
      <c r="J26" s="261" t="s">
        <v>18</v>
      </c>
      <c r="K26" s="261" t="s">
        <v>19</v>
      </c>
      <c r="L26" s="261" t="s">
        <v>20</v>
      </c>
      <c r="M26" s="261" t="s">
        <v>21</v>
      </c>
      <c r="N26" s="261" t="s">
        <v>22</v>
      </c>
      <c r="O26" s="261" t="s">
        <v>23</v>
      </c>
      <c r="P26" s="261" t="s">
        <v>24</v>
      </c>
      <c r="Q26" s="261" t="s">
        <v>25</v>
      </c>
      <c r="R26" s="261" t="s">
        <v>26</v>
      </c>
      <c r="S26" s="261" t="s">
        <v>27</v>
      </c>
      <c r="T26" s="261" t="s">
        <v>28</v>
      </c>
      <c r="U26" s="261" t="s">
        <v>29</v>
      </c>
      <c r="V26" s="261" t="s">
        <v>30</v>
      </c>
      <c r="W26" s="261" t="s">
        <v>31</v>
      </c>
      <c r="X26" s="261" t="s">
        <v>32</v>
      </c>
      <c r="Y26" s="261" t="s">
        <v>33</v>
      </c>
      <c r="Z26" s="261" t="s">
        <v>34</v>
      </c>
      <c r="AA26" s="261" t="s">
        <v>35</v>
      </c>
      <c r="AB26" s="261" t="s">
        <v>36</v>
      </c>
      <c r="AC26" s="261" t="s">
        <v>37</v>
      </c>
      <c r="AD26" s="261" t="s">
        <v>38</v>
      </c>
      <c r="AE26" s="261" t="s">
        <v>39</v>
      </c>
      <c r="AF26" s="261" t="s">
        <v>40</v>
      </c>
      <c r="AG26" s="261" t="s">
        <v>41</v>
      </c>
      <c r="AH26" s="261" t="s">
        <v>42</v>
      </c>
      <c r="AI26" s="261" t="s">
        <v>43</v>
      </c>
      <c r="AJ26" s="261" t="s">
        <v>44</v>
      </c>
      <c r="AK26" s="261" t="s">
        <v>45</v>
      </c>
      <c r="AL26" s="261" t="s">
        <v>46</v>
      </c>
      <c r="AM26" s="261" t="s">
        <v>47</v>
      </c>
      <c r="AN26" s="261" t="s">
        <v>48</v>
      </c>
      <c r="AO26" s="261" t="s">
        <v>49</v>
      </c>
      <c r="AP26" s="261" t="s">
        <v>50</v>
      </c>
      <c r="AQ26" s="261" t="s">
        <v>51</v>
      </c>
      <c r="AR26" s="261" t="s">
        <v>52</v>
      </c>
      <c r="AS26" s="261" t="s">
        <v>53</v>
      </c>
      <c r="AT26" s="261" t="s">
        <v>54</v>
      </c>
      <c r="AU26" s="261" t="s">
        <v>55</v>
      </c>
      <c r="AV26" s="261" t="s">
        <v>56</v>
      </c>
      <c r="AW26" s="261" t="s">
        <v>57</v>
      </c>
      <c r="AX26" s="261" t="s">
        <v>58</v>
      </c>
      <c r="AY26" s="261" t="s">
        <v>59</v>
      </c>
      <c r="AZ26" s="261" t="s">
        <v>60</v>
      </c>
      <c r="BA26" s="261" t="s">
        <v>61</v>
      </c>
      <c r="BB26" s="261" t="s">
        <v>62</v>
      </c>
      <c r="BC26" s="261" t="s">
        <v>63</v>
      </c>
      <c r="BD26" s="261" t="s">
        <v>64</v>
      </c>
      <c r="BE26" s="261" t="s">
        <v>65</v>
      </c>
      <c r="BF26" s="261" t="s">
        <v>66</v>
      </c>
      <c r="BG26" s="261" t="s">
        <v>67</v>
      </c>
      <c r="BH26" s="261" t="s">
        <v>68</v>
      </c>
      <c r="BI26" s="261" t="s">
        <v>69</v>
      </c>
      <c r="BJ26" s="261" t="s">
        <v>70</v>
      </c>
      <c r="BK26" s="261" t="s">
        <v>71</v>
      </c>
      <c r="BL26" s="261" t="s">
        <v>72</v>
      </c>
      <c r="BM26" s="261" t="s">
        <v>73</v>
      </c>
      <c r="BN26" s="261" t="s">
        <v>74</v>
      </c>
      <c r="BO26" s="261" t="s">
        <v>75</v>
      </c>
      <c r="BP26" s="261" t="s">
        <v>76</v>
      </c>
      <c r="BQ26" s="261" t="s">
        <v>77</v>
      </c>
      <c r="BR26" s="261" t="s">
        <v>78</v>
      </c>
      <c r="BS26" s="261" t="s">
        <v>79</v>
      </c>
      <c r="BT26" s="261" t="s">
        <v>80</v>
      </c>
      <c r="BU26" s="261" t="s">
        <v>81</v>
      </c>
      <c r="BV26" s="261" t="s">
        <v>82</v>
      </c>
      <c r="BW26" s="261" t="s">
        <v>83</v>
      </c>
      <c r="BX26" s="261" t="s">
        <v>84</v>
      </c>
      <c r="BY26" s="261" t="s">
        <v>85</v>
      </c>
      <c r="BZ26" s="261" t="s">
        <v>86</v>
      </c>
      <c r="CA26" s="261" t="s">
        <v>87</v>
      </c>
      <c r="CB26" s="261" t="s">
        <v>88</v>
      </c>
      <c r="CC26" s="261" t="s">
        <v>89</v>
      </c>
      <c r="CD26" s="261" t="s">
        <v>90</v>
      </c>
      <c r="CE26" s="261" t="s">
        <v>91</v>
      </c>
      <c r="CF26" s="261" t="s">
        <v>92</v>
      </c>
      <c r="CG26" s="261" t="s">
        <v>93</v>
      </c>
      <c r="CH26" s="261" t="s">
        <v>94</v>
      </c>
      <c r="CI26" s="261" t="s">
        <v>95</v>
      </c>
      <c r="CJ26" s="261" t="s">
        <v>96</v>
      </c>
      <c r="CK26" s="261" t="s">
        <v>97</v>
      </c>
      <c r="CL26" s="261" t="s">
        <v>98</v>
      </c>
      <c r="CM26" s="261" t="s">
        <v>99</v>
      </c>
      <c r="CN26" s="261" t="s">
        <v>100</v>
      </c>
      <c r="CO26" s="261" t="s">
        <v>101</v>
      </c>
      <c r="CP26" s="261" t="s">
        <v>102</v>
      </c>
      <c r="CQ26" s="261" t="s">
        <v>103</v>
      </c>
      <c r="CR26" s="261" t="s">
        <v>104</v>
      </c>
      <c r="CS26" s="261" t="s">
        <v>105</v>
      </c>
      <c r="CT26" s="261" t="s">
        <v>106</v>
      </c>
      <c r="CU26" s="261" t="s">
        <v>107</v>
      </c>
      <c r="CV26" s="261" t="s">
        <v>108</v>
      </c>
      <c r="CW26" s="261" t="s">
        <v>109</v>
      </c>
      <c r="CX26" s="262" t="s">
        <v>110</v>
      </c>
    </row>
    <row r="27" spans="1:102" x14ac:dyDescent="0.25">
      <c r="B27" s="207" t="s">
        <v>620</v>
      </c>
      <c r="C27" s="802" t="s">
        <v>927</v>
      </c>
      <c r="D27" s="803"/>
      <c r="E27" s="221">
        <v>471761</v>
      </c>
      <c r="F27" s="222">
        <v>0</v>
      </c>
      <c r="G27" s="222">
        <v>0</v>
      </c>
      <c r="H27" s="222">
        <v>0</v>
      </c>
      <c r="I27" s="222">
        <v>0</v>
      </c>
      <c r="J27" s="222">
        <v>0</v>
      </c>
      <c r="K27" s="222">
        <v>4026168.9999999958</v>
      </c>
      <c r="L27" s="222">
        <v>270820.36029129202</v>
      </c>
      <c r="M27" s="222">
        <v>0</v>
      </c>
      <c r="N27" s="222">
        <v>4067403.9999999874</v>
      </c>
      <c r="O27" s="222">
        <v>0</v>
      </c>
      <c r="P27" s="222">
        <v>0</v>
      </c>
      <c r="Q27" s="222">
        <v>0</v>
      </c>
      <c r="R27" s="222">
        <v>676766</v>
      </c>
      <c r="S27" s="222">
        <v>0</v>
      </c>
      <c r="T27" s="222">
        <v>0</v>
      </c>
      <c r="U27" s="222">
        <v>0</v>
      </c>
      <c r="V27" s="222">
        <v>0</v>
      </c>
      <c r="W27" s="222">
        <v>0</v>
      </c>
      <c r="X27" s="222">
        <v>0</v>
      </c>
      <c r="Y27" s="222">
        <v>0</v>
      </c>
      <c r="Z27" s="222">
        <v>0</v>
      </c>
      <c r="AA27" s="222">
        <v>82882</v>
      </c>
      <c r="AB27" s="222">
        <v>0</v>
      </c>
      <c r="AC27" s="222">
        <v>0</v>
      </c>
      <c r="AD27" s="222">
        <v>0</v>
      </c>
      <c r="AE27" s="222">
        <v>0</v>
      </c>
      <c r="AF27" s="222">
        <v>565393.40072822699</v>
      </c>
      <c r="AG27" s="222">
        <v>0</v>
      </c>
      <c r="AH27" s="222">
        <v>0</v>
      </c>
      <c r="AI27" s="222">
        <v>0</v>
      </c>
      <c r="AJ27" s="222">
        <v>0</v>
      </c>
      <c r="AK27" s="222">
        <v>0</v>
      </c>
      <c r="AL27" s="222">
        <v>0</v>
      </c>
      <c r="AM27" s="222">
        <v>0</v>
      </c>
      <c r="AN27" s="222">
        <v>0</v>
      </c>
      <c r="AO27" s="222">
        <v>0</v>
      </c>
      <c r="AP27" s="222">
        <v>0</v>
      </c>
      <c r="AQ27" s="222">
        <v>0</v>
      </c>
      <c r="AR27" s="222">
        <v>0</v>
      </c>
      <c r="AS27" s="222">
        <v>0</v>
      </c>
      <c r="AT27" s="222">
        <v>1356944.1617477441</v>
      </c>
      <c r="AU27" s="222">
        <v>0</v>
      </c>
      <c r="AV27" s="222">
        <v>1356944.1617477441</v>
      </c>
      <c r="AW27" s="222">
        <v>0</v>
      </c>
      <c r="AX27" s="222">
        <v>0</v>
      </c>
      <c r="AY27" s="222">
        <v>0</v>
      </c>
      <c r="AZ27" s="222">
        <v>0</v>
      </c>
      <c r="BA27" s="222">
        <v>0</v>
      </c>
      <c r="BB27" s="222">
        <v>0</v>
      </c>
      <c r="BC27" s="222">
        <v>904629.44116516283</v>
      </c>
      <c r="BD27" s="222">
        <v>370035</v>
      </c>
      <c r="BE27" s="222">
        <v>3050598.9999999939</v>
      </c>
      <c r="BF27" s="222">
        <v>3344640.9999999963</v>
      </c>
      <c r="BG27" s="222">
        <v>0</v>
      </c>
      <c r="BH27" s="222">
        <v>0</v>
      </c>
      <c r="BI27" s="222">
        <v>0</v>
      </c>
      <c r="BJ27" s="222">
        <v>0</v>
      </c>
      <c r="BK27" s="222">
        <v>0</v>
      </c>
      <c r="BL27" s="222">
        <v>0</v>
      </c>
      <c r="BM27" s="222">
        <v>2713888.3234954821</v>
      </c>
      <c r="BN27" s="222">
        <v>0</v>
      </c>
      <c r="BO27" s="222">
        <v>1356944.1617475939</v>
      </c>
      <c r="BP27" s="222">
        <v>0</v>
      </c>
      <c r="BQ27" s="222">
        <v>0</v>
      </c>
      <c r="BR27" s="222">
        <v>0</v>
      </c>
      <c r="BS27" s="222">
        <v>0</v>
      </c>
      <c r="BT27" s="222">
        <v>0</v>
      </c>
      <c r="BU27" s="222">
        <v>581553.75737838401</v>
      </c>
      <c r="BV27" s="222">
        <v>460840.720582582</v>
      </c>
      <c r="BW27" s="222">
        <v>1051449.121310808</v>
      </c>
      <c r="BX27" s="222">
        <v>2263279.9999999991</v>
      </c>
      <c r="BY27" s="222">
        <v>2173594</v>
      </c>
      <c r="BZ27" s="222">
        <v>1985515</v>
      </c>
      <c r="CA27" s="222">
        <v>0</v>
      </c>
      <c r="CB27" s="222">
        <v>0</v>
      </c>
      <c r="CC27" s="222">
        <v>0</v>
      </c>
      <c r="CD27" s="222">
        <v>904717.44116516295</v>
      </c>
      <c r="CE27" s="222">
        <v>2902568.323495484</v>
      </c>
      <c r="CF27" s="222">
        <v>2977523.0000000005</v>
      </c>
      <c r="CG27" s="222">
        <v>2713799.9999999972</v>
      </c>
      <c r="CH27" s="222">
        <v>0</v>
      </c>
      <c r="CI27" s="222">
        <v>0</v>
      </c>
      <c r="CJ27" s="222">
        <v>0</v>
      </c>
      <c r="CK27" s="222">
        <v>0</v>
      </c>
      <c r="CL27" s="222">
        <v>1809258.8823303261</v>
      </c>
      <c r="CM27" s="222">
        <v>0</v>
      </c>
      <c r="CN27" s="222">
        <v>0</v>
      </c>
      <c r="CO27" s="222">
        <v>958857</v>
      </c>
      <c r="CP27" s="222">
        <v>1704030.9999999949</v>
      </c>
      <c r="CQ27" s="222">
        <v>503315</v>
      </c>
      <c r="CR27" s="222">
        <v>2043851</v>
      </c>
      <c r="CS27" s="222">
        <v>2069.0000004459998</v>
      </c>
      <c r="CT27" s="222">
        <v>1120283</v>
      </c>
      <c r="CU27" s="222">
        <v>0</v>
      </c>
      <c r="CV27" s="222">
        <v>0</v>
      </c>
      <c r="CW27" s="222">
        <v>0</v>
      </c>
      <c r="CX27" s="223">
        <v>0</v>
      </c>
    </row>
    <row r="28" spans="1:102" x14ac:dyDescent="0.25">
      <c r="B28" s="207" t="s">
        <v>785</v>
      </c>
      <c r="C28" s="802" t="s">
        <v>927</v>
      </c>
      <c r="D28" s="803"/>
      <c r="E28" s="221">
        <v>1110554</v>
      </c>
      <c r="F28" s="222">
        <v>378235.99999999895</v>
      </c>
      <c r="G28" s="222">
        <v>400922</v>
      </c>
      <c r="H28" s="222">
        <v>3184</v>
      </c>
      <c r="I28" s="222">
        <v>299629.68014564499</v>
      </c>
      <c r="J28" s="222">
        <v>514280.36029129097</v>
      </c>
      <c r="K28" s="222">
        <v>4026168.1249519316</v>
      </c>
      <c r="L28" s="222">
        <v>300064</v>
      </c>
      <c r="M28" s="222">
        <v>0</v>
      </c>
      <c r="N28" s="222">
        <v>4067403.9999999981</v>
      </c>
      <c r="O28" s="222">
        <v>1449534.9999999991</v>
      </c>
      <c r="P28" s="222">
        <v>3105174.9999999935</v>
      </c>
      <c r="Q28" s="222">
        <v>0</v>
      </c>
      <c r="R28" s="222">
        <v>1097530.360291291</v>
      </c>
      <c r="S28" s="222">
        <v>0</v>
      </c>
      <c r="T28" s="222">
        <v>0</v>
      </c>
      <c r="U28" s="222">
        <v>854542.99999999895</v>
      </c>
      <c r="V28" s="222">
        <v>2181305</v>
      </c>
      <c r="W28" s="222">
        <v>1939887.4411651613</v>
      </c>
      <c r="X28" s="222">
        <v>1774008</v>
      </c>
      <c r="Y28" s="222">
        <v>656783.40072822594</v>
      </c>
      <c r="Z28" s="222">
        <v>35202</v>
      </c>
      <c r="AA28" s="222">
        <v>1398463.1617477438</v>
      </c>
      <c r="AB28" s="222">
        <v>2043178.242621616</v>
      </c>
      <c r="AC28" s="222">
        <v>248991.02595332498</v>
      </c>
      <c r="AD28" s="222">
        <v>1278904</v>
      </c>
      <c r="AE28" s="222">
        <v>2301018.6029129061</v>
      </c>
      <c r="AF28" s="222">
        <v>679796.08087387192</v>
      </c>
      <c r="AG28" s="222">
        <v>1008159.6397087091</v>
      </c>
      <c r="AH28" s="222">
        <v>348962</v>
      </c>
      <c r="AI28" s="222">
        <v>0</v>
      </c>
      <c r="AJ28" s="222">
        <v>0</v>
      </c>
      <c r="AK28" s="222">
        <v>0</v>
      </c>
      <c r="AL28" s="222">
        <v>1462063</v>
      </c>
      <c r="AM28" s="222">
        <v>94779</v>
      </c>
      <c r="AN28" s="222">
        <v>3740941.4411651618</v>
      </c>
      <c r="AO28" s="222">
        <v>329902</v>
      </c>
      <c r="AP28" s="222">
        <v>375512.99999999895</v>
      </c>
      <c r="AQ28" s="222">
        <v>0</v>
      </c>
      <c r="AR28" s="222">
        <v>806379</v>
      </c>
      <c r="AS28" s="222">
        <v>2650</v>
      </c>
      <c r="AT28" s="222">
        <v>1536649</v>
      </c>
      <c r="AU28" s="222">
        <v>13815288.786891913</v>
      </c>
      <c r="AV28" s="222">
        <v>1372976.1617477441</v>
      </c>
      <c r="AW28" s="222">
        <v>2771664.3234954868</v>
      </c>
      <c r="AX28" s="222">
        <v>5732228.999999987</v>
      </c>
      <c r="AY28" s="222">
        <v>3527605.9999999972</v>
      </c>
      <c r="AZ28" s="222">
        <v>1301529</v>
      </c>
      <c r="BA28" s="222">
        <v>165449</v>
      </c>
      <c r="BB28" s="222">
        <v>0</v>
      </c>
      <c r="BC28" s="222">
        <v>1401620.1617477429</v>
      </c>
      <c r="BD28" s="222">
        <v>370035</v>
      </c>
      <c r="BE28" s="222">
        <v>3050597.8823303259</v>
      </c>
      <c r="BF28" s="222">
        <v>3344641.551552563</v>
      </c>
      <c r="BG28" s="222">
        <v>0</v>
      </c>
      <c r="BH28" s="222">
        <v>1683469.9999999991</v>
      </c>
      <c r="BI28" s="222">
        <v>759300.99999999895</v>
      </c>
      <c r="BJ28" s="222">
        <v>38254</v>
      </c>
      <c r="BK28" s="222">
        <v>2072018.9999999939</v>
      </c>
      <c r="BL28" s="222">
        <v>531828.99999999895</v>
      </c>
      <c r="BM28" s="222">
        <v>2764742.3234954812</v>
      </c>
      <c r="BN28" s="222">
        <v>29921</v>
      </c>
      <c r="BO28" s="222">
        <v>1414829</v>
      </c>
      <c r="BP28" s="222">
        <v>0</v>
      </c>
      <c r="BQ28" s="222">
        <v>0</v>
      </c>
      <c r="BR28" s="222">
        <v>0</v>
      </c>
      <c r="BS28" s="222">
        <v>0</v>
      </c>
      <c r="BT28" s="222">
        <v>0</v>
      </c>
      <c r="BU28" s="222">
        <v>581554</v>
      </c>
      <c r="BV28" s="222">
        <v>464676</v>
      </c>
      <c r="BW28" s="222">
        <v>1245927.801456453</v>
      </c>
      <c r="BX28" s="222">
        <v>2263279.6029129061</v>
      </c>
      <c r="BY28" s="222">
        <v>2173594</v>
      </c>
      <c r="BZ28" s="222">
        <v>1985515</v>
      </c>
      <c r="CA28" s="222">
        <v>149934.99999999802</v>
      </c>
      <c r="CB28" s="222">
        <v>0</v>
      </c>
      <c r="CC28" s="222">
        <v>0</v>
      </c>
      <c r="CD28" s="222">
        <v>1171808.9999999991</v>
      </c>
      <c r="CE28" s="222">
        <v>3452588.404369358</v>
      </c>
      <c r="CF28" s="222">
        <v>2977522.9999999991</v>
      </c>
      <c r="CG28" s="222">
        <v>2713799.9999999907</v>
      </c>
      <c r="CH28" s="222">
        <v>545179</v>
      </c>
      <c r="CI28" s="222">
        <v>1061690</v>
      </c>
      <c r="CJ28" s="222">
        <v>0</v>
      </c>
      <c r="CK28" s="222">
        <v>194198.522039034</v>
      </c>
      <c r="CL28" s="222">
        <v>2050118.2426216158</v>
      </c>
      <c r="CM28" s="222">
        <v>258476</v>
      </c>
      <c r="CN28" s="222">
        <v>0</v>
      </c>
      <c r="CO28" s="222">
        <v>1176757</v>
      </c>
      <c r="CP28" s="222">
        <v>1704030.9999999988</v>
      </c>
      <c r="CQ28" s="222">
        <v>561681</v>
      </c>
      <c r="CR28" s="222">
        <v>2097296.9116710257</v>
      </c>
      <c r="CS28" s="222">
        <v>2069</v>
      </c>
      <c r="CT28" s="222">
        <v>1120283.72058258</v>
      </c>
      <c r="CU28" s="222">
        <v>657626</v>
      </c>
      <c r="CV28" s="222">
        <v>0</v>
      </c>
      <c r="CW28" s="222">
        <v>718643</v>
      </c>
      <c r="CX28" s="223">
        <v>0</v>
      </c>
    </row>
    <row r="29" spans="1:102" x14ac:dyDescent="0.25">
      <c r="B29" s="207" t="s">
        <v>626</v>
      </c>
      <c r="C29" s="802" t="s">
        <v>927</v>
      </c>
      <c r="D29" s="803"/>
      <c r="E29" s="221">
        <v>1110554</v>
      </c>
      <c r="F29" s="222">
        <v>378235.99999999901</v>
      </c>
      <c r="G29" s="222">
        <v>400922</v>
      </c>
      <c r="H29" s="222">
        <v>3184</v>
      </c>
      <c r="I29" s="222">
        <v>299629.66232704103</v>
      </c>
      <c r="J29" s="222">
        <v>514279.36029129103</v>
      </c>
      <c r="K29" s="222">
        <v>4026168.124951927</v>
      </c>
      <c r="L29" s="222">
        <v>300064</v>
      </c>
      <c r="M29" s="222">
        <v>0</v>
      </c>
      <c r="N29" s="222">
        <v>4067403.999999986</v>
      </c>
      <c r="O29" s="222">
        <v>1449535</v>
      </c>
      <c r="P29" s="222">
        <v>3105174.9999999972</v>
      </c>
      <c r="Q29" s="222">
        <v>0</v>
      </c>
      <c r="R29" s="222">
        <v>1097530.3602912892</v>
      </c>
      <c r="S29" s="222">
        <v>0</v>
      </c>
      <c r="T29" s="222">
        <v>0</v>
      </c>
      <c r="U29" s="222">
        <v>854542.99999999895</v>
      </c>
      <c r="V29" s="222">
        <v>2181304.9999999991</v>
      </c>
      <c r="W29" s="222">
        <v>1939887.441165162</v>
      </c>
      <c r="X29" s="222">
        <v>1774008</v>
      </c>
      <c r="Y29" s="222">
        <v>656784.40072822699</v>
      </c>
      <c r="Z29" s="222">
        <v>35202</v>
      </c>
      <c r="AA29" s="222">
        <v>1398463.1617477448</v>
      </c>
      <c r="AB29" s="222">
        <v>2043178.2426216169</v>
      </c>
      <c r="AC29" s="222">
        <v>248990.75737838904</v>
      </c>
      <c r="AD29" s="222">
        <v>1278904</v>
      </c>
      <c r="AE29" s="222">
        <v>2301018.6029128991</v>
      </c>
      <c r="AF29" s="222">
        <v>679796.08087387204</v>
      </c>
      <c r="AG29" s="222">
        <v>1008159.639708708</v>
      </c>
      <c r="AH29" s="222">
        <v>348962</v>
      </c>
      <c r="AI29" s="222">
        <v>0</v>
      </c>
      <c r="AJ29" s="222">
        <v>0</v>
      </c>
      <c r="AK29" s="222">
        <v>0</v>
      </c>
      <c r="AL29" s="222">
        <v>1462063</v>
      </c>
      <c r="AM29" s="222">
        <v>94779</v>
      </c>
      <c r="AN29" s="222">
        <v>3740941.4411651618</v>
      </c>
      <c r="AO29" s="222">
        <v>329902</v>
      </c>
      <c r="AP29" s="222">
        <v>375512.99999999901</v>
      </c>
      <c r="AQ29" s="222">
        <v>0</v>
      </c>
      <c r="AR29" s="222">
        <v>806379</v>
      </c>
      <c r="AS29" s="222">
        <v>2650</v>
      </c>
      <c r="AT29" s="222">
        <v>1536649</v>
      </c>
      <c r="AU29" s="222">
        <v>13815288.646990977</v>
      </c>
      <c r="AV29" s="222">
        <v>1372976.161747745</v>
      </c>
      <c r="AW29" s="222">
        <v>2771664.3234954877</v>
      </c>
      <c r="AX29" s="222">
        <v>5732228.9999999935</v>
      </c>
      <c r="AY29" s="222">
        <v>3527606</v>
      </c>
      <c r="AZ29" s="222">
        <v>1301529</v>
      </c>
      <c r="BA29" s="222">
        <v>165449</v>
      </c>
      <c r="BB29" s="222">
        <v>0</v>
      </c>
      <c r="BC29" s="222">
        <v>1401620.1617478491</v>
      </c>
      <c r="BD29" s="222">
        <v>370035</v>
      </c>
      <c r="BE29" s="222">
        <v>3050598.8823303254</v>
      </c>
      <c r="BF29" s="222">
        <v>3344641.5515525648</v>
      </c>
      <c r="BG29" s="222">
        <v>0</v>
      </c>
      <c r="BH29" s="222">
        <v>1683469.9999999949</v>
      </c>
      <c r="BI29" s="222">
        <v>759300.99999999802</v>
      </c>
      <c r="BJ29" s="222">
        <v>38254</v>
      </c>
      <c r="BK29" s="222">
        <v>2072019</v>
      </c>
      <c r="BL29" s="222">
        <v>531829</v>
      </c>
      <c r="BM29" s="222">
        <v>2764742.3234954807</v>
      </c>
      <c r="BN29" s="222">
        <v>29921.000000005002</v>
      </c>
      <c r="BO29" s="222">
        <v>1414828.9999999951</v>
      </c>
      <c r="BP29" s="222">
        <v>0</v>
      </c>
      <c r="BQ29" s="222">
        <v>0</v>
      </c>
      <c r="BR29" s="222">
        <v>0</v>
      </c>
      <c r="BS29" s="222">
        <v>0</v>
      </c>
      <c r="BT29" s="222">
        <v>0</v>
      </c>
      <c r="BU29" s="222">
        <v>581554</v>
      </c>
      <c r="BV29" s="222">
        <v>464676</v>
      </c>
      <c r="BW29" s="222">
        <v>1245927.240927672</v>
      </c>
      <c r="BX29" s="222">
        <v>2263279.8245566576</v>
      </c>
      <c r="BY29" s="222">
        <v>2173594</v>
      </c>
      <c r="BZ29" s="222">
        <v>1985515</v>
      </c>
      <c r="CA29" s="222">
        <v>149934.99999999901</v>
      </c>
      <c r="CB29" s="222">
        <v>0</v>
      </c>
      <c r="CC29" s="222">
        <v>0</v>
      </c>
      <c r="CD29" s="222">
        <v>1171808.9999999991</v>
      </c>
      <c r="CE29" s="222">
        <v>3452589.4043693552</v>
      </c>
      <c r="CF29" s="222">
        <v>2977523.0000000005</v>
      </c>
      <c r="CG29" s="222">
        <v>2713799.9999999972</v>
      </c>
      <c r="CH29" s="222">
        <v>545179.00000000105</v>
      </c>
      <c r="CI29" s="222">
        <v>1061690</v>
      </c>
      <c r="CJ29" s="222">
        <v>0</v>
      </c>
      <c r="CK29" s="222">
        <v>194198.52203908903</v>
      </c>
      <c r="CL29" s="222">
        <v>2050118.2426216148</v>
      </c>
      <c r="CM29" s="222">
        <v>258476</v>
      </c>
      <c r="CN29" s="222">
        <v>0</v>
      </c>
      <c r="CO29" s="222">
        <v>1176757</v>
      </c>
      <c r="CP29" s="222">
        <v>1704031.0000000007</v>
      </c>
      <c r="CQ29" s="222">
        <v>561681</v>
      </c>
      <c r="CR29" s="222">
        <v>2097296.9116704604</v>
      </c>
      <c r="CS29" s="222">
        <v>2069</v>
      </c>
      <c r="CT29" s="222">
        <v>1120283.72058258</v>
      </c>
      <c r="CU29" s="222">
        <v>657626</v>
      </c>
      <c r="CV29" s="222">
        <v>0</v>
      </c>
      <c r="CW29" s="222">
        <v>718643</v>
      </c>
      <c r="CX29" s="223">
        <v>0</v>
      </c>
    </row>
    <row r="30" spans="1:102" x14ac:dyDescent="0.25">
      <c r="B30" s="208" t="s">
        <v>627</v>
      </c>
      <c r="C30" s="804" t="s">
        <v>927</v>
      </c>
      <c r="D30" s="805"/>
      <c r="E30" s="224">
        <v>339236.04043693503</v>
      </c>
      <c r="F30" s="225">
        <v>0</v>
      </c>
      <c r="G30" s="225">
        <v>113078.68014564601</v>
      </c>
      <c r="H30" s="225">
        <v>3020</v>
      </c>
      <c r="I30" s="225">
        <v>151388.68014564499</v>
      </c>
      <c r="J30" s="225">
        <v>410984.36029129103</v>
      </c>
      <c r="K30" s="225">
        <v>200263.85952318396</v>
      </c>
      <c r="L30" s="225">
        <v>113078.68014564599</v>
      </c>
      <c r="M30" s="225">
        <v>0</v>
      </c>
      <c r="N30" s="225">
        <v>452314.72058258206</v>
      </c>
      <c r="O30" s="225">
        <v>678472.08087387099</v>
      </c>
      <c r="P30" s="225">
        <v>678472.08087387192</v>
      </c>
      <c r="Q30" s="225">
        <v>0</v>
      </c>
      <c r="R30" s="225">
        <v>452314.68014564499</v>
      </c>
      <c r="S30" s="225">
        <v>0</v>
      </c>
      <c r="T30" s="225">
        <v>0</v>
      </c>
      <c r="U30" s="225">
        <v>565393.40072822606</v>
      </c>
      <c r="V30" s="225">
        <v>339236.04043693602</v>
      </c>
      <c r="W30" s="225">
        <v>452314.720582582</v>
      </c>
      <c r="X30" s="225">
        <v>1130786.8014564542</v>
      </c>
      <c r="Y30" s="225">
        <v>401222.04043693398</v>
      </c>
      <c r="Z30" s="225">
        <v>26456.564418444999</v>
      </c>
      <c r="AA30" s="225">
        <v>339236.04043693596</v>
      </c>
      <c r="AB30" s="225">
        <v>452314.720582582</v>
      </c>
      <c r="AC30" s="225">
        <v>113078.68014564499</v>
      </c>
      <c r="AD30" s="225">
        <v>452314.72058258101</v>
      </c>
      <c r="AE30" s="225">
        <v>452314.72058258101</v>
      </c>
      <c r="AF30" s="225">
        <v>339236.04043693596</v>
      </c>
      <c r="AG30" s="225">
        <v>0</v>
      </c>
      <c r="AH30" s="225">
        <v>0</v>
      </c>
      <c r="AI30" s="225">
        <v>0</v>
      </c>
      <c r="AJ30" s="225">
        <v>0</v>
      </c>
      <c r="AK30" s="225">
        <v>0</v>
      </c>
      <c r="AL30" s="225">
        <v>321236.91513878701</v>
      </c>
      <c r="AM30" s="225">
        <v>86538.876593348992</v>
      </c>
      <c r="AN30" s="225">
        <v>452314.72058258206</v>
      </c>
      <c r="AO30" s="225">
        <v>113078.680145768</v>
      </c>
      <c r="AP30" s="225">
        <v>113078.680145644</v>
      </c>
      <c r="AQ30" s="225">
        <v>0</v>
      </c>
      <c r="AR30" s="225">
        <v>192387.58728052699</v>
      </c>
      <c r="AS30" s="225">
        <v>0</v>
      </c>
      <c r="AT30" s="225">
        <v>1017708.1213108069</v>
      </c>
      <c r="AU30" s="225">
        <v>791550.76101951697</v>
      </c>
      <c r="AV30" s="225">
        <v>1216736.907108451</v>
      </c>
      <c r="AW30" s="225">
        <v>339236.04043693503</v>
      </c>
      <c r="AX30" s="225">
        <v>565393.40072822594</v>
      </c>
      <c r="AY30" s="225">
        <v>452314.72058258095</v>
      </c>
      <c r="AZ30" s="225">
        <v>339236.04043693596</v>
      </c>
      <c r="BA30" s="225">
        <v>108582.60479167299</v>
      </c>
      <c r="BB30" s="225">
        <v>0</v>
      </c>
      <c r="BC30" s="225">
        <v>0</v>
      </c>
      <c r="BD30" s="225">
        <v>113078.680145645</v>
      </c>
      <c r="BE30" s="225">
        <v>226157.36029127397</v>
      </c>
      <c r="BF30" s="225">
        <v>226157.36029129103</v>
      </c>
      <c r="BG30" s="225">
        <v>0</v>
      </c>
      <c r="BH30" s="225">
        <v>226157.360291291</v>
      </c>
      <c r="BI30" s="225">
        <v>89722.758892869009</v>
      </c>
      <c r="BJ30" s="225">
        <v>0</v>
      </c>
      <c r="BK30" s="225">
        <v>113078.68014564601</v>
      </c>
      <c r="BL30" s="225">
        <v>84936.781523582991</v>
      </c>
      <c r="BM30" s="225">
        <v>113078.68014564599</v>
      </c>
      <c r="BN30" s="225">
        <v>24636</v>
      </c>
      <c r="BO30" s="225">
        <v>206261.18953137199</v>
      </c>
      <c r="BP30" s="225">
        <v>0</v>
      </c>
      <c r="BQ30" s="225">
        <v>0</v>
      </c>
      <c r="BR30" s="225">
        <v>0</v>
      </c>
      <c r="BS30" s="225">
        <v>0</v>
      </c>
      <c r="BT30" s="225">
        <v>0</v>
      </c>
      <c r="BU30" s="225">
        <v>226157.36029128998</v>
      </c>
      <c r="BV30" s="225">
        <v>226157.360291291</v>
      </c>
      <c r="BW30" s="225">
        <v>220357.29159483098</v>
      </c>
      <c r="BX30" s="225">
        <v>113078.680145643</v>
      </c>
      <c r="BY30" s="225">
        <v>339236.04043693596</v>
      </c>
      <c r="BZ30" s="225">
        <v>226157.360291291</v>
      </c>
      <c r="CA30" s="225">
        <v>0</v>
      </c>
      <c r="CB30" s="225">
        <v>0</v>
      </c>
      <c r="CC30" s="225">
        <v>0</v>
      </c>
      <c r="CD30" s="225">
        <v>113078.68014564499</v>
      </c>
      <c r="CE30" s="225">
        <v>187055.92307533199</v>
      </c>
      <c r="CF30" s="225">
        <v>226157.36029132002</v>
      </c>
      <c r="CG30" s="225">
        <v>113078.68014564499</v>
      </c>
      <c r="CH30" s="225">
        <v>452314.72058258101</v>
      </c>
      <c r="CI30" s="225">
        <v>226157.36029128998</v>
      </c>
      <c r="CJ30" s="225">
        <v>0</v>
      </c>
      <c r="CK30" s="225">
        <v>0</v>
      </c>
      <c r="CL30" s="225">
        <v>226157.360291291</v>
      </c>
      <c r="CM30" s="225">
        <v>205197.99999999799</v>
      </c>
      <c r="CN30" s="225">
        <v>0</v>
      </c>
      <c r="CO30" s="225">
        <v>565393.4007282271</v>
      </c>
      <c r="CP30" s="225">
        <v>791550.76101951697</v>
      </c>
      <c r="CQ30" s="225">
        <v>339236.04043693596</v>
      </c>
      <c r="CR30" s="225">
        <v>678472.08087387192</v>
      </c>
      <c r="CS30" s="225">
        <v>1901</v>
      </c>
      <c r="CT30" s="225">
        <v>450413.72058258101</v>
      </c>
      <c r="CU30" s="225">
        <v>226157.36029129001</v>
      </c>
      <c r="CV30" s="225">
        <v>0</v>
      </c>
      <c r="CW30" s="225">
        <v>113078.68014564601</v>
      </c>
      <c r="CX30" s="226">
        <v>0</v>
      </c>
    </row>
    <row r="31" spans="1:102" x14ac:dyDescent="0.25">
      <c r="B31" s="209"/>
      <c r="C31" s="806" t="s">
        <v>655</v>
      </c>
      <c r="D31" s="807"/>
      <c r="E31" s="261" t="s">
        <v>332</v>
      </c>
      <c r="F31" s="261" t="s">
        <v>14</v>
      </c>
      <c r="G31" s="261" t="s">
        <v>15</v>
      </c>
      <c r="H31" s="261" t="s">
        <v>16</v>
      </c>
      <c r="I31" s="261" t="s">
        <v>17</v>
      </c>
      <c r="J31" s="261" t="s">
        <v>18</v>
      </c>
      <c r="K31" s="261" t="s">
        <v>19</v>
      </c>
      <c r="L31" s="261" t="s">
        <v>20</v>
      </c>
      <c r="M31" s="261" t="s">
        <v>21</v>
      </c>
      <c r="N31" s="261" t="s">
        <v>22</v>
      </c>
      <c r="O31" s="261" t="s">
        <v>23</v>
      </c>
      <c r="P31" s="261" t="s">
        <v>24</v>
      </c>
      <c r="Q31" s="261" t="s">
        <v>25</v>
      </c>
      <c r="R31" s="261" t="s">
        <v>26</v>
      </c>
      <c r="S31" s="261" t="s">
        <v>27</v>
      </c>
      <c r="T31" s="261" t="s">
        <v>28</v>
      </c>
      <c r="U31" s="261" t="s">
        <v>29</v>
      </c>
      <c r="V31" s="261" t="s">
        <v>30</v>
      </c>
      <c r="W31" s="261" t="s">
        <v>31</v>
      </c>
      <c r="X31" s="261" t="s">
        <v>32</v>
      </c>
      <c r="Y31" s="261" t="s">
        <v>33</v>
      </c>
      <c r="Z31" s="261" t="s">
        <v>34</v>
      </c>
      <c r="AA31" s="261" t="s">
        <v>35</v>
      </c>
      <c r="AB31" s="261" t="s">
        <v>36</v>
      </c>
      <c r="AC31" s="261" t="s">
        <v>37</v>
      </c>
      <c r="AD31" s="261" t="s">
        <v>38</v>
      </c>
      <c r="AE31" s="261" t="s">
        <v>39</v>
      </c>
      <c r="AF31" s="261" t="s">
        <v>40</v>
      </c>
      <c r="AG31" s="261" t="s">
        <v>41</v>
      </c>
      <c r="AH31" s="261" t="s">
        <v>42</v>
      </c>
      <c r="AI31" s="261" t="s">
        <v>43</v>
      </c>
      <c r="AJ31" s="261" t="s">
        <v>44</v>
      </c>
      <c r="AK31" s="261" t="s">
        <v>45</v>
      </c>
      <c r="AL31" s="261" t="s">
        <v>46</v>
      </c>
      <c r="AM31" s="261" t="s">
        <v>47</v>
      </c>
      <c r="AN31" s="261" t="s">
        <v>48</v>
      </c>
      <c r="AO31" s="261" t="s">
        <v>49</v>
      </c>
      <c r="AP31" s="261" t="s">
        <v>50</v>
      </c>
      <c r="AQ31" s="261" t="s">
        <v>51</v>
      </c>
      <c r="AR31" s="261" t="s">
        <v>52</v>
      </c>
      <c r="AS31" s="261" t="s">
        <v>53</v>
      </c>
      <c r="AT31" s="261" t="s">
        <v>54</v>
      </c>
      <c r="AU31" s="261" t="s">
        <v>55</v>
      </c>
      <c r="AV31" s="261" t="s">
        <v>56</v>
      </c>
      <c r="AW31" s="261" t="s">
        <v>57</v>
      </c>
      <c r="AX31" s="261" t="s">
        <v>58</v>
      </c>
      <c r="AY31" s="261" t="s">
        <v>59</v>
      </c>
      <c r="AZ31" s="261" t="s">
        <v>60</v>
      </c>
      <c r="BA31" s="261" t="s">
        <v>61</v>
      </c>
      <c r="BB31" s="261" t="s">
        <v>62</v>
      </c>
      <c r="BC31" s="261" t="s">
        <v>63</v>
      </c>
      <c r="BD31" s="261" t="s">
        <v>64</v>
      </c>
      <c r="BE31" s="261" t="s">
        <v>65</v>
      </c>
      <c r="BF31" s="261" t="s">
        <v>66</v>
      </c>
      <c r="BG31" s="261" t="s">
        <v>67</v>
      </c>
      <c r="BH31" s="261" t="s">
        <v>68</v>
      </c>
      <c r="BI31" s="261" t="s">
        <v>69</v>
      </c>
      <c r="BJ31" s="261" t="s">
        <v>70</v>
      </c>
      <c r="BK31" s="261" t="s">
        <v>71</v>
      </c>
      <c r="BL31" s="261" t="s">
        <v>72</v>
      </c>
      <c r="BM31" s="261" t="s">
        <v>73</v>
      </c>
      <c r="BN31" s="261" t="s">
        <v>74</v>
      </c>
      <c r="BO31" s="261" t="s">
        <v>75</v>
      </c>
      <c r="BP31" s="261" t="s">
        <v>76</v>
      </c>
      <c r="BQ31" s="261" t="s">
        <v>77</v>
      </c>
      <c r="BR31" s="261" t="s">
        <v>78</v>
      </c>
      <c r="BS31" s="261" t="s">
        <v>79</v>
      </c>
      <c r="BT31" s="261" t="s">
        <v>80</v>
      </c>
      <c r="BU31" s="261" t="s">
        <v>81</v>
      </c>
      <c r="BV31" s="261" t="s">
        <v>82</v>
      </c>
      <c r="BW31" s="261" t="s">
        <v>83</v>
      </c>
      <c r="BX31" s="261" t="s">
        <v>84</v>
      </c>
      <c r="BY31" s="261" t="s">
        <v>85</v>
      </c>
      <c r="BZ31" s="261" t="s">
        <v>86</v>
      </c>
      <c r="CA31" s="261" t="s">
        <v>87</v>
      </c>
      <c r="CB31" s="261" t="s">
        <v>88</v>
      </c>
      <c r="CC31" s="261" t="s">
        <v>89</v>
      </c>
      <c r="CD31" s="261" t="s">
        <v>90</v>
      </c>
      <c r="CE31" s="261" t="s">
        <v>91</v>
      </c>
      <c r="CF31" s="261" t="s">
        <v>92</v>
      </c>
      <c r="CG31" s="261" t="s">
        <v>93</v>
      </c>
      <c r="CH31" s="261" t="s">
        <v>94</v>
      </c>
      <c r="CI31" s="261" t="s">
        <v>95</v>
      </c>
      <c r="CJ31" s="261" t="s">
        <v>96</v>
      </c>
      <c r="CK31" s="261" t="s">
        <v>97</v>
      </c>
      <c r="CL31" s="261" t="s">
        <v>98</v>
      </c>
      <c r="CM31" s="261" t="s">
        <v>99</v>
      </c>
      <c r="CN31" s="261" t="s">
        <v>100</v>
      </c>
      <c r="CO31" s="261" t="s">
        <v>101</v>
      </c>
      <c r="CP31" s="261" t="s">
        <v>102</v>
      </c>
      <c r="CQ31" s="261" t="s">
        <v>103</v>
      </c>
      <c r="CR31" s="261" t="s">
        <v>104</v>
      </c>
      <c r="CS31" s="261" t="s">
        <v>105</v>
      </c>
      <c r="CT31" s="261" t="s">
        <v>106</v>
      </c>
      <c r="CU31" s="261" t="s">
        <v>107</v>
      </c>
      <c r="CV31" s="261" t="s">
        <v>108</v>
      </c>
      <c r="CW31" s="261" t="s">
        <v>109</v>
      </c>
      <c r="CX31" s="262" t="s">
        <v>110</v>
      </c>
    </row>
    <row r="32" spans="1:102" x14ac:dyDescent="0.25">
      <c r="B32" s="207" t="s">
        <v>620</v>
      </c>
      <c r="C32" s="802" t="s">
        <v>926</v>
      </c>
      <c r="D32" s="803"/>
      <c r="E32" s="221">
        <v>0</v>
      </c>
      <c r="F32" s="222">
        <v>0</v>
      </c>
      <c r="G32" s="222">
        <v>0</v>
      </c>
      <c r="H32" s="222">
        <v>0</v>
      </c>
      <c r="I32" s="222">
        <v>0</v>
      </c>
      <c r="J32" s="222">
        <v>0</v>
      </c>
      <c r="K32" s="222">
        <v>900000</v>
      </c>
      <c r="L32" s="222">
        <v>50000</v>
      </c>
      <c r="M32" s="222">
        <v>0</v>
      </c>
      <c r="N32" s="222">
        <v>900000</v>
      </c>
      <c r="O32" s="222">
        <v>0</v>
      </c>
      <c r="P32" s="222">
        <v>0</v>
      </c>
      <c r="Q32" s="222">
        <v>0</v>
      </c>
      <c r="R32" s="222">
        <v>0</v>
      </c>
      <c r="S32" s="222">
        <v>0</v>
      </c>
      <c r="T32" s="222">
        <v>0</v>
      </c>
      <c r="U32" s="222">
        <v>0</v>
      </c>
      <c r="V32" s="222">
        <v>0</v>
      </c>
      <c r="W32" s="222">
        <v>0</v>
      </c>
      <c r="X32" s="222">
        <v>0</v>
      </c>
      <c r="Y32" s="222">
        <v>0</v>
      </c>
      <c r="Z32" s="222">
        <v>0</v>
      </c>
      <c r="AA32" s="222">
        <v>0</v>
      </c>
      <c r="AB32" s="222">
        <v>0</v>
      </c>
      <c r="AC32" s="222">
        <v>0</v>
      </c>
      <c r="AD32" s="222">
        <v>0</v>
      </c>
      <c r="AE32" s="222">
        <v>0</v>
      </c>
      <c r="AF32" s="222">
        <v>125000</v>
      </c>
      <c r="AG32" s="222">
        <v>0</v>
      </c>
      <c r="AH32" s="222">
        <v>0</v>
      </c>
      <c r="AI32" s="222">
        <v>0</v>
      </c>
      <c r="AJ32" s="222">
        <v>0</v>
      </c>
      <c r="AK32" s="222">
        <v>0</v>
      </c>
      <c r="AL32" s="222">
        <v>0</v>
      </c>
      <c r="AM32" s="222">
        <v>0</v>
      </c>
      <c r="AN32" s="222">
        <v>0</v>
      </c>
      <c r="AO32" s="222">
        <v>0</v>
      </c>
      <c r="AP32" s="222">
        <v>0</v>
      </c>
      <c r="AQ32" s="222">
        <v>0</v>
      </c>
      <c r="AR32" s="222">
        <v>0</v>
      </c>
      <c r="AS32" s="222">
        <v>0</v>
      </c>
      <c r="AT32" s="222">
        <v>300000</v>
      </c>
      <c r="AU32" s="222">
        <v>0</v>
      </c>
      <c r="AV32" s="222">
        <v>300000</v>
      </c>
      <c r="AW32" s="222">
        <v>0</v>
      </c>
      <c r="AX32" s="222">
        <v>0</v>
      </c>
      <c r="AY32" s="222">
        <v>0</v>
      </c>
      <c r="AZ32" s="222">
        <v>0</v>
      </c>
      <c r="BA32" s="222">
        <v>0</v>
      </c>
      <c r="BB32" s="222">
        <v>0</v>
      </c>
      <c r="BC32" s="222">
        <v>200000</v>
      </c>
      <c r="BD32" s="222">
        <v>0</v>
      </c>
      <c r="BE32" s="222">
        <v>850000</v>
      </c>
      <c r="BF32" s="222">
        <v>750000</v>
      </c>
      <c r="BG32" s="222">
        <v>0</v>
      </c>
      <c r="BH32" s="222">
        <v>0</v>
      </c>
      <c r="BI32" s="222">
        <v>0</v>
      </c>
      <c r="BJ32" s="222">
        <v>0</v>
      </c>
      <c r="BK32" s="222">
        <v>0</v>
      </c>
      <c r="BL32" s="222">
        <v>0</v>
      </c>
      <c r="BM32" s="222">
        <v>600000</v>
      </c>
      <c r="BN32" s="222">
        <v>0</v>
      </c>
      <c r="BO32" s="222">
        <v>300000</v>
      </c>
      <c r="BP32" s="222">
        <v>0</v>
      </c>
      <c r="BQ32" s="222">
        <v>0</v>
      </c>
      <c r="BR32" s="222">
        <v>0</v>
      </c>
      <c r="BS32" s="222">
        <v>0</v>
      </c>
      <c r="BT32" s="222">
        <v>0</v>
      </c>
      <c r="BU32" s="222">
        <v>125000</v>
      </c>
      <c r="BV32" s="222">
        <v>100000</v>
      </c>
      <c r="BW32" s="222">
        <v>225000</v>
      </c>
      <c r="BX32" s="222">
        <v>650000</v>
      </c>
      <c r="BY32" s="222">
        <v>500000</v>
      </c>
      <c r="BZ32" s="222">
        <v>450000</v>
      </c>
      <c r="CA32" s="222">
        <v>0</v>
      </c>
      <c r="CB32" s="222">
        <v>0</v>
      </c>
      <c r="CC32" s="222">
        <v>0</v>
      </c>
      <c r="CD32" s="222">
        <v>200000</v>
      </c>
      <c r="CE32" s="222">
        <v>600000</v>
      </c>
      <c r="CF32" s="222">
        <v>700000</v>
      </c>
      <c r="CG32" s="222">
        <v>600000</v>
      </c>
      <c r="CH32" s="222">
        <v>0</v>
      </c>
      <c r="CI32" s="222">
        <v>0</v>
      </c>
      <c r="CJ32" s="222">
        <v>0</v>
      </c>
      <c r="CK32" s="222">
        <v>0</v>
      </c>
      <c r="CL32" s="222">
        <v>400000</v>
      </c>
      <c r="CM32" s="222">
        <v>0</v>
      </c>
      <c r="CN32" s="222">
        <v>0</v>
      </c>
      <c r="CO32" s="222">
        <v>0</v>
      </c>
      <c r="CP32" s="222">
        <v>700000</v>
      </c>
      <c r="CQ32" s="222">
        <v>0</v>
      </c>
      <c r="CR32" s="222">
        <v>0</v>
      </c>
      <c r="CS32" s="222">
        <v>700000</v>
      </c>
      <c r="CT32" s="222">
        <v>0</v>
      </c>
      <c r="CU32" s="222">
        <v>0</v>
      </c>
      <c r="CV32" s="222">
        <v>0</v>
      </c>
      <c r="CW32" s="222">
        <v>0</v>
      </c>
      <c r="CX32" s="223">
        <v>0</v>
      </c>
    </row>
    <row r="33" spans="1:102" x14ac:dyDescent="0.25">
      <c r="B33" s="207" t="s">
        <v>785</v>
      </c>
      <c r="C33" s="802" t="s">
        <v>926</v>
      </c>
      <c r="D33" s="803"/>
      <c r="E33" s="221">
        <v>250000</v>
      </c>
      <c r="F33" s="222">
        <v>100000</v>
      </c>
      <c r="G33" s="222">
        <v>100000</v>
      </c>
      <c r="H33" s="222">
        <v>125000</v>
      </c>
      <c r="I33" s="222">
        <v>25000</v>
      </c>
      <c r="J33" s="222">
        <v>50000</v>
      </c>
      <c r="K33" s="222">
        <v>850000</v>
      </c>
      <c r="L33" s="222">
        <v>75000</v>
      </c>
      <c r="M33" s="222">
        <v>0</v>
      </c>
      <c r="N33" s="222">
        <v>900000</v>
      </c>
      <c r="O33" s="222">
        <v>350000</v>
      </c>
      <c r="P33" s="222">
        <v>700000</v>
      </c>
      <c r="Q33" s="222">
        <v>200000</v>
      </c>
      <c r="R33" s="222">
        <v>50000</v>
      </c>
      <c r="S33" s="222">
        <v>225000</v>
      </c>
      <c r="T33" s="222">
        <v>25000</v>
      </c>
      <c r="U33" s="222">
        <v>200000</v>
      </c>
      <c r="V33" s="222">
        <v>500000</v>
      </c>
      <c r="W33" s="222">
        <v>200000</v>
      </c>
      <c r="X33" s="222">
        <v>400000</v>
      </c>
      <c r="Y33" s="222">
        <v>125000</v>
      </c>
      <c r="Z33" s="222">
        <v>25000</v>
      </c>
      <c r="AA33" s="222">
        <v>300000</v>
      </c>
      <c r="AB33" s="222">
        <v>450000</v>
      </c>
      <c r="AC33" s="222">
        <v>50000</v>
      </c>
      <c r="AD33" s="222">
        <v>300000</v>
      </c>
      <c r="AE33" s="222">
        <v>500000</v>
      </c>
      <c r="AF33" s="222">
        <v>150000</v>
      </c>
      <c r="AG33" s="222">
        <v>175000</v>
      </c>
      <c r="AH33" s="222">
        <v>100000</v>
      </c>
      <c r="AI33" s="222">
        <v>50000</v>
      </c>
      <c r="AJ33" s="222">
        <v>0</v>
      </c>
      <c r="AK33" s="222">
        <v>0</v>
      </c>
      <c r="AL33" s="222">
        <v>350000</v>
      </c>
      <c r="AM33" s="222">
        <v>650000</v>
      </c>
      <c r="AN33" s="222">
        <v>200000</v>
      </c>
      <c r="AO33" s="222">
        <v>75000</v>
      </c>
      <c r="AP33" s="222">
        <v>100000</v>
      </c>
      <c r="AQ33" s="222">
        <v>0</v>
      </c>
      <c r="AR33" s="222">
        <v>200000</v>
      </c>
      <c r="AS33" s="222">
        <v>0</v>
      </c>
      <c r="AT33" s="222">
        <v>2250000</v>
      </c>
      <c r="AU33" s="222">
        <v>1200000</v>
      </c>
      <c r="AV33" s="222">
        <v>300000</v>
      </c>
      <c r="AW33" s="222">
        <v>600000</v>
      </c>
      <c r="AX33" s="222">
        <v>1300000</v>
      </c>
      <c r="AY33" s="222">
        <v>800000</v>
      </c>
      <c r="AZ33" s="222">
        <v>300000</v>
      </c>
      <c r="BA33" s="222">
        <v>50000</v>
      </c>
      <c r="BB33" s="222">
        <v>0</v>
      </c>
      <c r="BC33" s="222">
        <v>300000</v>
      </c>
      <c r="BD33" s="222">
        <v>600000</v>
      </c>
      <c r="BE33" s="222">
        <v>400000</v>
      </c>
      <c r="BF33" s="222">
        <v>500000</v>
      </c>
      <c r="BG33" s="222">
        <v>0</v>
      </c>
      <c r="BH33" s="222">
        <v>400000</v>
      </c>
      <c r="BI33" s="222">
        <v>175000</v>
      </c>
      <c r="BJ33" s="222">
        <v>25000</v>
      </c>
      <c r="BK33" s="222">
        <v>500000</v>
      </c>
      <c r="BL33" s="222">
        <v>125000</v>
      </c>
      <c r="BM33" s="222">
        <v>600000</v>
      </c>
      <c r="BN33" s="222">
        <v>25000</v>
      </c>
      <c r="BO33" s="222">
        <v>350000</v>
      </c>
      <c r="BP33" s="222">
        <v>0</v>
      </c>
      <c r="BQ33" s="222">
        <v>0</v>
      </c>
      <c r="BR33" s="222">
        <v>0</v>
      </c>
      <c r="BS33" s="222">
        <v>0</v>
      </c>
      <c r="BT33" s="222">
        <v>0</v>
      </c>
      <c r="BU33" s="222">
        <v>150000</v>
      </c>
      <c r="BV33" s="222">
        <v>125000</v>
      </c>
      <c r="BW33" s="222">
        <v>250000</v>
      </c>
      <c r="BX33" s="222">
        <v>500000</v>
      </c>
      <c r="BY33" s="222">
        <v>500000</v>
      </c>
      <c r="BZ33" s="222">
        <v>450000</v>
      </c>
      <c r="CA33" s="222">
        <v>50000</v>
      </c>
      <c r="CB33" s="222">
        <v>0</v>
      </c>
      <c r="CC33" s="222">
        <v>0</v>
      </c>
      <c r="CD33" s="222">
        <v>275000</v>
      </c>
      <c r="CE33" s="222">
        <v>750000</v>
      </c>
      <c r="CF33" s="222">
        <v>700000</v>
      </c>
      <c r="CG33" s="222">
        <v>600000</v>
      </c>
      <c r="CH33" s="222">
        <v>125000</v>
      </c>
      <c r="CI33" s="222">
        <v>250000</v>
      </c>
      <c r="CJ33" s="222">
        <v>0</v>
      </c>
      <c r="CK33" s="222">
        <v>50000</v>
      </c>
      <c r="CL33" s="222">
        <v>450000</v>
      </c>
      <c r="CM33" s="222">
        <v>75000</v>
      </c>
      <c r="CN33" s="222">
        <v>0</v>
      </c>
      <c r="CO33" s="222">
        <v>275000</v>
      </c>
      <c r="CP33" s="222">
        <v>400000</v>
      </c>
      <c r="CQ33" s="222">
        <v>125000</v>
      </c>
      <c r="CR33" s="222">
        <v>225000</v>
      </c>
      <c r="CS33" s="222">
        <v>400000</v>
      </c>
      <c r="CT33" s="222">
        <v>100000</v>
      </c>
      <c r="CU33" s="222">
        <v>150000</v>
      </c>
      <c r="CV33" s="222">
        <v>0</v>
      </c>
      <c r="CW33" s="222">
        <v>175000</v>
      </c>
      <c r="CX33" s="223">
        <v>0</v>
      </c>
    </row>
    <row r="34" spans="1:102" x14ac:dyDescent="0.25">
      <c r="B34" s="207" t="s">
        <v>626</v>
      </c>
      <c r="C34" s="802" t="s">
        <v>926</v>
      </c>
      <c r="D34" s="803"/>
      <c r="E34" s="221">
        <v>250000</v>
      </c>
      <c r="F34" s="222">
        <v>100000</v>
      </c>
      <c r="G34" s="222">
        <v>100000</v>
      </c>
      <c r="H34" s="222">
        <v>125000</v>
      </c>
      <c r="I34" s="222">
        <v>25000</v>
      </c>
      <c r="J34" s="222">
        <v>50000</v>
      </c>
      <c r="K34" s="222">
        <v>850000</v>
      </c>
      <c r="L34" s="222">
        <v>100000</v>
      </c>
      <c r="M34" s="222">
        <v>0</v>
      </c>
      <c r="N34" s="222">
        <v>900000</v>
      </c>
      <c r="O34" s="222">
        <v>350000</v>
      </c>
      <c r="P34" s="222">
        <v>700000</v>
      </c>
      <c r="Q34" s="222">
        <v>200000</v>
      </c>
      <c r="R34" s="222">
        <v>50000</v>
      </c>
      <c r="S34" s="222">
        <v>225000</v>
      </c>
      <c r="T34" s="222">
        <v>25000</v>
      </c>
      <c r="U34" s="222">
        <v>200000</v>
      </c>
      <c r="V34" s="222">
        <v>500000</v>
      </c>
      <c r="W34" s="222">
        <v>200000</v>
      </c>
      <c r="X34" s="222">
        <v>400000</v>
      </c>
      <c r="Y34" s="222">
        <v>125000</v>
      </c>
      <c r="Z34" s="222">
        <v>25000</v>
      </c>
      <c r="AA34" s="222">
        <v>300000</v>
      </c>
      <c r="AB34" s="222">
        <v>450000</v>
      </c>
      <c r="AC34" s="222">
        <v>50000</v>
      </c>
      <c r="AD34" s="222">
        <v>300000</v>
      </c>
      <c r="AE34" s="222">
        <v>500000</v>
      </c>
      <c r="AF34" s="222">
        <v>150000</v>
      </c>
      <c r="AG34" s="222">
        <v>175000</v>
      </c>
      <c r="AH34" s="222">
        <v>100000</v>
      </c>
      <c r="AI34" s="222">
        <v>50000</v>
      </c>
      <c r="AJ34" s="222">
        <v>0</v>
      </c>
      <c r="AK34" s="222">
        <v>0</v>
      </c>
      <c r="AL34" s="222">
        <v>350000</v>
      </c>
      <c r="AM34" s="222">
        <v>650000</v>
      </c>
      <c r="AN34" s="222">
        <v>200000</v>
      </c>
      <c r="AO34" s="222">
        <v>75000</v>
      </c>
      <c r="AP34" s="222">
        <v>100000</v>
      </c>
      <c r="AQ34" s="222">
        <v>0</v>
      </c>
      <c r="AR34" s="222">
        <v>200000</v>
      </c>
      <c r="AS34" s="222">
        <v>0</v>
      </c>
      <c r="AT34" s="222">
        <v>2250000</v>
      </c>
      <c r="AU34" s="222">
        <v>1200000</v>
      </c>
      <c r="AV34" s="222">
        <v>300000</v>
      </c>
      <c r="AW34" s="222">
        <v>600000</v>
      </c>
      <c r="AX34" s="222">
        <v>1300000</v>
      </c>
      <c r="AY34" s="222">
        <v>800000</v>
      </c>
      <c r="AZ34" s="222">
        <v>300000</v>
      </c>
      <c r="BA34" s="222">
        <v>50000</v>
      </c>
      <c r="BB34" s="222">
        <v>0</v>
      </c>
      <c r="BC34" s="222">
        <v>300000</v>
      </c>
      <c r="BD34" s="222">
        <v>600000</v>
      </c>
      <c r="BE34" s="222">
        <v>400000</v>
      </c>
      <c r="BF34" s="222">
        <v>500000</v>
      </c>
      <c r="BG34" s="222">
        <v>0</v>
      </c>
      <c r="BH34" s="222">
        <v>400000</v>
      </c>
      <c r="BI34" s="222">
        <v>175000</v>
      </c>
      <c r="BJ34" s="222">
        <v>25000</v>
      </c>
      <c r="BK34" s="222">
        <v>500000</v>
      </c>
      <c r="BL34" s="222">
        <v>125000</v>
      </c>
      <c r="BM34" s="222">
        <v>600000</v>
      </c>
      <c r="BN34" s="222">
        <v>25000</v>
      </c>
      <c r="BO34" s="222">
        <v>350000</v>
      </c>
      <c r="BP34" s="222">
        <v>0</v>
      </c>
      <c r="BQ34" s="222">
        <v>0</v>
      </c>
      <c r="BR34" s="222">
        <v>0</v>
      </c>
      <c r="BS34" s="222">
        <v>0</v>
      </c>
      <c r="BT34" s="222">
        <v>0</v>
      </c>
      <c r="BU34" s="222">
        <v>150000</v>
      </c>
      <c r="BV34" s="222">
        <v>125000</v>
      </c>
      <c r="BW34" s="222">
        <v>275000</v>
      </c>
      <c r="BX34" s="222">
        <v>500000</v>
      </c>
      <c r="BY34" s="222">
        <v>500000</v>
      </c>
      <c r="BZ34" s="222">
        <v>450000</v>
      </c>
      <c r="CA34" s="222">
        <v>50000</v>
      </c>
      <c r="CB34" s="222">
        <v>0</v>
      </c>
      <c r="CC34" s="222">
        <v>0</v>
      </c>
      <c r="CD34" s="222">
        <v>275000</v>
      </c>
      <c r="CE34" s="222">
        <v>750000</v>
      </c>
      <c r="CF34" s="222">
        <v>700000</v>
      </c>
      <c r="CG34" s="222">
        <v>600000</v>
      </c>
      <c r="CH34" s="222">
        <v>125000</v>
      </c>
      <c r="CI34" s="222">
        <v>250000</v>
      </c>
      <c r="CJ34" s="222">
        <v>0</v>
      </c>
      <c r="CK34" s="222">
        <v>50000</v>
      </c>
      <c r="CL34" s="222">
        <v>450000</v>
      </c>
      <c r="CM34" s="222">
        <v>75000</v>
      </c>
      <c r="CN34" s="222">
        <v>0</v>
      </c>
      <c r="CO34" s="222">
        <v>275000</v>
      </c>
      <c r="CP34" s="222">
        <v>400000</v>
      </c>
      <c r="CQ34" s="222">
        <v>125000</v>
      </c>
      <c r="CR34" s="222">
        <v>225000</v>
      </c>
      <c r="CS34" s="222">
        <v>400000</v>
      </c>
      <c r="CT34" s="222">
        <v>100000</v>
      </c>
      <c r="CU34" s="222">
        <v>150000</v>
      </c>
      <c r="CV34" s="222">
        <v>0</v>
      </c>
      <c r="CW34" s="222">
        <v>175000</v>
      </c>
      <c r="CX34" s="223">
        <v>0</v>
      </c>
    </row>
    <row r="35" spans="1:102" x14ac:dyDescent="0.25">
      <c r="B35" s="208" t="s">
        <v>627</v>
      </c>
      <c r="C35" s="804" t="s">
        <v>926</v>
      </c>
      <c r="D35" s="805"/>
      <c r="E35" s="224">
        <v>75000</v>
      </c>
      <c r="F35" s="225">
        <v>0</v>
      </c>
      <c r="G35" s="225">
        <v>25000</v>
      </c>
      <c r="H35" s="225">
        <v>50000</v>
      </c>
      <c r="I35" s="225">
        <v>25000</v>
      </c>
      <c r="J35" s="225">
        <v>50000</v>
      </c>
      <c r="K35" s="225">
        <v>50000</v>
      </c>
      <c r="L35" s="225">
        <v>25000</v>
      </c>
      <c r="M35" s="225">
        <v>0</v>
      </c>
      <c r="N35" s="225">
        <v>100000</v>
      </c>
      <c r="O35" s="225">
        <v>150000</v>
      </c>
      <c r="P35" s="225">
        <v>150000</v>
      </c>
      <c r="Q35" s="225">
        <v>75000</v>
      </c>
      <c r="R35" s="225">
        <v>25000</v>
      </c>
      <c r="S35" s="225">
        <v>0</v>
      </c>
      <c r="T35" s="225">
        <v>0</v>
      </c>
      <c r="U35" s="225">
        <v>125000</v>
      </c>
      <c r="V35" s="225">
        <v>75000</v>
      </c>
      <c r="W35" s="225">
        <v>100000</v>
      </c>
      <c r="X35" s="225">
        <v>250000</v>
      </c>
      <c r="Y35" s="225">
        <v>75000</v>
      </c>
      <c r="Z35" s="225">
        <v>25000</v>
      </c>
      <c r="AA35" s="225">
        <v>75000</v>
      </c>
      <c r="AB35" s="225">
        <v>100000</v>
      </c>
      <c r="AC35" s="225">
        <v>25000</v>
      </c>
      <c r="AD35" s="225">
        <v>100000</v>
      </c>
      <c r="AE35" s="225">
        <v>100000</v>
      </c>
      <c r="AF35" s="225">
        <v>75000</v>
      </c>
      <c r="AG35" s="225">
        <v>0</v>
      </c>
      <c r="AH35" s="225">
        <v>0</v>
      </c>
      <c r="AI35" s="225">
        <v>0</v>
      </c>
      <c r="AJ35" s="225">
        <v>0</v>
      </c>
      <c r="AK35" s="225">
        <v>0</v>
      </c>
      <c r="AL35" s="225">
        <v>75000</v>
      </c>
      <c r="AM35" s="225">
        <v>25000</v>
      </c>
      <c r="AN35" s="225">
        <v>100000</v>
      </c>
      <c r="AO35" s="225">
        <v>25000</v>
      </c>
      <c r="AP35" s="225">
        <v>25000</v>
      </c>
      <c r="AQ35" s="225">
        <v>0</v>
      </c>
      <c r="AR35" s="225">
        <v>50000</v>
      </c>
      <c r="AS35" s="225">
        <v>0</v>
      </c>
      <c r="AT35" s="225">
        <v>225000</v>
      </c>
      <c r="AU35" s="225">
        <v>175000</v>
      </c>
      <c r="AV35" s="225">
        <v>275000</v>
      </c>
      <c r="AW35" s="225">
        <v>75000</v>
      </c>
      <c r="AX35" s="225">
        <v>125000</v>
      </c>
      <c r="AY35" s="225">
        <v>100000</v>
      </c>
      <c r="AZ35" s="225">
        <v>75000</v>
      </c>
      <c r="BA35" s="225">
        <v>25000</v>
      </c>
      <c r="BB35" s="225">
        <v>0</v>
      </c>
      <c r="BC35" s="225">
        <v>0</v>
      </c>
      <c r="BD35" s="225">
        <v>25000</v>
      </c>
      <c r="BE35" s="225">
        <v>50000</v>
      </c>
      <c r="BF35" s="225">
        <v>50000</v>
      </c>
      <c r="BG35" s="225">
        <v>0</v>
      </c>
      <c r="BH35" s="225">
        <v>50000</v>
      </c>
      <c r="BI35" s="225">
        <v>25000</v>
      </c>
      <c r="BJ35" s="225">
        <v>0</v>
      </c>
      <c r="BK35" s="225">
        <v>25000</v>
      </c>
      <c r="BL35" s="225">
        <v>25000</v>
      </c>
      <c r="BM35" s="225">
        <v>25000</v>
      </c>
      <c r="BN35" s="225">
        <v>0</v>
      </c>
      <c r="BO35" s="225">
        <v>50000</v>
      </c>
      <c r="BP35" s="225">
        <v>0</v>
      </c>
      <c r="BQ35" s="225">
        <v>0</v>
      </c>
      <c r="BR35" s="225">
        <v>0</v>
      </c>
      <c r="BS35" s="225">
        <v>0</v>
      </c>
      <c r="BT35" s="225">
        <v>0</v>
      </c>
      <c r="BU35" s="225">
        <v>50000</v>
      </c>
      <c r="BV35" s="225">
        <v>50000</v>
      </c>
      <c r="BW35" s="225">
        <v>50000</v>
      </c>
      <c r="BX35" s="225">
        <v>25000</v>
      </c>
      <c r="BY35" s="225">
        <v>75000</v>
      </c>
      <c r="BZ35" s="225">
        <v>50000</v>
      </c>
      <c r="CA35" s="225">
        <v>0</v>
      </c>
      <c r="CB35" s="225">
        <v>0</v>
      </c>
      <c r="CC35" s="225">
        <v>0</v>
      </c>
      <c r="CD35" s="225">
        <v>25000</v>
      </c>
      <c r="CE35" s="225">
        <v>50000</v>
      </c>
      <c r="CF35" s="225">
        <v>50000</v>
      </c>
      <c r="CG35" s="225">
        <v>25000</v>
      </c>
      <c r="CH35" s="225">
        <v>100000</v>
      </c>
      <c r="CI35" s="225">
        <v>50000</v>
      </c>
      <c r="CJ35" s="225">
        <v>0</v>
      </c>
      <c r="CK35" s="225">
        <v>0</v>
      </c>
      <c r="CL35" s="225">
        <v>50000</v>
      </c>
      <c r="CM35" s="225">
        <v>50000</v>
      </c>
      <c r="CN35" s="225">
        <v>0</v>
      </c>
      <c r="CO35" s="225">
        <v>125000</v>
      </c>
      <c r="CP35" s="225">
        <v>175000</v>
      </c>
      <c r="CQ35" s="225">
        <v>75000</v>
      </c>
      <c r="CR35" s="225">
        <v>150000</v>
      </c>
      <c r="CS35" s="225">
        <v>0</v>
      </c>
      <c r="CT35" s="225">
        <v>100000</v>
      </c>
      <c r="CU35" s="225">
        <v>50000</v>
      </c>
      <c r="CV35" s="225">
        <v>0</v>
      </c>
      <c r="CW35" s="225">
        <v>25000</v>
      </c>
      <c r="CX35" s="226">
        <v>0</v>
      </c>
    </row>
    <row r="36" spans="1:102" x14ac:dyDescent="0.25">
      <c r="B36" s="188"/>
      <c r="C36" s="813"/>
      <c r="D36" s="814"/>
      <c r="E36" s="808" t="s">
        <v>618</v>
      </c>
      <c r="F36" s="809"/>
      <c r="G36" s="808" t="s">
        <v>623</v>
      </c>
      <c r="H36" s="809"/>
      <c r="I36" s="808" t="s">
        <v>664</v>
      </c>
      <c r="J36" s="809"/>
      <c r="K36" s="808" t="s">
        <v>624</v>
      </c>
      <c r="L36" s="809"/>
      <c r="M36" s="808" t="s">
        <v>625</v>
      </c>
      <c r="N36" s="809"/>
    </row>
    <row r="37" spans="1:102" x14ac:dyDescent="0.25">
      <c r="B37" s="210" t="s">
        <v>620</v>
      </c>
      <c r="C37" s="817"/>
      <c r="D37" s="818"/>
      <c r="E37" s="801">
        <f>SUM(E27:CX27)/SUM($E$3:$CX$6)</f>
        <v>0.42548896499392308</v>
      </c>
      <c r="F37" s="777"/>
      <c r="G37" s="812">
        <f>'Results 1'!AX6</f>
        <v>0</v>
      </c>
      <c r="H37" s="792"/>
      <c r="I37" s="812">
        <f>'Results 1'!AY6</f>
        <v>9.2547351899085972E-2</v>
      </c>
      <c r="J37" s="792"/>
      <c r="K37" s="810">
        <f>'Results 1'!AE6</f>
        <v>24</v>
      </c>
      <c r="L37" s="803"/>
      <c r="M37" s="810">
        <f>SUM(E32:CX32)</f>
        <v>11225000</v>
      </c>
      <c r="N37" s="811"/>
    </row>
    <row r="38" spans="1:102" x14ac:dyDescent="0.25">
      <c r="B38" s="207" t="s">
        <v>785</v>
      </c>
      <c r="C38" s="819"/>
      <c r="D38" s="820"/>
      <c r="E38" s="801">
        <f>SUM(E28:CX28)/SUM($E$3:$CX$6)</f>
        <v>1.0000000080406861</v>
      </c>
      <c r="F38" s="777"/>
      <c r="G38" s="801">
        <f>'Results 1'!AX10</f>
        <v>0.99999999999999944</v>
      </c>
      <c r="H38" s="777"/>
      <c r="I38" s="801">
        <f>'Results 1'!AY10</f>
        <v>0.17657611736068557</v>
      </c>
      <c r="J38" s="777"/>
      <c r="K38" s="810">
        <f>'Results 1'!AE10</f>
        <v>80</v>
      </c>
      <c r="L38" s="803"/>
      <c r="M38" s="810">
        <f>SUM(E33:CX33)</f>
        <v>27075000</v>
      </c>
      <c r="N38" s="811"/>
    </row>
    <row r="39" spans="1:102" x14ac:dyDescent="0.25">
      <c r="B39" s="207" t="s">
        <v>626</v>
      </c>
      <c r="C39" s="819"/>
      <c r="D39" s="820"/>
      <c r="E39" s="801">
        <f>SUM(E29:CX29)/SUM($E$3:$CX$6)</f>
        <v>1.0000000183888886</v>
      </c>
      <c r="F39" s="777"/>
      <c r="G39" s="801">
        <f>'Results 1'!AX12</f>
        <v>0</v>
      </c>
      <c r="H39" s="777"/>
      <c r="I39" s="801">
        <f>'Results 1'!AY12</f>
        <v>0.21750823001181877</v>
      </c>
      <c r="J39" s="777"/>
      <c r="K39" s="810">
        <f>'Results 1'!AE12</f>
        <v>80</v>
      </c>
      <c r="L39" s="803"/>
      <c r="M39" s="810">
        <f>SUM(E34:CX34)</f>
        <v>27125000</v>
      </c>
      <c r="N39" s="811"/>
    </row>
    <row r="40" spans="1:102" x14ac:dyDescent="0.25">
      <c r="B40" s="208" t="s">
        <v>627</v>
      </c>
      <c r="C40" s="821"/>
      <c r="D40" s="822"/>
      <c r="E40" s="823">
        <f>SUM(E30:CX30)/SUM($E$3:$CX$6)</f>
        <v>0.18818649624208736</v>
      </c>
      <c r="F40" s="779"/>
      <c r="G40" s="823">
        <f>'Results 1'!AX26</f>
        <v>0.99999999999999944</v>
      </c>
      <c r="H40" s="779"/>
      <c r="I40" s="823">
        <f>'Results 1'!AY26</f>
        <v>0</v>
      </c>
      <c r="J40" s="779"/>
      <c r="K40" s="815">
        <f>'Results 1'!AE26</f>
        <v>68</v>
      </c>
      <c r="L40" s="805"/>
      <c r="M40" s="815">
        <f>SUM(E35:CX35)</f>
        <v>5025000</v>
      </c>
      <c r="N40" s="816"/>
    </row>
    <row r="41" spans="1:102" ht="27" customHeight="1" x14ac:dyDescent="0.25"/>
    <row r="42" spans="1:102" x14ac:dyDescent="0.25">
      <c r="A42" s="616"/>
      <c r="B42" s="159" t="s">
        <v>666</v>
      </c>
      <c r="C42" s="266" t="s">
        <v>742</v>
      </c>
    </row>
    <row r="43" spans="1:102" ht="27" customHeight="1" x14ac:dyDescent="0.25"/>
    <row r="44" spans="1:102" x14ac:dyDescent="0.25">
      <c r="B44" s="677" t="s">
        <v>950</v>
      </c>
      <c r="C44" s="675"/>
      <c r="D44" s="668"/>
      <c r="E44" s="674" t="s">
        <v>896</v>
      </c>
      <c r="F44" s="674"/>
      <c r="G44" s="674"/>
      <c r="H44" s="674"/>
      <c r="I44" s="674"/>
      <c r="J44" s="674"/>
      <c r="K44" s="674"/>
      <c r="L44" s="164"/>
      <c r="M44" s="455" t="s">
        <v>897</v>
      </c>
      <c r="N44" s="674"/>
      <c r="O44" s="674"/>
      <c r="P44" s="674"/>
      <c r="Q44" s="674"/>
      <c r="R44" s="674"/>
      <c r="S44" s="674"/>
      <c r="T44" s="674"/>
      <c r="U44" s="674"/>
      <c r="V44" s="164"/>
      <c r="W44" s="455" t="s">
        <v>898</v>
      </c>
      <c r="X44" s="164"/>
    </row>
    <row r="45" spans="1:102" x14ac:dyDescent="0.25">
      <c r="B45" s="678"/>
      <c r="C45" s="676"/>
      <c r="D45" s="669"/>
      <c r="E45" s="672" t="s">
        <v>1</v>
      </c>
      <c r="F45" s="672" t="s">
        <v>2</v>
      </c>
      <c r="G45" s="672" t="s">
        <v>3</v>
      </c>
      <c r="H45" s="672" t="s">
        <v>4</v>
      </c>
      <c r="I45" s="672" t="s">
        <v>5</v>
      </c>
      <c r="J45" s="672" t="s">
        <v>298</v>
      </c>
      <c r="K45" s="672" t="s">
        <v>299</v>
      </c>
      <c r="L45" s="673" t="s">
        <v>303</v>
      </c>
      <c r="M45" s="671" t="s">
        <v>1</v>
      </c>
      <c r="N45" s="672" t="s">
        <v>6</v>
      </c>
      <c r="O45" s="672" t="s">
        <v>7</v>
      </c>
      <c r="P45" s="672" t="s">
        <v>293</v>
      </c>
      <c r="Q45" s="672" t="s">
        <v>294</v>
      </c>
      <c r="R45" s="672" t="s">
        <v>295</v>
      </c>
      <c r="S45" s="672" t="s">
        <v>296</v>
      </c>
      <c r="T45" s="672" t="s">
        <v>297</v>
      </c>
      <c r="U45" s="672" t="s">
        <v>300</v>
      </c>
      <c r="V45" s="673" t="s">
        <v>303</v>
      </c>
      <c r="W45" s="671" t="s">
        <v>301</v>
      </c>
      <c r="X45" s="673" t="s">
        <v>302</v>
      </c>
    </row>
    <row r="46" spans="1:102" ht="15" customHeight="1" x14ac:dyDescent="0.25">
      <c r="B46" s="679" t="s">
        <v>895</v>
      </c>
      <c r="C46" s="679"/>
      <c r="D46" s="680"/>
      <c r="E46" s="681">
        <f t="array" ref="E46">MAX(ABS('Results 1'!BE$4:BE$29))</f>
        <v>0.84403280048526397</v>
      </c>
      <c r="F46" s="682">
        <f t="array" ref="F46">MAX(ABS('Results 1'!BG$4:BG$29))</f>
        <v>1.8861337171261641E-3</v>
      </c>
      <c r="G46" s="682">
        <f t="array" ref="G46">MAX(ABS('Results 1'!BH$4:BH$29))</f>
        <v>2.0979029644838495E-4</v>
      </c>
      <c r="H46" s="682">
        <f t="array" ref="H46">MAX(ABS('Results 1'!BI$4:BI$29))</f>
        <v>8.2635223442634382E-4</v>
      </c>
      <c r="I46" s="682">
        <f t="array" ref="I46">MAX(ABS('Results 1'!BJ$4:BJ$29))</f>
        <v>0.43152757716708728</v>
      </c>
      <c r="J46" s="682">
        <f t="array" ref="J46">MAX(ABS('Results 1'!BR$4:BR$29))</f>
        <v>2.1351506669472747E-2</v>
      </c>
      <c r="K46" s="682">
        <f t="array" ref="K46">MAX(ABS('Results 1'!BS$4:BS$29))</f>
        <v>9.8893073902438539E-2</v>
      </c>
      <c r="L46" s="683">
        <f t="array" ref="L46">MAX(ABS('Results 1'!BW$4:BW$29))</f>
        <v>6.2057602677044139E-2</v>
      </c>
      <c r="M46" s="681">
        <f t="array" ref="M46">MAX(ABS('Results 1'!BF$4:BF$29))</f>
        <v>0.81844673429253101</v>
      </c>
      <c r="N46" s="682">
        <f t="array" ref="N46">MAX(ABS('Results 1'!BK$4:BK$29))</f>
        <v>4.2767122650553116E-2</v>
      </c>
      <c r="O46" s="682">
        <f t="array" ref="O46">MAX(ABS('Results 1'!BL$4:BL$29))</f>
        <v>8.4614601103452411E-2</v>
      </c>
      <c r="P46" s="682">
        <f t="array" ref="P46">MAX(ABS('Results 1'!BM$4:BM$29))</f>
        <v>1.5072590275869987E-2</v>
      </c>
      <c r="Q46" s="682">
        <f t="array" ref="Q46">MAX(ABS('Results 1'!BN$4:BN$29))</f>
        <v>2.7077122931096583E-4</v>
      </c>
      <c r="R46" s="682">
        <f t="array" ref="R46">MAX(ABS('Results 1'!BO$4:BO$29))</f>
        <v>8.7465068324259123E-3</v>
      </c>
      <c r="S46" s="682">
        <f t="array" ref="S46">MAX(ABS('Results 1'!BP$4:BP$29))</f>
        <v>1.4398979711626396E-3</v>
      </c>
      <c r="T46" s="682">
        <f t="array" ref="T46">MAX(ABS('Results 1'!BQ$4:BQ$29))</f>
        <v>3.1965319474944117E-4</v>
      </c>
      <c r="U46" s="682">
        <f t="array" ref="U46">MAX(ABS('Results 1'!BT$4:BT$29))</f>
        <v>0.79287490972143704</v>
      </c>
      <c r="V46" s="683">
        <f t="array" ref="V46">MAX(ABS('Results 1'!BX$4:BX$29))</f>
        <v>1.4695785695352166E-6</v>
      </c>
      <c r="W46" s="681">
        <f t="array" ref="W46">MAX(ABS('Results 1'!BU$4:BU$29))</f>
        <v>2.5458204200749773E-3</v>
      </c>
      <c r="X46" s="683">
        <f t="array" ref="X46">MAX(ABS('Results 1'!BV$4:BV$29))</f>
        <v>0.99932536514810033</v>
      </c>
    </row>
    <row r="47" spans="1:102" ht="27" customHeight="1" x14ac:dyDescent="0.25"/>
    <row r="48" spans="1:102" ht="15" customHeight="1" x14ac:dyDescent="0.25">
      <c r="B48" s="159" t="s">
        <v>951</v>
      </c>
      <c r="C48" s="161" t="s">
        <v>629</v>
      </c>
      <c r="D48" s="162" t="s">
        <v>9</v>
      </c>
      <c r="E48" s="808" t="s">
        <v>623</v>
      </c>
      <c r="F48" s="824"/>
      <c r="G48" s="824" t="s">
        <v>664</v>
      </c>
      <c r="H48" s="809"/>
      <c r="I48" s="160" t="s">
        <v>642</v>
      </c>
      <c r="J48" s="165"/>
      <c r="K48" s="165"/>
      <c r="L48" s="165"/>
      <c r="M48" s="165"/>
      <c r="N48" s="165"/>
      <c r="O48" s="166"/>
      <c r="P48" s="166"/>
      <c r="Q48" s="166"/>
      <c r="R48" s="167"/>
      <c r="S48" s="160" t="s">
        <v>643</v>
      </c>
      <c r="T48" s="165"/>
      <c r="U48" s="165"/>
      <c r="V48" s="165"/>
      <c r="W48" s="165"/>
      <c r="X48" s="165"/>
      <c r="Y48" s="166"/>
      <c r="Z48" s="166"/>
      <c r="AA48" s="166"/>
      <c r="AB48" s="167"/>
    </row>
    <row r="49" spans="2:28" x14ac:dyDescent="0.25">
      <c r="B49" s="211" t="s">
        <v>639</v>
      </c>
      <c r="C49" s="212"/>
      <c r="D49" s="213"/>
      <c r="E49" s="213"/>
      <c r="F49" s="213"/>
      <c r="G49" s="213"/>
      <c r="H49" s="227"/>
      <c r="I49" s="228" t="s">
        <v>264</v>
      </c>
      <c r="J49" s="229" t="s">
        <v>265</v>
      </c>
      <c r="K49" s="229" t="s">
        <v>5</v>
      </c>
      <c r="L49" s="229" t="s">
        <v>7</v>
      </c>
      <c r="M49" s="229" t="s">
        <v>266</v>
      </c>
      <c r="N49" s="229" t="s">
        <v>1</v>
      </c>
      <c r="O49" s="229" t="s">
        <v>299</v>
      </c>
      <c r="P49" s="229" t="s">
        <v>300</v>
      </c>
      <c r="Q49" s="229" t="s">
        <v>303</v>
      </c>
      <c r="R49" s="230" t="s">
        <v>837</v>
      </c>
      <c r="S49" s="228" t="s">
        <v>264</v>
      </c>
      <c r="T49" s="229" t="s">
        <v>265</v>
      </c>
      <c r="U49" s="229" t="s">
        <v>5</v>
      </c>
      <c r="V49" s="229" t="s">
        <v>7</v>
      </c>
      <c r="W49" s="229" t="s">
        <v>266</v>
      </c>
      <c r="X49" s="229" t="s">
        <v>1</v>
      </c>
      <c r="Y49" s="229" t="s">
        <v>299</v>
      </c>
      <c r="Z49" s="229" t="s">
        <v>300</v>
      </c>
      <c r="AA49" s="229" t="s">
        <v>303</v>
      </c>
      <c r="AB49" s="230" t="s">
        <v>837</v>
      </c>
    </row>
    <row r="50" spans="2:28" ht="15" customHeight="1" x14ac:dyDescent="0.25">
      <c r="B50" s="210" t="s">
        <v>630</v>
      </c>
      <c r="C50" s="175">
        <f>'Results 1'!J9</f>
        <v>49501.606203172094</v>
      </c>
      <c r="D50" s="214" t="s">
        <v>241</v>
      </c>
      <c r="E50" s="828">
        <f>'Results 1'!AX9</f>
        <v>0.99999999999999944</v>
      </c>
      <c r="F50" s="828"/>
      <c r="G50" s="828">
        <f>'Results 1'!AY9</f>
        <v>0.17657611736068557</v>
      </c>
      <c r="H50" s="828"/>
      <c r="I50" s="568">
        <f t="shared" ref="I50:Q53" si="0">(S50-$C50)/$C50</f>
        <v>0</v>
      </c>
      <c r="J50" s="611">
        <f t="shared" si="0"/>
        <v>-4.2772940318053553E-6</v>
      </c>
      <c r="K50" s="611">
        <f t="shared" si="0"/>
        <v>-3.7906953029684331E-3</v>
      </c>
      <c r="L50" s="636">
        <f t="shared" si="0"/>
        <v>-1.8848447553394384E-4</v>
      </c>
      <c r="M50" s="637">
        <f t="shared" si="0"/>
        <v>-4.8896275627510137E-2</v>
      </c>
      <c r="N50" s="642">
        <f t="shared" si="0"/>
        <v>-4.8797545204201161E-2</v>
      </c>
      <c r="O50" s="637">
        <f t="shared" si="0"/>
        <v>-0.75837072783665449</v>
      </c>
      <c r="P50" s="590">
        <f t="shared" si="0"/>
        <v>-0.75800628971399453</v>
      </c>
      <c r="Q50" s="642">
        <f t="shared" si="0"/>
        <v>-0.75817940518131199</v>
      </c>
      <c r="R50" s="646">
        <f t="shared" ref="R50:R53" si="1">(AB50-$C50)/$C50</f>
        <v>-0.68494111490772358</v>
      </c>
      <c r="S50" s="569">
        <v>49501.606203172094</v>
      </c>
      <c r="T50" s="563">
        <v>49501.394470247316</v>
      </c>
      <c r="U50" s="563">
        <v>49313.960697048336</v>
      </c>
      <c r="V50" s="650">
        <v>49492.275918888801</v>
      </c>
      <c r="W50" s="651">
        <v>47081.162022257326</v>
      </c>
      <c r="X50" s="650">
        <v>47086.049336792239</v>
      </c>
      <c r="Y50" s="651">
        <v>11961.03707778902</v>
      </c>
      <c r="Z50" s="563">
        <v>11979.077350222356</v>
      </c>
      <c r="AA50" s="650">
        <v>11970.507856531534</v>
      </c>
      <c r="AB50" s="659">
        <v>15595.920860648315</v>
      </c>
    </row>
    <row r="51" spans="2:28" ht="15" customHeight="1" x14ac:dyDescent="0.25">
      <c r="B51" s="207" t="s">
        <v>631</v>
      </c>
      <c r="C51" s="178">
        <f>'Results 1'!K10</f>
        <v>225.8039390115226</v>
      </c>
      <c r="D51" s="215" t="s">
        <v>362</v>
      </c>
      <c r="E51" s="843">
        <f>'Results 1'!AX10</f>
        <v>0.99999999999999944</v>
      </c>
      <c r="F51" s="843"/>
      <c r="G51" s="843">
        <f>'Results 1'!AY10</f>
        <v>0.17657611736068557</v>
      </c>
      <c r="H51" s="843"/>
      <c r="I51" s="612">
        <f t="shared" si="0"/>
        <v>-1.6994981146194561E-6</v>
      </c>
      <c r="J51" s="594">
        <f t="shared" si="0"/>
        <v>0</v>
      </c>
      <c r="K51" s="613">
        <f t="shared" si="0"/>
        <v>-2.154728447024547E-3</v>
      </c>
      <c r="L51" s="638">
        <f t="shared" si="0"/>
        <v>-1.3013692807827256E-4</v>
      </c>
      <c r="M51" s="639">
        <f t="shared" si="0"/>
        <v>-0.47805330061521828</v>
      </c>
      <c r="N51" s="645">
        <f t="shared" si="0"/>
        <v>-0.47801139206561383</v>
      </c>
      <c r="O51" s="639">
        <f t="shared" si="0"/>
        <v>-0.41613361214269184</v>
      </c>
      <c r="P51" s="589">
        <f t="shared" si="0"/>
        <v>-0.41596896133084471</v>
      </c>
      <c r="Q51" s="645">
        <f t="shared" si="0"/>
        <v>-0.41602522083749732</v>
      </c>
      <c r="R51" s="647">
        <f t="shared" si="1"/>
        <v>-0.82521629100323768</v>
      </c>
      <c r="S51" s="560">
        <v>225.80355525815398</v>
      </c>
      <c r="T51" s="570">
        <v>225.8039390115226</v>
      </c>
      <c r="U51" s="564">
        <v>225.31739284068428</v>
      </c>
      <c r="V51" s="652">
        <v>225.77455358055167</v>
      </c>
      <c r="W51" s="653">
        <v>117.85762067514678</v>
      </c>
      <c r="X51" s="652">
        <v>117.86708379072572</v>
      </c>
      <c r="Y51" s="653">
        <v>131.8393302346096</v>
      </c>
      <c r="Z51" s="564">
        <v>131.87650903648614</v>
      </c>
      <c r="AA51" s="652">
        <v>131.86380541827714</v>
      </c>
      <c r="AB51" s="660">
        <v>39.466849966512633</v>
      </c>
    </row>
    <row r="52" spans="2:28" ht="15" customHeight="1" x14ac:dyDescent="0.25">
      <c r="B52" s="207" t="s">
        <v>632</v>
      </c>
      <c r="C52" s="178">
        <f>'Results 1'!Q16</f>
        <v>14958054.963197798</v>
      </c>
      <c r="D52" s="215" t="s">
        <v>244</v>
      </c>
      <c r="E52" s="843">
        <f>'Results 1'!AX16</f>
        <v>0.99999999999999944</v>
      </c>
      <c r="F52" s="843"/>
      <c r="G52" s="843">
        <f>'Results 1'!AY16</f>
        <v>0.17541025965714924</v>
      </c>
      <c r="H52" s="843"/>
      <c r="I52" s="612">
        <f t="shared" si="0"/>
        <v>-6.4420745992895727E-4</v>
      </c>
      <c r="J52" s="613">
        <f t="shared" si="0"/>
        <v>-6.9842468812274683E-4</v>
      </c>
      <c r="K52" s="594">
        <f t="shared" si="0"/>
        <v>0</v>
      </c>
      <c r="L52" s="638">
        <f t="shared" si="0"/>
        <v>-3.8448384291239708E-4</v>
      </c>
      <c r="M52" s="639">
        <f t="shared" si="0"/>
        <v>-0.41675331742291571</v>
      </c>
      <c r="N52" s="645">
        <f t="shared" si="0"/>
        <v>-0.41649358359153138</v>
      </c>
      <c r="O52" s="639">
        <f t="shared" si="0"/>
        <v>-0.44165546587552723</v>
      </c>
      <c r="P52" s="589">
        <f t="shared" si="0"/>
        <v>-0.44031387718262927</v>
      </c>
      <c r="Q52" s="645">
        <f t="shared" si="0"/>
        <v>-0.44099473787471516</v>
      </c>
      <c r="R52" s="647">
        <f t="shared" si="1"/>
        <v>-0.94724539966562682</v>
      </c>
      <c r="S52" s="560">
        <v>14948418.872604478</v>
      </c>
      <c r="T52" s="564">
        <v>14947607.888325203</v>
      </c>
      <c r="U52" s="570">
        <v>14958054.963197798</v>
      </c>
      <c r="V52" s="652">
        <v>14952303.832743052</v>
      </c>
      <c r="W52" s="653">
        <v>8724235.9350908063</v>
      </c>
      <c r="X52" s="652">
        <v>8728121.048016455</v>
      </c>
      <c r="Y52" s="653">
        <v>8351748.2298349319</v>
      </c>
      <c r="Z52" s="564">
        <v>8371815.7872413043</v>
      </c>
      <c r="AA52" s="652">
        <v>8361631.4355868027</v>
      </c>
      <c r="AB52" s="660">
        <v>789106.21136308648</v>
      </c>
    </row>
    <row r="53" spans="2:28" ht="15" customHeight="1" x14ac:dyDescent="0.25">
      <c r="B53" s="208" t="s">
        <v>633</v>
      </c>
      <c r="C53" s="182">
        <f>'Results 1'!S18</f>
        <v>72668996.759741738</v>
      </c>
      <c r="D53" s="216" t="s">
        <v>652</v>
      </c>
      <c r="E53" s="826">
        <f>'Results 1'!AX18</f>
        <v>0.99999999999999944</v>
      </c>
      <c r="F53" s="826"/>
      <c r="G53" s="826">
        <f>'Results 1'!AY18</f>
        <v>0.1765213925309885</v>
      </c>
      <c r="H53" s="826"/>
      <c r="I53" s="614">
        <f t="shared" si="0"/>
        <v>-5.3991027139439783E-5</v>
      </c>
      <c r="J53" s="615">
        <f t="shared" si="0"/>
        <v>-6.9859704534061065E-5</v>
      </c>
      <c r="K53" s="615">
        <f t="shared" si="0"/>
        <v>-2.1153712938925192E-4</v>
      </c>
      <c r="L53" s="640">
        <f t="shared" si="0"/>
        <v>0</v>
      </c>
      <c r="M53" s="641">
        <f t="shared" si="0"/>
        <v>-0.63172527264104883</v>
      </c>
      <c r="N53" s="644">
        <f t="shared" si="0"/>
        <v>-0.63162541589157761</v>
      </c>
      <c r="O53" s="641">
        <f t="shared" si="0"/>
        <v>-0.28157187830849689</v>
      </c>
      <c r="P53" s="588">
        <f t="shared" si="0"/>
        <v>-0.2811627607169766</v>
      </c>
      <c r="Q53" s="644">
        <f t="shared" si="0"/>
        <v>-0.28127270881919642</v>
      </c>
      <c r="R53" s="648">
        <f t="shared" si="1"/>
        <v>-0.92205144398959349</v>
      </c>
      <c r="S53" s="561">
        <v>72665073.285965487</v>
      </c>
      <c r="T53" s="565">
        <v>72663920.125099316</v>
      </c>
      <c r="U53" s="565">
        <v>72653624.568771586</v>
      </c>
      <c r="V53" s="654">
        <v>72668996.759741738</v>
      </c>
      <c r="W53" s="655">
        <v>26762154.969142392</v>
      </c>
      <c r="X53" s="658">
        <v>26769411.458946154</v>
      </c>
      <c r="Y53" s="655">
        <v>52207450.847307183</v>
      </c>
      <c r="Z53" s="565">
        <v>52237181.012239724</v>
      </c>
      <c r="AA53" s="658">
        <v>52229191.193955772</v>
      </c>
      <c r="AB53" s="661">
        <v>5664443.3641467765</v>
      </c>
    </row>
    <row r="54" spans="2:28" ht="15" customHeight="1" x14ac:dyDescent="0.25">
      <c r="B54" s="217" t="s">
        <v>640</v>
      </c>
      <c r="C54" s="218"/>
      <c r="D54" s="219"/>
      <c r="E54" s="827"/>
      <c r="F54" s="827"/>
      <c r="G54" s="827"/>
      <c r="H54" s="827"/>
      <c r="I54" s="231"/>
      <c r="J54" s="219"/>
      <c r="K54" s="219"/>
      <c r="L54" s="213"/>
      <c r="M54" s="213"/>
      <c r="N54" s="213"/>
      <c r="O54" s="213"/>
      <c r="P54" s="213"/>
      <c r="Q54" s="213"/>
      <c r="R54" s="227"/>
      <c r="S54" s="218"/>
      <c r="T54" s="232"/>
      <c r="U54" s="232"/>
      <c r="V54" s="566"/>
      <c r="W54" s="566"/>
      <c r="X54" s="566"/>
      <c r="Y54" s="566"/>
      <c r="Z54" s="566"/>
      <c r="AA54" s="566"/>
      <c r="AB54" s="264"/>
    </row>
    <row r="55" spans="2:28" ht="15" customHeight="1" x14ac:dyDescent="0.25">
      <c r="B55" s="210" t="s">
        <v>634</v>
      </c>
      <c r="C55" s="175">
        <f>'Results 1'!L11</f>
        <v>8644137945.3166771</v>
      </c>
      <c r="D55" s="214" t="s">
        <v>242</v>
      </c>
      <c r="E55" s="828">
        <f>'Results 1'!AX11</f>
        <v>0</v>
      </c>
      <c r="F55" s="828"/>
      <c r="G55" s="828">
        <f>'Results 1'!AY11</f>
        <v>0.21750823001181877</v>
      </c>
      <c r="H55" s="828"/>
      <c r="I55" s="593">
        <f t="shared" ref="I55:Q56" si="2">(S55-$C55)/$C55</f>
        <v>-0.13202061097602175</v>
      </c>
      <c r="J55" s="590">
        <f t="shared" si="2"/>
        <v>-0.13199929698035046</v>
      </c>
      <c r="K55" s="590">
        <f t="shared" si="2"/>
        <v>-0.13734489307957515</v>
      </c>
      <c r="L55" s="642">
        <f t="shared" si="2"/>
        <v>-0.13240043917449495</v>
      </c>
      <c r="M55" s="643">
        <f t="shared" si="2"/>
        <v>0</v>
      </c>
      <c r="N55" s="642">
        <f t="shared" si="2"/>
        <v>-1.110475667410219E-5</v>
      </c>
      <c r="O55" s="637">
        <f t="shared" si="2"/>
        <v>-0.94112392193836103</v>
      </c>
      <c r="P55" s="590">
        <f t="shared" si="2"/>
        <v>-0.94114361688981529</v>
      </c>
      <c r="Q55" s="642">
        <f t="shared" si="2"/>
        <v>-0.94115485147367339</v>
      </c>
      <c r="R55" s="646">
        <f t="shared" ref="R55:R56" si="3">(AB55-$C55)/$C55</f>
        <v>-0.60928559642910207</v>
      </c>
      <c r="S55" s="562">
        <v>7502933572.4149561</v>
      </c>
      <c r="T55" s="563">
        <v>7503117813.5337048</v>
      </c>
      <c r="U55" s="567">
        <v>7456909743.4520597</v>
      </c>
      <c r="V55" s="656">
        <v>7499650285.0718327</v>
      </c>
      <c r="W55" s="657">
        <v>8644137945.3166771</v>
      </c>
      <c r="X55" s="650">
        <v>8644041954.268137</v>
      </c>
      <c r="Y55" s="651">
        <v>508932940.44404036</v>
      </c>
      <c r="Z55" s="563">
        <v>508762694.56684339</v>
      </c>
      <c r="AA55" s="650">
        <v>508665581.27421618</v>
      </c>
      <c r="AB55" s="659">
        <v>3377389201.6889725</v>
      </c>
    </row>
    <row r="56" spans="2:28" ht="15" customHeight="1" x14ac:dyDescent="0.25">
      <c r="B56" s="208" t="s">
        <v>635</v>
      </c>
      <c r="C56" s="182">
        <f>'Results 1'!M12</f>
        <v>50377020935.344833</v>
      </c>
      <c r="D56" s="216" t="s">
        <v>653</v>
      </c>
      <c r="E56" s="826">
        <f>'Results 1'!AX12</f>
        <v>0</v>
      </c>
      <c r="F56" s="826"/>
      <c r="G56" s="826">
        <f>'Results 1'!AY12</f>
        <v>0.21750823001181877</v>
      </c>
      <c r="H56" s="826"/>
      <c r="I56" s="591">
        <f t="shared" si="2"/>
        <v>-8.4220448857669536E-2</v>
      </c>
      <c r="J56" s="588">
        <f t="shared" si="2"/>
        <v>-8.4203744813421244E-2</v>
      </c>
      <c r="K56" s="588">
        <f t="shared" si="2"/>
        <v>-8.9241929577105278E-2</v>
      </c>
      <c r="L56" s="644">
        <f t="shared" si="2"/>
        <v>-8.4562302219919658E-2</v>
      </c>
      <c r="M56" s="641">
        <f t="shared" si="2"/>
        <v>-6.4722398195624868E-6</v>
      </c>
      <c r="N56" s="640">
        <f t="shared" si="2"/>
        <v>0</v>
      </c>
      <c r="O56" s="641">
        <f t="shared" si="2"/>
        <v>-0.89002927844023283</v>
      </c>
      <c r="P56" s="588">
        <f t="shared" si="2"/>
        <v>-0.88999244981771719</v>
      </c>
      <c r="Q56" s="644">
        <f t="shared" si="2"/>
        <v>-0.88999154622185861</v>
      </c>
      <c r="R56" s="648">
        <f t="shared" si="3"/>
        <v>-0.61860675611538141</v>
      </c>
      <c r="S56" s="561">
        <v>46134245620.057877</v>
      </c>
      <c r="T56" s="565">
        <v>46135087120.044678</v>
      </c>
      <c r="U56" s="567">
        <v>45881278380.728432</v>
      </c>
      <c r="V56" s="656">
        <v>46117024066.070984</v>
      </c>
      <c r="W56" s="655">
        <v>50376694883.183945</v>
      </c>
      <c r="X56" s="654">
        <v>50377020935.344833</v>
      </c>
      <c r="Y56" s="655">
        <v>5539997342.2913694</v>
      </c>
      <c r="Z56" s="565">
        <v>5541852658.5788593</v>
      </c>
      <c r="AA56" s="658">
        <v>5541898179.0463448</v>
      </c>
      <c r="AB56" s="661">
        <v>19213455431.774509</v>
      </c>
    </row>
    <row r="57" spans="2:28" ht="15" customHeight="1" x14ac:dyDescent="0.25">
      <c r="B57" s="217" t="s">
        <v>641</v>
      </c>
      <c r="C57" s="218"/>
      <c r="D57" s="219"/>
      <c r="E57" s="827"/>
      <c r="F57" s="827"/>
      <c r="G57" s="827"/>
      <c r="H57" s="827"/>
      <c r="I57" s="231"/>
      <c r="J57" s="219"/>
      <c r="K57" s="219"/>
      <c r="L57" s="213"/>
      <c r="M57" s="213"/>
      <c r="N57" s="213"/>
      <c r="O57" s="213"/>
      <c r="P57" s="213"/>
      <c r="Q57" s="213"/>
      <c r="R57" s="227"/>
      <c r="S57" s="218"/>
      <c r="T57" s="232"/>
      <c r="U57" s="566"/>
      <c r="V57" s="566"/>
      <c r="W57" s="566"/>
      <c r="X57" s="566"/>
      <c r="Y57" s="566"/>
      <c r="Z57" s="566"/>
      <c r="AA57" s="566"/>
      <c r="AB57" s="264"/>
    </row>
    <row r="58" spans="2:28" ht="15" customHeight="1" x14ac:dyDescent="0.25">
      <c r="B58" s="210" t="s">
        <v>636</v>
      </c>
      <c r="C58" s="175">
        <f>'Results 1'!Z25</f>
        <v>5362815458.936409</v>
      </c>
      <c r="D58" s="214" t="s">
        <v>363</v>
      </c>
      <c r="E58" s="828">
        <f>'Results 1'!AX25</f>
        <v>0.99999999999999944</v>
      </c>
      <c r="F58" s="828"/>
      <c r="G58" s="828">
        <f>'Results 1'!AY25</f>
        <v>0</v>
      </c>
      <c r="H58" s="828"/>
      <c r="I58" s="593">
        <f t="shared" ref="I58:Q60" si="4">(S58-$C58)/$C58</f>
        <v>-2.5756945410187067</v>
      </c>
      <c r="J58" s="590">
        <f t="shared" si="4"/>
        <v>-2.5755552996689315</v>
      </c>
      <c r="K58" s="590">
        <f t="shared" si="4"/>
        <v>-2.5555146292655739</v>
      </c>
      <c r="L58" s="642">
        <f t="shared" si="4"/>
        <v>-2.5755331259654373</v>
      </c>
      <c r="M58" s="637">
        <f t="shared" si="4"/>
        <v>-4.1190336999568586</v>
      </c>
      <c r="N58" s="642">
        <f t="shared" si="4"/>
        <v>-4.1187724418296074</v>
      </c>
      <c r="O58" s="643">
        <f t="shared" si="4"/>
        <v>0</v>
      </c>
      <c r="P58" s="590">
        <f t="shared" si="4"/>
        <v>-1.0243720441834162E-3</v>
      </c>
      <c r="Q58" s="642">
        <f t="shared" si="4"/>
        <v>-9.6014515910630433E-4</v>
      </c>
      <c r="R58" s="646">
        <f t="shared" ref="R58:R60" si="5">(AB58-$C58)/$C58</f>
        <v>-2.6280745735597315</v>
      </c>
      <c r="S58" s="562">
        <v>-8450159043.1368294</v>
      </c>
      <c r="T58" s="563">
        <v>-8449412317.473732</v>
      </c>
      <c r="U58" s="563">
        <v>-8341937900.4271564</v>
      </c>
      <c r="V58" s="650">
        <v>-8449293403.9938526</v>
      </c>
      <c r="W58" s="651">
        <v>-16726802143.072266</v>
      </c>
      <c r="X58" s="650">
        <v>-16725401063.948671</v>
      </c>
      <c r="Y58" s="657">
        <v>5362815458.936409</v>
      </c>
      <c r="Z58" s="563">
        <v>5357321940.7021599</v>
      </c>
      <c r="AA58" s="650">
        <v>5357666377.6343307</v>
      </c>
      <c r="AB58" s="659">
        <v>-8731063491.3874302</v>
      </c>
    </row>
    <row r="59" spans="2:28" ht="15" customHeight="1" x14ac:dyDescent="0.25">
      <c r="B59" s="207" t="s">
        <v>637</v>
      </c>
      <c r="C59" s="178">
        <f>'Results 1'!AA26</f>
        <v>11642297160.701031</v>
      </c>
      <c r="D59" s="215" t="s">
        <v>654</v>
      </c>
      <c r="E59" s="843">
        <f>'Results 1'!AX26</f>
        <v>0.99999999999999944</v>
      </c>
      <c r="F59" s="843"/>
      <c r="G59" s="843">
        <f>'Results 1'!AY26</f>
        <v>0</v>
      </c>
      <c r="H59" s="843"/>
      <c r="I59" s="592">
        <f t="shared" si="4"/>
        <v>-0.14605588489579621</v>
      </c>
      <c r="J59" s="589">
        <f t="shared" si="4"/>
        <v>-0.14605727327392506</v>
      </c>
      <c r="K59" s="589">
        <f t="shared" si="4"/>
        <v>-0.14481742447243209</v>
      </c>
      <c r="L59" s="645">
        <f t="shared" si="4"/>
        <v>-0.14599456328353652</v>
      </c>
      <c r="M59" s="639">
        <f t="shared" si="4"/>
        <v>-1.1760274375331337</v>
      </c>
      <c r="N59" s="645">
        <f t="shared" si="4"/>
        <v>-1.1760043362011603</v>
      </c>
      <c r="O59" s="639">
        <f t="shared" si="4"/>
        <v>-6.3558814928081224E-5</v>
      </c>
      <c r="P59" s="594">
        <f t="shared" si="4"/>
        <v>0</v>
      </c>
      <c r="Q59" s="645">
        <f t="shared" si="4"/>
        <v>-2.7090033883201478E-5</v>
      </c>
      <c r="R59" s="647">
        <f t="shared" si="5"/>
        <v>-1.0910798376028505</v>
      </c>
      <c r="S59" s="560">
        <v>9941871146.6750259</v>
      </c>
      <c r="T59" s="564">
        <v>9941854982.7642784</v>
      </c>
      <c r="U59" s="564">
        <v>9956289670.9455986</v>
      </c>
      <c r="V59" s="652">
        <v>9942585071.1073265</v>
      </c>
      <c r="W59" s="653">
        <v>-2049363736.1974788</v>
      </c>
      <c r="X59" s="652">
        <v>-2049094783.6258399</v>
      </c>
      <c r="Y59" s="653">
        <v>11641557190.090456</v>
      </c>
      <c r="Z59" s="570">
        <v>11642297160.701031</v>
      </c>
      <c r="AA59" s="652">
        <v>11641981770.476469</v>
      </c>
      <c r="AB59" s="660">
        <v>-1060378534.7207783</v>
      </c>
    </row>
    <row r="60" spans="2:28" ht="15" customHeight="1" x14ac:dyDescent="0.25">
      <c r="B60" s="208" t="s">
        <v>638</v>
      </c>
      <c r="C60" s="182">
        <f>'Results 1'!AD29</f>
        <v>318041972.54466283</v>
      </c>
      <c r="D60" s="216" t="s">
        <v>614</v>
      </c>
      <c r="E60" s="826">
        <f>'Results 1'!AX29</f>
        <v>0.99999999999999944</v>
      </c>
      <c r="F60" s="826"/>
      <c r="G60" s="826">
        <f>'Results 1'!AY29</f>
        <v>0</v>
      </c>
      <c r="H60" s="826"/>
      <c r="I60" s="591">
        <f t="shared" si="4"/>
        <v>-0.72981434985508031</v>
      </c>
      <c r="J60" s="588">
        <f t="shared" si="4"/>
        <v>-0.72981048018038774</v>
      </c>
      <c r="K60" s="588">
        <f t="shared" si="4"/>
        <v>-0.72368041895919977</v>
      </c>
      <c r="L60" s="644">
        <f t="shared" si="4"/>
        <v>-0.72956476831137052</v>
      </c>
      <c r="M60" s="641">
        <f t="shared" si="4"/>
        <v>-1.8806900170955654</v>
      </c>
      <c r="N60" s="644">
        <f t="shared" si="4"/>
        <v>-1.8806546430196542</v>
      </c>
      <c r="O60" s="641">
        <f t="shared" si="4"/>
        <v>-1.7134451414852706E-4</v>
      </c>
      <c r="P60" s="588">
        <f t="shared" si="4"/>
        <v>-1.3364538581886129E-4</v>
      </c>
      <c r="Q60" s="640">
        <f t="shared" si="4"/>
        <v>0</v>
      </c>
      <c r="R60" s="649">
        <f t="shared" si="5"/>
        <v>-1.4226642124654039</v>
      </c>
      <c r="S60" s="561">
        <v>85930377.125352442</v>
      </c>
      <c r="T60" s="565">
        <v>85931607.844324768</v>
      </c>
      <c r="U60" s="565">
        <v>87881224.606930912</v>
      </c>
      <c r="V60" s="658">
        <v>86009754.531824648</v>
      </c>
      <c r="W60" s="655">
        <v>-280096390.23746645</v>
      </c>
      <c r="X60" s="658">
        <v>-280085139.79658675</v>
      </c>
      <c r="Y60" s="655">
        <v>317987477.79739833</v>
      </c>
      <c r="Z60" s="565">
        <v>317999467.70253551</v>
      </c>
      <c r="AA60" s="654">
        <v>318041972.54466283</v>
      </c>
      <c r="AB60" s="662">
        <v>-134424959.85653356</v>
      </c>
    </row>
    <row r="61" spans="2:28" ht="27" customHeight="1" x14ac:dyDescent="0.25"/>
    <row r="62" spans="2:28" ht="15" customHeight="1" x14ac:dyDescent="0.25">
      <c r="B62" s="159" t="s">
        <v>952</v>
      </c>
      <c r="C62" s="604" t="s">
        <v>629</v>
      </c>
      <c r="D62" s="162" t="s">
        <v>9</v>
      </c>
      <c r="E62" s="808" t="s">
        <v>623</v>
      </c>
      <c r="F62" s="824"/>
      <c r="G62" s="824" t="s">
        <v>664</v>
      </c>
      <c r="H62" s="824"/>
      <c r="I62" s="160" t="s">
        <v>642</v>
      </c>
      <c r="J62" s="165"/>
      <c r="K62" s="165"/>
      <c r="L62" s="165"/>
      <c r="M62" s="162"/>
      <c r="N62" s="620"/>
      <c r="O62" s="301"/>
      <c r="P62" s="301"/>
      <c r="Q62" s="301"/>
      <c r="R62" s="301"/>
      <c r="S62" s="160" t="s">
        <v>643</v>
      </c>
      <c r="T62" s="165"/>
      <c r="U62" s="165"/>
      <c r="V62" s="165"/>
      <c r="W62" s="162"/>
      <c r="X62" s="620"/>
      <c r="Y62" s="301"/>
      <c r="Z62" s="301"/>
      <c r="AA62" s="301"/>
      <c r="AB62" s="301"/>
    </row>
    <row r="63" spans="2:28" x14ac:dyDescent="0.25">
      <c r="B63" s="211" t="s">
        <v>639</v>
      </c>
      <c r="C63" s="212"/>
      <c r="D63" s="213"/>
      <c r="E63" s="213"/>
      <c r="F63" s="213"/>
      <c r="G63" s="213"/>
      <c r="H63" s="213"/>
      <c r="I63" s="228" t="s">
        <v>838</v>
      </c>
      <c r="J63" s="229" t="s">
        <v>839</v>
      </c>
      <c r="K63" s="229" t="s">
        <v>837</v>
      </c>
      <c r="L63" s="229" t="s">
        <v>840</v>
      </c>
      <c r="M63" s="230" t="s">
        <v>841</v>
      </c>
      <c r="N63" s="621"/>
      <c r="O63" s="621"/>
      <c r="P63" s="621"/>
      <c r="Q63" s="621"/>
      <c r="R63" s="621"/>
      <c r="S63" s="228" t="s">
        <v>838</v>
      </c>
      <c r="T63" s="229" t="s">
        <v>839</v>
      </c>
      <c r="U63" s="229" t="s">
        <v>837</v>
      </c>
      <c r="V63" s="229" t="s">
        <v>840</v>
      </c>
      <c r="W63" s="230" t="s">
        <v>841</v>
      </c>
      <c r="X63" s="621"/>
      <c r="Y63" s="621"/>
      <c r="Z63" s="621"/>
      <c r="AA63" s="621"/>
      <c r="AB63" s="621"/>
    </row>
    <row r="64" spans="2:28" ht="15" customHeight="1" x14ac:dyDescent="0.25">
      <c r="B64" s="210" t="s">
        <v>630</v>
      </c>
      <c r="C64" s="599">
        <f>C50</f>
        <v>49501.606203172094</v>
      </c>
      <c r="D64" s="214" t="s">
        <v>241</v>
      </c>
      <c r="E64" s="828">
        <f>E50</f>
        <v>0.99999999999999944</v>
      </c>
      <c r="F64" s="828"/>
      <c r="G64" s="828">
        <f t="shared" ref="G64" si="6">G50</f>
        <v>0.17657611736068557</v>
      </c>
      <c r="H64" s="828"/>
      <c r="I64" s="626">
        <f t="shared" ref="I64:M67" si="7">(S64-$C64)/$C64</f>
        <v>-0.91927789171378516</v>
      </c>
      <c r="J64" s="611">
        <f t="shared" si="7"/>
        <v>-0.91927789171378516</v>
      </c>
      <c r="K64" s="611">
        <f t="shared" si="7"/>
        <v>-0.68494111490772358</v>
      </c>
      <c r="L64" s="611">
        <f t="shared" si="7"/>
        <v>-0.82494167555951559</v>
      </c>
      <c r="M64" s="627">
        <f t="shared" si="7"/>
        <v>-0.28152471060838963</v>
      </c>
      <c r="N64" s="618"/>
      <c r="O64" s="618"/>
      <c r="P64" s="618"/>
      <c r="Q64" s="618"/>
      <c r="R64" s="618"/>
      <c r="S64" s="633">
        <v>3995.8740162740237</v>
      </c>
      <c r="T64" s="601">
        <v>3995.8740162740228</v>
      </c>
      <c r="U64" s="601">
        <v>15595.920860648315</v>
      </c>
      <c r="V64" s="601">
        <v>8665.668239039991</v>
      </c>
      <c r="W64" s="600">
        <v>35565.680842173606</v>
      </c>
      <c r="X64" s="623"/>
      <c r="Y64" s="623"/>
      <c r="Z64" s="623"/>
      <c r="AA64" s="623"/>
      <c r="AB64" s="623"/>
    </row>
    <row r="65" spans="2:28" ht="15" customHeight="1" x14ac:dyDescent="0.25">
      <c r="B65" s="207" t="s">
        <v>631</v>
      </c>
      <c r="C65" s="595">
        <f t="shared" ref="C65:C74" si="8">C51</f>
        <v>225.8039390115226</v>
      </c>
      <c r="D65" s="215" t="s">
        <v>362</v>
      </c>
      <c r="E65" s="843">
        <f t="shared" ref="E65" si="9">E51</f>
        <v>0.99999999999999944</v>
      </c>
      <c r="F65" s="843"/>
      <c r="G65" s="843">
        <f t="shared" ref="G65" si="10">G51</f>
        <v>0.17657611736068557</v>
      </c>
      <c r="H65" s="843"/>
      <c r="I65" s="612">
        <f t="shared" si="7"/>
        <v>-0.95512085363351962</v>
      </c>
      <c r="J65" s="613">
        <f t="shared" si="7"/>
        <v>-0.95512085363351962</v>
      </c>
      <c r="K65" s="613">
        <f t="shared" si="7"/>
        <v>-0.82521629100323768</v>
      </c>
      <c r="L65" s="613">
        <f t="shared" si="7"/>
        <v>-0.90290613400252806</v>
      </c>
      <c r="M65" s="628">
        <f t="shared" si="7"/>
        <v>-0.6038050790825652</v>
      </c>
      <c r="N65" s="618"/>
      <c r="O65" s="618"/>
      <c r="P65" s="618"/>
      <c r="Q65" s="618"/>
      <c r="R65" s="618"/>
      <c r="S65" s="595">
        <v>10.133888029025934</v>
      </c>
      <c r="T65" s="617">
        <v>10.133888029025936</v>
      </c>
      <c r="U65" s="602">
        <v>39.466849966512633</v>
      </c>
      <c r="V65" s="602">
        <v>21.92417739608608</v>
      </c>
      <c r="W65" s="596">
        <v>89.462373759515458</v>
      </c>
      <c r="X65" s="623"/>
      <c r="Y65" s="623"/>
      <c r="Z65" s="623"/>
      <c r="AA65" s="623"/>
      <c r="AB65" s="623"/>
    </row>
    <row r="66" spans="2:28" ht="15" customHeight="1" x14ac:dyDescent="0.25">
      <c r="B66" s="207" t="s">
        <v>632</v>
      </c>
      <c r="C66" s="595">
        <f t="shared" si="8"/>
        <v>14958054.963197798</v>
      </c>
      <c r="D66" s="215" t="s">
        <v>244</v>
      </c>
      <c r="E66" s="843">
        <f t="shared" ref="E66" si="11">E52</f>
        <v>0.99999999999999944</v>
      </c>
      <c r="F66" s="843"/>
      <c r="G66" s="843">
        <f t="shared" ref="G66" si="12">G52</f>
        <v>0.17541025965714924</v>
      </c>
      <c r="H66" s="843"/>
      <c r="I66" s="612">
        <f t="shared" si="7"/>
        <v>-0.98076774426682289</v>
      </c>
      <c r="J66" s="613">
        <f t="shared" si="7"/>
        <v>-0.98076774426682289</v>
      </c>
      <c r="K66" s="613">
        <f t="shared" si="7"/>
        <v>-0.94724539966562682</v>
      </c>
      <c r="L66" s="613">
        <f t="shared" si="7"/>
        <v>-0.96208268849891043</v>
      </c>
      <c r="M66" s="628">
        <f t="shared" si="7"/>
        <v>-0.64257940869817265</v>
      </c>
      <c r="N66" s="618"/>
      <c r="O66" s="618"/>
      <c r="P66" s="618"/>
      <c r="Q66" s="618"/>
      <c r="R66" s="618"/>
      <c r="S66" s="595">
        <v>287677.13832313847</v>
      </c>
      <c r="T66" s="602">
        <v>287677.13832313847</v>
      </c>
      <c r="U66" s="617">
        <v>789106.21136308648</v>
      </c>
      <c r="V66" s="602">
        <v>567169.22948999051</v>
      </c>
      <c r="W66" s="596">
        <v>5346316.8496713899</v>
      </c>
      <c r="X66" s="623"/>
      <c r="Y66" s="623"/>
      <c r="Z66" s="623"/>
      <c r="AA66" s="623"/>
      <c r="AB66" s="623"/>
    </row>
    <row r="67" spans="2:28" ht="15" customHeight="1" x14ac:dyDescent="0.25">
      <c r="B67" s="208" t="s">
        <v>633</v>
      </c>
      <c r="C67" s="597">
        <f t="shared" si="8"/>
        <v>72668996.759741738</v>
      </c>
      <c r="D67" s="216" t="s">
        <v>652</v>
      </c>
      <c r="E67" s="826">
        <f t="shared" ref="E67" si="13">E53</f>
        <v>0.99999999999999944</v>
      </c>
      <c r="F67" s="826"/>
      <c r="G67" s="826">
        <f t="shared" ref="G67" si="14">G53</f>
        <v>0.1765213925309885</v>
      </c>
      <c r="H67" s="826"/>
      <c r="I67" s="614">
        <f t="shared" si="7"/>
        <v>-0.97740657384464114</v>
      </c>
      <c r="J67" s="615">
        <f t="shared" si="7"/>
        <v>-0.97740657384464114</v>
      </c>
      <c r="K67" s="615">
        <f t="shared" si="7"/>
        <v>-0.92205144398959349</v>
      </c>
      <c r="L67" s="615">
        <f t="shared" si="7"/>
        <v>-0.95363383785234646</v>
      </c>
      <c r="M67" s="629">
        <f t="shared" si="7"/>
        <v>-0.74634292889550136</v>
      </c>
      <c r="N67" s="618"/>
      <c r="O67" s="618"/>
      <c r="P67" s="618"/>
      <c r="Q67" s="618"/>
      <c r="R67" s="618"/>
      <c r="S67" s="597">
        <v>1641841.6120752459</v>
      </c>
      <c r="T67" s="603">
        <v>1641841.612075245</v>
      </c>
      <c r="U67" s="603">
        <v>5664443.3641467765</v>
      </c>
      <c r="V67" s="634">
        <v>3369382.4868695065</v>
      </c>
      <c r="W67" s="598">
        <v>18433004.878178395</v>
      </c>
      <c r="X67" s="623"/>
      <c r="Y67" s="623"/>
      <c r="Z67" s="623"/>
      <c r="AA67" s="623"/>
      <c r="AB67" s="623"/>
    </row>
    <row r="68" spans="2:28" ht="15" customHeight="1" x14ac:dyDescent="0.25">
      <c r="B68" s="217" t="s">
        <v>640</v>
      </c>
      <c r="C68" s="218"/>
      <c r="D68" s="219"/>
      <c r="E68" s="827"/>
      <c r="F68" s="827"/>
      <c r="G68" s="827"/>
      <c r="H68" s="827"/>
      <c r="I68" s="630"/>
      <c r="J68" s="631"/>
      <c r="K68" s="631"/>
      <c r="L68" s="631"/>
      <c r="M68" s="632"/>
      <c r="N68" s="301"/>
      <c r="O68" s="301"/>
      <c r="P68" s="301"/>
      <c r="Q68" s="301"/>
      <c r="R68" s="301"/>
      <c r="S68" s="218"/>
      <c r="T68" s="232"/>
      <c r="U68" s="232"/>
      <c r="V68" s="232"/>
      <c r="W68" s="233"/>
      <c r="X68" s="623"/>
      <c r="Y68" s="623"/>
      <c r="Z68" s="623"/>
      <c r="AA68" s="623"/>
      <c r="AB68" s="623"/>
    </row>
    <row r="69" spans="2:28" ht="15" customHeight="1" x14ac:dyDescent="0.25">
      <c r="B69" s="210" t="s">
        <v>634</v>
      </c>
      <c r="C69" s="599">
        <f t="shared" si="8"/>
        <v>8644137945.3166771</v>
      </c>
      <c r="D69" s="214" t="s">
        <v>242</v>
      </c>
      <c r="E69" s="828">
        <f t="shared" ref="E69" si="15">E55</f>
        <v>0</v>
      </c>
      <c r="F69" s="828"/>
      <c r="G69" s="828">
        <f t="shared" ref="G69" si="16">G55</f>
        <v>0.21750823001181877</v>
      </c>
      <c r="H69" s="828"/>
      <c r="I69" s="626">
        <f t="shared" ref="I69:M70" si="17">(S69-$C69)/$C69</f>
        <v>-0.90284086153802368</v>
      </c>
      <c r="J69" s="611">
        <f t="shared" si="17"/>
        <v>-0.90284086153802368</v>
      </c>
      <c r="K69" s="611">
        <f t="shared" si="17"/>
        <v>-0.60928559642910207</v>
      </c>
      <c r="L69" s="611">
        <f t="shared" si="17"/>
        <v>-0.78670415527094384</v>
      </c>
      <c r="M69" s="627">
        <f t="shared" si="17"/>
        <v>-0.2113881743634354</v>
      </c>
      <c r="N69" s="618"/>
      <c r="O69" s="618"/>
      <c r="P69" s="618"/>
      <c r="Q69" s="618"/>
      <c r="R69" s="618"/>
      <c r="S69" s="599">
        <v>839856995.51344705</v>
      </c>
      <c r="T69" s="601">
        <v>839856995.51344693</v>
      </c>
      <c r="U69" s="601">
        <v>3377389201.6889725</v>
      </c>
      <c r="V69" s="601">
        <v>1843758705.0008082</v>
      </c>
      <c r="W69" s="635">
        <v>6816869406.110487</v>
      </c>
      <c r="X69" s="623"/>
      <c r="Y69" s="623"/>
      <c r="Z69" s="623"/>
      <c r="AA69" s="623"/>
      <c r="AB69" s="623"/>
    </row>
    <row r="70" spans="2:28" ht="15" customHeight="1" x14ac:dyDescent="0.25">
      <c r="B70" s="208" t="s">
        <v>635</v>
      </c>
      <c r="C70" s="597">
        <f t="shared" si="8"/>
        <v>50377020935.344833</v>
      </c>
      <c r="D70" s="216" t="s">
        <v>653</v>
      </c>
      <c r="E70" s="826">
        <f t="shared" ref="E70" si="18">E56</f>
        <v>0</v>
      </c>
      <c r="F70" s="826"/>
      <c r="G70" s="826">
        <f t="shared" ref="G70" si="19">G56</f>
        <v>0.21750823001181877</v>
      </c>
      <c r="H70" s="826"/>
      <c r="I70" s="614">
        <f t="shared" si="17"/>
        <v>-0.90455062451529311</v>
      </c>
      <c r="J70" s="615">
        <f t="shared" si="17"/>
        <v>-0.90455062451529322</v>
      </c>
      <c r="K70" s="615">
        <f t="shared" si="17"/>
        <v>-0.61860675611538141</v>
      </c>
      <c r="L70" s="615">
        <f t="shared" si="17"/>
        <v>-0.79123619234436471</v>
      </c>
      <c r="M70" s="629">
        <f t="shared" si="17"/>
        <v>-0.21694700792902752</v>
      </c>
      <c r="N70" s="619"/>
      <c r="O70" s="618"/>
      <c r="P70" s="618"/>
      <c r="Q70" s="618"/>
      <c r="R70" s="618"/>
      <c r="S70" s="597">
        <v>4808455187.0586662</v>
      </c>
      <c r="T70" s="603">
        <v>4808455187.0586653</v>
      </c>
      <c r="U70" s="603">
        <v>19213455431.774509</v>
      </c>
      <c r="V70" s="603">
        <v>10516898708.810246</v>
      </c>
      <c r="W70" s="598">
        <v>39447876975.043793</v>
      </c>
      <c r="X70" s="624"/>
      <c r="Y70" s="623"/>
      <c r="Z70" s="623"/>
      <c r="AA70" s="623"/>
      <c r="AB70" s="623"/>
    </row>
    <row r="71" spans="2:28" ht="15" customHeight="1" x14ac:dyDescent="0.25">
      <c r="B71" s="217" t="s">
        <v>641</v>
      </c>
      <c r="C71" s="218"/>
      <c r="D71" s="219"/>
      <c r="E71" s="827"/>
      <c r="F71" s="827"/>
      <c r="G71" s="827"/>
      <c r="H71" s="827"/>
      <c r="I71" s="630"/>
      <c r="J71" s="631"/>
      <c r="K71" s="631"/>
      <c r="L71" s="631"/>
      <c r="M71" s="632"/>
      <c r="N71" s="301"/>
      <c r="O71" s="301"/>
      <c r="P71" s="301"/>
      <c r="Q71" s="301"/>
      <c r="R71" s="301"/>
      <c r="S71" s="218"/>
      <c r="T71" s="232"/>
      <c r="U71" s="566"/>
      <c r="V71" s="566"/>
      <c r="W71" s="233"/>
      <c r="X71" s="623"/>
      <c r="Y71" s="623"/>
      <c r="Z71" s="623"/>
      <c r="AA71" s="623"/>
      <c r="AB71" s="623"/>
    </row>
    <row r="72" spans="2:28" ht="15" customHeight="1" x14ac:dyDescent="0.25">
      <c r="B72" s="210" t="s">
        <v>636</v>
      </c>
      <c r="C72" s="599">
        <f t="shared" si="8"/>
        <v>5362815458.936409</v>
      </c>
      <c r="D72" s="214" t="s">
        <v>363</v>
      </c>
      <c r="E72" s="828">
        <f t="shared" ref="E72" si="20">E58</f>
        <v>0.99999999999999944</v>
      </c>
      <c r="F72" s="828"/>
      <c r="G72" s="828">
        <f t="shared" ref="G72" si="21">G58</f>
        <v>0</v>
      </c>
      <c r="H72" s="828"/>
      <c r="I72" s="626">
        <f t="shared" ref="I72:M74" si="22">(S72-$C72)/$C72</f>
        <v>-1.3859694510712883</v>
      </c>
      <c r="J72" s="611">
        <f t="shared" si="22"/>
        <v>-1.3859694510712883</v>
      </c>
      <c r="K72" s="611">
        <f t="shared" si="22"/>
        <v>-2.6280745735597315</v>
      </c>
      <c r="L72" s="611">
        <f t="shared" si="22"/>
        <v>-1.8667230452040002</v>
      </c>
      <c r="M72" s="627">
        <f t="shared" si="22"/>
        <v>-3.6246197327420759</v>
      </c>
      <c r="N72" s="618"/>
      <c r="O72" s="619"/>
      <c r="P72" s="618"/>
      <c r="Q72" s="618"/>
      <c r="R72" s="618"/>
      <c r="S72" s="599">
        <v>-2069882938.8823049</v>
      </c>
      <c r="T72" s="601">
        <v>-2069882938.8823047</v>
      </c>
      <c r="U72" s="601">
        <v>-8731063491.3874302</v>
      </c>
      <c r="V72" s="601">
        <v>-4648075745.4364529</v>
      </c>
      <c r="W72" s="600">
        <v>-14075351276.578749</v>
      </c>
      <c r="X72" s="623"/>
      <c r="Y72" s="624"/>
      <c r="Z72" s="623"/>
      <c r="AA72" s="623"/>
      <c r="AB72" s="623"/>
    </row>
    <row r="73" spans="2:28" ht="15" customHeight="1" x14ac:dyDescent="0.25">
      <c r="B73" s="207" t="s">
        <v>637</v>
      </c>
      <c r="C73" s="595">
        <f t="shared" si="8"/>
        <v>11642297160.701031</v>
      </c>
      <c r="D73" s="215" t="s">
        <v>654</v>
      </c>
      <c r="E73" s="843">
        <f t="shared" ref="E73" si="23">E59</f>
        <v>0.99999999999999944</v>
      </c>
      <c r="F73" s="843"/>
      <c r="G73" s="843">
        <f t="shared" ref="G73" si="24">G59</f>
        <v>0</v>
      </c>
      <c r="H73" s="843"/>
      <c r="I73" s="612">
        <f t="shared" si="22"/>
        <v>-1.0215780156950156</v>
      </c>
      <c r="J73" s="613">
        <f t="shared" si="22"/>
        <v>-1.0215780156950156</v>
      </c>
      <c r="K73" s="613">
        <f t="shared" si="22"/>
        <v>-1.0910798376028505</v>
      </c>
      <c r="L73" s="613">
        <f t="shared" si="22"/>
        <v>-1.0484290433336008</v>
      </c>
      <c r="M73" s="628">
        <f t="shared" si="22"/>
        <v>-1.1489882665619287</v>
      </c>
      <c r="N73" s="618"/>
      <c r="O73" s="618"/>
      <c r="P73" s="619"/>
      <c r="Q73" s="618"/>
      <c r="R73" s="618"/>
      <c r="S73" s="595">
        <v>-251217670.85964218</v>
      </c>
      <c r="T73" s="602">
        <v>-251217670.85964212</v>
      </c>
      <c r="U73" s="602">
        <v>-1060378534.7207783</v>
      </c>
      <c r="V73" s="602">
        <v>-563825313.69824708</v>
      </c>
      <c r="W73" s="596">
        <v>-1734565672.7717085</v>
      </c>
      <c r="X73" s="623"/>
      <c r="Y73" s="623"/>
      <c r="Z73" s="624"/>
      <c r="AA73" s="623"/>
      <c r="AB73" s="623"/>
    </row>
    <row r="74" spans="2:28" ht="15" customHeight="1" x14ac:dyDescent="0.25">
      <c r="B74" s="208" t="s">
        <v>638</v>
      </c>
      <c r="C74" s="597">
        <f t="shared" si="8"/>
        <v>318041972.54466283</v>
      </c>
      <c r="D74" s="216" t="s">
        <v>614</v>
      </c>
      <c r="E74" s="826">
        <f t="shared" ref="E74" si="25">E60</f>
        <v>0.99999999999999944</v>
      </c>
      <c r="F74" s="826"/>
      <c r="G74" s="826">
        <f t="shared" ref="G74" si="26">G60</f>
        <v>0</v>
      </c>
      <c r="H74" s="826"/>
      <c r="I74" s="614">
        <f t="shared" si="22"/>
        <v>-1.1003778965095696</v>
      </c>
      <c r="J74" s="615">
        <f t="shared" si="22"/>
        <v>-1.1003778965095696</v>
      </c>
      <c r="K74" s="615">
        <f t="shared" si="22"/>
        <v>-1.4226642124654039</v>
      </c>
      <c r="L74" s="615">
        <f t="shared" si="22"/>
        <v>-1.2255731169137003</v>
      </c>
      <c r="M74" s="629">
        <f t="shared" si="22"/>
        <v>-1.726030589059113</v>
      </c>
      <c r="N74" s="618"/>
      <c r="O74" s="618"/>
      <c r="P74" s="618"/>
      <c r="Q74" s="619"/>
      <c r="R74" s="622"/>
      <c r="S74" s="597">
        <v>-31924384.205787539</v>
      </c>
      <c r="T74" s="603">
        <v>-31924384.205787543</v>
      </c>
      <c r="U74" s="603">
        <v>-134424959.85653356</v>
      </c>
      <c r="V74" s="603">
        <v>-71741719.05628112</v>
      </c>
      <c r="W74" s="598">
        <v>-230908200.67212379</v>
      </c>
      <c r="X74" s="623"/>
      <c r="Y74" s="623"/>
      <c r="Z74" s="623"/>
      <c r="AA74" s="624"/>
      <c r="AB74" s="625"/>
    </row>
    <row r="75" spans="2:28" ht="27" customHeight="1" x14ac:dyDescent="0.25">
      <c r="C75" s="220"/>
      <c r="O75" s="4"/>
    </row>
    <row r="76" spans="2:28" ht="27" customHeight="1" x14ac:dyDescent="0.25">
      <c r="B76" s="160" t="s">
        <v>953</v>
      </c>
      <c r="C76" s="160"/>
      <c r="D76" s="689" t="s">
        <v>908</v>
      </c>
      <c r="E76" s="692" t="s">
        <v>908</v>
      </c>
      <c r="F76" s="849" t="s">
        <v>919</v>
      </c>
      <c r="G76" s="850"/>
      <c r="H76" s="850"/>
      <c r="I76" s="850"/>
      <c r="J76" s="850"/>
      <c r="K76" s="850"/>
      <c r="L76" s="850"/>
      <c r="M76" s="850"/>
      <c r="N76" s="851"/>
      <c r="O76" s="4"/>
    </row>
    <row r="77" spans="2:28" x14ac:dyDescent="0.25">
      <c r="B77" s="688" t="s">
        <v>907</v>
      </c>
      <c r="C77" s="228" t="s">
        <v>901</v>
      </c>
      <c r="D77" s="684" t="s">
        <v>910</v>
      </c>
      <c r="E77" s="685" t="s">
        <v>911</v>
      </c>
      <c r="F77" s="709" t="s">
        <v>670</v>
      </c>
      <c r="G77" s="684" t="s">
        <v>922</v>
      </c>
      <c r="H77" s="684" t="s">
        <v>909</v>
      </c>
      <c r="I77" s="685" t="s">
        <v>924</v>
      </c>
      <c r="J77" s="684" t="s">
        <v>922</v>
      </c>
      <c r="K77" s="684" t="s">
        <v>909</v>
      </c>
      <c r="L77" s="685" t="s">
        <v>924</v>
      </c>
      <c r="M77" s="686" t="s">
        <v>922</v>
      </c>
      <c r="N77" s="687" t="s">
        <v>909</v>
      </c>
      <c r="O77" s="4"/>
    </row>
    <row r="78" spans="2:28" x14ac:dyDescent="0.25">
      <c r="B78" s="702">
        <f>0.789/1000</f>
        <v>7.8899999999999999E-4</v>
      </c>
      <c r="C78" s="693" t="s">
        <v>902</v>
      </c>
      <c r="D78" s="694">
        <f>'Results 1'!BC4</f>
        <v>964.59913056290191</v>
      </c>
      <c r="E78" s="695">
        <f>D78*$B$78</f>
        <v>0.76106871401412957</v>
      </c>
      <c r="F78" s="710" t="s">
        <v>914</v>
      </c>
      <c r="G78" s="718">
        <f>MIN('Data 4'!$F12:$CY12)</f>
        <v>430.97981839456151</v>
      </c>
      <c r="H78" s="706">
        <f>G78*$B$78</f>
        <v>0.34004307671330902</v>
      </c>
      <c r="I78" s="703" t="str">
        <f>LEFT(INDEX('Data 4'!$F$5:$CY$5,1,MATCH(G78,'Data 4'!$F12:$CY12,0)),2)</f>
        <v>UK</v>
      </c>
      <c r="J78" s="718">
        <f>MAX('Data 4'!$F12:$CY12)</f>
        <v>1011.7559370742686</v>
      </c>
      <c r="K78" s="706">
        <f>MAX('Data 4'!$F12:$CY12)*$B$78</f>
        <v>0.79827543435159787</v>
      </c>
      <c r="L78" s="703" t="str">
        <f>LEFT(INDEX('Data 4'!$F$5:$CY$5,1,MATCH(J78,'Data 4'!$F12:$CY12,0)),2)</f>
        <v>SE</v>
      </c>
      <c r="M78" s="718">
        <f>MAX('Data 4'!$F12:$CY12)</f>
        <v>1011.7559370742686</v>
      </c>
      <c r="N78" s="713">
        <f t="array" ref="N78">MEDIAN(IF(LEFT('Data 4'!F5:CY5,2)&lt;&gt;LEFT('Data 4'!G5:CZ5,2),'Data 4'!F12:CY12))*$B$78</f>
        <v>0.36979945014988719</v>
      </c>
      <c r="O78" s="4"/>
    </row>
    <row r="79" spans="2:28" x14ac:dyDescent="0.25">
      <c r="C79" s="696" t="s">
        <v>903</v>
      </c>
      <c r="D79" s="697">
        <f>'Results 1'!BC5</f>
        <v>964.59913056290179</v>
      </c>
      <c r="E79" s="698">
        <f t="shared" ref="E79:E102" si="27">D79*$B$78</f>
        <v>0.76106871401412945</v>
      </c>
      <c r="F79" s="711" t="s">
        <v>915</v>
      </c>
      <c r="G79" s="37">
        <f>MIN('Data 4'!$F13:$CY13)</f>
        <v>598.42716758912513</v>
      </c>
      <c r="H79" s="707">
        <f t="shared" ref="H79:H82" si="28">G79*$B$78</f>
        <v>0.47215903522781971</v>
      </c>
      <c r="I79" s="704" t="str">
        <f>LEFT(INDEX('Data 4'!$F$5:$CY$5,1,MATCH(G79,'Data 4'!$F13:$CY13,0)),2)</f>
        <v>BG</v>
      </c>
      <c r="J79" s="37">
        <f>MAX('Data 4'!$F13:$CY13)</f>
        <v>1011.7559370742686</v>
      </c>
      <c r="K79" s="707">
        <f>MAX('Data 4'!$F13:$CY13)*$B$78</f>
        <v>0.79827543435159787</v>
      </c>
      <c r="L79" s="704" t="str">
        <f>LEFT(INDEX('Data 4'!$F$5:$CY$5,1,MATCH(J79,'Data 4'!$F13:$CY13,0)),2)</f>
        <v>SE</v>
      </c>
      <c r="M79" s="37">
        <f>MAX('Data 4'!$F13:$CY13)</f>
        <v>1011.7559370742686</v>
      </c>
      <c r="N79" s="714">
        <f t="array" ref="N79">MEDIAN(IF(LEFT('Data 4'!F6:CY6,2)&lt;&gt;LEFT('Data 4'!G6:CZ6,2),'Data 4'!F13:CY13))*$B$78</f>
        <v>0.55028444535794641</v>
      </c>
      <c r="O79" s="4"/>
    </row>
    <row r="80" spans="2:28" x14ac:dyDescent="0.25">
      <c r="B80" s="690"/>
      <c r="C80" s="696" t="s">
        <v>904</v>
      </c>
      <c r="D80" s="697">
        <f>'Results 1'!BC7</f>
        <v>967.20278821833313</v>
      </c>
      <c r="E80" s="698">
        <f t="shared" si="27"/>
        <v>0.7631229999042648</v>
      </c>
      <c r="F80" s="711" t="s">
        <v>917</v>
      </c>
      <c r="G80" s="37">
        <f>MIN('Data 4'!$F14:$CY14)</f>
        <v>748.44776044248772</v>
      </c>
      <c r="H80" s="707">
        <f t="shared" si="28"/>
        <v>0.59052528298912277</v>
      </c>
      <c r="I80" s="704" t="str">
        <f>LEFT(INDEX('Data 4'!$F$5:$CY$5,1,MATCH(G80,'Data 4'!$F14:$CY14,0)),2)</f>
        <v>BG</v>
      </c>
      <c r="J80" s="37">
        <f>MAX('Data 4'!$F14:$CY14)</f>
        <v>1112.465891442883</v>
      </c>
      <c r="K80" s="707">
        <f>MAX('Data 4'!$F14:$CY14)*$B$78</f>
        <v>0.87773558834843468</v>
      </c>
      <c r="L80" s="704" t="str">
        <f>LEFT(INDEX('Data 4'!$F$5:$CY$5,1,MATCH(J80,'Data 4'!$F14:$CY14,0)),2)</f>
        <v>NL</v>
      </c>
      <c r="M80" s="37">
        <f>MAX('Data 4'!$F14:$CY14)</f>
        <v>1112.465891442883</v>
      </c>
      <c r="N80" s="714">
        <f t="array" ref="N80">MEDIAN(IF(LEFT('Data 4'!F7:CY7,2)&lt;&gt;LEFT('Data 4'!G7:CZ7,2),'Data 4'!F14:CY14))*$B$78</f>
        <v>0.72386108670934424</v>
      </c>
      <c r="O80" s="4"/>
    </row>
    <row r="81" spans="3:15" x14ac:dyDescent="0.25">
      <c r="C81" s="696" t="s">
        <v>905</v>
      </c>
      <c r="D81" s="697">
        <f>'Results 1'!BC6</f>
        <v>993.96531787052515</v>
      </c>
      <c r="E81" s="698">
        <f t="shared" si="27"/>
        <v>0.78423863579984432</v>
      </c>
      <c r="F81" s="711" t="s">
        <v>916</v>
      </c>
      <c r="G81" s="37">
        <f>MIN('Data 4'!$F15:$CY15)</f>
        <v>528.92099486514974</v>
      </c>
      <c r="H81" s="707">
        <f t="shared" si="28"/>
        <v>0.41731866494860315</v>
      </c>
      <c r="I81" s="704" t="str">
        <f>LEFT(INDEX('Data 4'!$F$5:$CY$5,1,MATCH(G81,'Data 4'!$F15:$CY15,0)),2)</f>
        <v>UK</v>
      </c>
      <c r="J81" s="37">
        <f>MAX('Data 4'!$F15:$CY15)</f>
        <v>1305.070172368386</v>
      </c>
      <c r="K81" s="707">
        <f>MAX('Data 4'!$F15:$CY15)*$B$78</f>
        <v>1.0297003659986566</v>
      </c>
      <c r="L81" s="704" t="str">
        <f>LEFT(INDEX('Data 4'!$F$5:$CY$5,1,MATCH(J81,'Data 4'!$F15:$CY15,0)),2)</f>
        <v>SE</v>
      </c>
      <c r="M81" s="37">
        <f>MAX('Data 4'!$F15:$CY15)</f>
        <v>1305.070172368386</v>
      </c>
      <c r="N81" s="714">
        <f t="array" ref="N81">MEDIAN(IF(LEFT('Data 4'!F8:CY8,2)&lt;&gt;LEFT('Data 4'!G8:CZ8,2),'Data 4'!F15:CY15))*$B$78</f>
        <v>0.44895994619334495</v>
      </c>
      <c r="O81" s="4"/>
    </row>
    <row r="82" spans="3:15" x14ac:dyDescent="0.25">
      <c r="C82" s="696" t="s">
        <v>906</v>
      </c>
      <c r="D82" s="697">
        <f>'Results 1'!BC8</f>
        <v>1091.4213063193022</v>
      </c>
      <c r="E82" s="698">
        <f t="shared" si="27"/>
        <v>0.86113141068592935</v>
      </c>
      <c r="F82" s="712" t="s">
        <v>918</v>
      </c>
      <c r="G82" s="41">
        <f>MIN('Data 4'!$F16:$CY16)</f>
        <v>1165.5386419239733</v>
      </c>
      <c r="H82" s="708">
        <f t="shared" si="28"/>
        <v>0.91960998847801489</v>
      </c>
      <c r="I82" s="705" t="str">
        <f>LEFT(INDEX('Data 4'!$F$5:$CY$5,1,MATCH(G82,'Data 4'!$F16:$CY16,0)),2)</f>
        <v>UK</v>
      </c>
      <c r="J82" s="41">
        <f>MAX('Data 4'!$F16:$CY16)</f>
        <v>1746.31476060368</v>
      </c>
      <c r="K82" s="708">
        <f>MAX('Data 4'!$F16:$CY16)*$B$78</f>
        <v>1.3778423461163036</v>
      </c>
      <c r="L82" s="705" t="str">
        <f>LEFT(INDEX('Data 4'!$F$5:$CY$5,1,MATCH(J82,'Data 4'!$F16:$CY16,0)),2)</f>
        <v>SE</v>
      </c>
      <c r="M82" s="41">
        <f>MAX('Data 4'!$F16:$CY16)</f>
        <v>1746.31476060368</v>
      </c>
      <c r="N82" s="715">
        <f t="array" ref="N82">MEDIAN(IF(LEFT('Data 4'!F9:CY9,2)&lt;&gt;LEFT('Data 4'!G9:CZ9,2),'Data 4'!F16:CY16))*$B$78</f>
        <v>0.95125126972275664</v>
      </c>
      <c r="O82" s="4"/>
    </row>
    <row r="83" spans="3:15" x14ac:dyDescent="0.25">
      <c r="C83" s="696" t="s">
        <v>3</v>
      </c>
      <c r="D83" s="697">
        <f>INDEX('Results 1'!$BC$4:$BC$29,MATCH($C83,'Results 1'!$B$4:$B$29,0))</f>
        <v>1104.3563515167843</v>
      </c>
      <c r="E83" s="698">
        <f t="shared" si="27"/>
        <v>0.87133716134674288</v>
      </c>
      <c r="F83" s="4"/>
      <c r="G83" s="844" t="s">
        <v>920</v>
      </c>
      <c r="H83" s="845"/>
      <c r="I83" s="846"/>
      <c r="J83" s="844" t="s">
        <v>921</v>
      </c>
      <c r="K83" s="845"/>
      <c r="L83" s="846"/>
      <c r="M83" s="847" t="s">
        <v>923</v>
      </c>
      <c r="N83" s="848"/>
      <c r="O83" s="4"/>
    </row>
    <row r="84" spans="3:15" x14ac:dyDescent="0.25">
      <c r="C84" s="696" t="s">
        <v>7</v>
      </c>
      <c r="D84" s="697">
        <f>INDEX('Results 1'!$BC$4:$BC$29,MATCH($C84,'Results 1'!$B$4:$B$29,0))</f>
        <v>1107.717441944658</v>
      </c>
      <c r="E84" s="698">
        <f t="shared" si="27"/>
        <v>0.87398906169433521</v>
      </c>
      <c r="M84" s="717"/>
      <c r="N84" s="717"/>
      <c r="O84" s="4"/>
    </row>
    <row r="85" spans="3:15" x14ac:dyDescent="0.25">
      <c r="C85" s="696" t="s">
        <v>5</v>
      </c>
      <c r="D85" s="697">
        <f>INDEX('Results 1'!$BC$4:$BC$29,MATCH($C85,'Results 1'!$B$4:$B$29,0))</f>
        <v>1108.0123747330292</v>
      </c>
      <c r="E85" s="698">
        <f t="shared" si="27"/>
        <v>0.87422176366436</v>
      </c>
      <c r="M85" s="717"/>
      <c r="N85" s="717"/>
    </row>
    <row r="86" spans="3:15" x14ac:dyDescent="0.25">
      <c r="C86" s="696" t="s">
        <v>264</v>
      </c>
      <c r="D86" s="697">
        <f>INDEX('Results 1'!$BC$4:$BC$29,MATCH($C86,'Results 1'!$B$4:$B$29,0))</f>
        <v>1108.878583223757</v>
      </c>
      <c r="E86" s="698">
        <f t="shared" si="27"/>
        <v>0.87490520216354428</v>
      </c>
      <c r="M86" s="717"/>
      <c r="N86" s="717"/>
    </row>
    <row r="87" spans="3:15" x14ac:dyDescent="0.25">
      <c r="C87" s="696" t="s">
        <v>265</v>
      </c>
      <c r="D87" s="697">
        <f>INDEX('Results 1'!$BC$4:$BC$29,MATCH($C87,'Results 1'!$B$4:$B$29,0))</f>
        <v>1109.0265128238652</v>
      </c>
      <c r="E87" s="698">
        <f t="shared" si="27"/>
        <v>0.87502191861802969</v>
      </c>
      <c r="M87" s="717"/>
      <c r="N87" s="717"/>
    </row>
    <row r="88" spans="3:15" x14ac:dyDescent="0.25">
      <c r="C88" s="696" t="s">
        <v>1</v>
      </c>
      <c r="D88" s="697">
        <f>INDEX('Results 1'!$BC$4:$BC$29,MATCH($C88,'Results 1'!$B$4:$B$29,0))</f>
        <v>1110.2383273956179</v>
      </c>
      <c r="E88" s="698">
        <f t="shared" si="27"/>
        <v>0.87597804031514259</v>
      </c>
      <c r="M88" s="717"/>
      <c r="N88" s="717"/>
    </row>
    <row r="89" spans="3:15" x14ac:dyDescent="0.25">
      <c r="C89" s="696" t="s">
        <v>302</v>
      </c>
      <c r="D89" s="697">
        <f>INDEX('Results 1'!$BC$4:$BC$29,MATCH($C89,'Results 1'!$B$4:$B$29,0))</f>
        <v>1111.9041756267468</v>
      </c>
      <c r="E89" s="698">
        <f t="shared" si="27"/>
        <v>0.87729239456950325</v>
      </c>
      <c r="M89" s="717"/>
      <c r="N89" s="717"/>
    </row>
    <row r="90" spans="3:15" x14ac:dyDescent="0.25">
      <c r="C90" s="696" t="s">
        <v>266</v>
      </c>
      <c r="D90" s="697">
        <f>INDEX('Results 1'!$BC$4:$BC$29,MATCH($C90,'Results 1'!$B$4:$B$29,0))</f>
        <v>1111.9315886380598</v>
      </c>
      <c r="E90" s="698">
        <f t="shared" si="27"/>
        <v>0.87731402343542919</v>
      </c>
      <c r="M90" s="717"/>
      <c r="N90" s="717"/>
    </row>
    <row r="91" spans="3:15" x14ac:dyDescent="0.25">
      <c r="C91" s="696" t="s">
        <v>296</v>
      </c>
      <c r="D91" s="697">
        <f>INDEX('Results 1'!$BC$4:$BC$29,MATCH($C91,'Results 1'!$B$4:$B$29,0))</f>
        <v>1145.9287398752697</v>
      </c>
      <c r="E91" s="698">
        <f t="shared" si="27"/>
        <v>0.90413777576158771</v>
      </c>
      <c r="M91" s="717"/>
      <c r="N91" s="717"/>
    </row>
    <row r="92" spans="3:15" x14ac:dyDescent="0.25">
      <c r="C92" s="696" t="s">
        <v>297</v>
      </c>
      <c r="D92" s="697">
        <f>INDEX('Results 1'!$BC$4:$BC$29,MATCH($C92,'Results 1'!$B$4:$B$29,0))</f>
        <v>1147.6201634255003</v>
      </c>
      <c r="E92" s="698">
        <f t="shared" si="27"/>
        <v>0.90547230894271979</v>
      </c>
      <c r="M92" s="717"/>
      <c r="N92" s="717"/>
    </row>
    <row r="93" spans="3:15" x14ac:dyDescent="0.25">
      <c r="C93" s="696" t="s">
        <v>299</v>
      </c>
      <c r="D93" s="697">
        <f>INDEX('Results 1'!$BC$4:$BC$29,MATCH($C93,'Results 1'!$B$4:$B$29,0))</f>
        <v>1147.774456549866</v>
      </c>
      <c r="E93" s="698">
        <f t="shared" si="27"/>
        <v>0.90559404621784434</v>
      </c>
      <c r="M93" s="717"/>
      <c r="N93" s="717"/>
    </row>
    <row r="94" spans="3:15" x14ac:dyDescent="0.25">
      <c r="C94" s="696" t="s">
        <v>298</v>
      </c>
      <c r="D94" s="697">
        <f>INDEX('Results 1'!$BC$4:$BC$29,MATCH($C94,'Results 1'!$B$4:$B$29,0))</f>
        <v>1147.819991915226</v>
      </c>
      <c r="E94" s="698">
        <f t="shared" si="27"/>
        <v>0.9056299736211133</v>
      </c>
      <c r="M94" s="717"/>
      <c r="N94" s="717"/>
    </row>
    <row r="95" spans="3:15" x14ac:dyDescent="0.25">
      <c r="C95" s="696" t="s">
        <v>293</v>
      </c>
      <c r="D95" s="697">
        <f>INDEX('Results 1'!$BC$4:$BC$29,MATCH($C95,'Results 1'!$B$4:$B$29,0))</f>
        <v>1151.344423645678</v>
      </c>
      <c r="E95" s="698">
        <f t="shared" si="27"/>
        <v>0.90841075025643991</v>
      </c>
      <c r="M95" s="717"/>
      <c r="N95" s="717"/>
    </row>
    <row r="96" spans="3:15" x14ac:dyDescent="0.25">
      <c r="C96" s="696" t="s">
        <v>300</v>
      </c>
      <c r="D96" s="697">
        <f>INDEX('Results 1'!$BC$4:$BC$29,MATCH($C96,'Results 1'!$B$4:$B$29,0))</f>
        <v>1155.3097183603559</v>
      </c>
      <c r="E96" s="698">
        <f t="shared" si="27"/>
        <v>0.91153936778632072</v>
      </c>
    </row>
    <row r="97" spans="2:29" x14ac:dyDescent="0.25">
      <c r="C97" s="696" t="s">
        <v>294</v>
      </c>
      <c r="D97" s="697">
        <f>INDEX('Results 1'!$BC$4:$BC$29,MATCH($C97,'Results 1'!$B$4:$B$29,0))</f>
        <v>1156.657618426201</v>
      </c>
      <c r="E97" s="698">
        <f t="shared" si="27"/>
        <v>0.91260286093827259</v>
      </c>
    </row>
    <row r="98" spans="2:29" x14ac:dyDescent="0.25">
      <c r="C98" s="696" t="s">
        <v>303</v>
      </c>
      <c r="D98" s="697">
        <f>INDEX('Results 1'!$BC$4:$BC$29,MATCH($C98,'Results 1'!$B$4:$B$29,0))</f>
        <v>1165.5224151316525</v>
      </c>
      <c r="E98" s="698">
        <f t="shared" si="27"/>
        <v>0.91959718553887382</v>
      </c>
    </row>
    <row r="99" spans="2:29" x14ac:dyDescent="0.25">
      <c r="C99" s="696" t="s">
        <v>295</v>
      </c>
      <c r="D99" s="697">
        <f>INDEX('Results 1'!$BC$4:$BC$29,MATCH($C99,'Results 1'!$B$4:$B$29,0))</f>
        <v>1173.1792850535571</v>
      </c>
      <c r="E99" s="698">
        <f t="shared" si="27"/>
        <v>0.92563845590725657</v>
      </c>
    </row>
    <row r="100" spans="2:29" x14ac:dyDescent="0.25">
      <c r="C100" s="696" t="s">
        <v>4</v>
      </c>
      <c r="D100" s="697">
        <f>INDEX('Results 1'!$BC$4:$BC$29,MATCH($C100,'Results 1'!$B$4:$B$29,0))</f>
        <v>1174.6574627904483</v>
      </c>
      <c r="E100" s="698">
        <f t="shared" si="27"/>
        <v>0.92680473814166375</v>
      </c>
    </row>
    <row r="101" spans="2:29" x14ac:dyDescent="0.25">
      <c r="C101" s="696" t="s">
        <v>6</v>
      </c>
      <c r="D101" s="697">
        <f>INDEX('Results 1'!$BC$4:$BC$29,MATCH($C101,'Results 1'!$B$4:$B$29,0))</f>
        <v>1176.9554900012465</v>
      </c>
      <c r="E101" s="698">
        <f t="shared" si="27"/>
        <v>0.92861788161098346</v>
      </c>
    </row>
    <row r="102" spans="2:29" x14ac:dyDescent="0.25">
      <c r="C102" s="696" t="s">
        <v>2</v>
      </c>
      <c r="D102" s="697">
        <f>INDEX('Results 1'!$BC$4:$BC$29,MATCH($C102,'Results 1'!$B$4:$B$29,0))</f>
        <v>1179.264285510872</v>
      </c>
      <c r="E102" s="698">
        <f t="shared" si="27"/>
        <v>0.93043952126807805</v>
      </c>
    </row>
    <row r="103" spans="2:29" x14ac:dyDescent="0.25">
      <c r="C103" s="699" t="s">
        <v>912</v>
      </c>
      <c r="D103" s="700" t="s">
        <v>613</v>
      </c>
      <c r="E103" s="701" t="s">
        <v>613</v>
      </c>
      <c r="G103" s="691" t="s">
        <v>913</v>
      </c>
    </row>
    <row r="104" spans="2:29" ht="27" customHeight="1" x14ac:dyDescent="0.25">
      <c r="C104" s="220"/>
    </row>
    <row r="105" spans="2:29" ht="30" customHeight="1" x14ac:dyDescent="0.25">
      <c r="B105" s="159" t="s">
        <v>954</v>
      </c>
      <c r="C105" s="260" t="s">
        <v>629</v>
      </c>
      <c r="D105" s="164" t="s">
        <v>9</v>
      </c>
      <c r="E105" s="771" t="s">
        <v>647</v>
      </c>
      <c r="F105" s="782"/>
      <c r="G105" s="771" t="s">
        <v>648</v>
      </c>
      <c r="H105" s="782"/>
      <c r="I105" s="234" t="s">
        <v>649</v>
      </c>
      <c r="J105" s="771" t="s">
        <v>650</v>
      </c>
      <c r="K105" s="770"/>
      <c r="L105" s="770" t="s">
        <v>665</v>
      </c>
      <c r="M105" s="770"/>
      <c r="N105" s="770" t="s">
        <v>651</v>
      </c>
      <c r="O105" s="770"/>
      <c r="P105" s="770" t="s">
        <v>786</v>
      </c>
      <c r="Q105" s="782"/>
      <c r="R105" s="771" t="s">
        <v>656</v>
      </c>
      <c r="S105" s="770"/>
      <c r="T105" s="770" t="s">
        <v>657</v>
      </c>
      <c r="U105" s="770"/>
      <c r="V105" s="770" t="s">
        <v>663</v>
      </c>
      <c r="W105" s="770"/>
      <c r="X105" s="770" t="s">
        <v>662</v>
      </c>
      <c r="Y105" s="770"/>
      <c r="Z105" s="770" t="s">
        <v>658</v>
      </c>
      <c r="AA105" s="770"/>
      <c r="AB105" s="770" t="s">
        <v>659</v>
      </c>
      <c r="AC105" s="782"/>
    </row>
    <row r="106" spans="2:29" ht="15" customHeight="1" x14ac:dyDescent="0.25">
      <c r="B106" s="212"/>
      <c r="C106" s="263"/>
      <c r="D106" s="227"/>
      <c r="E106" s="263"/>
      <c r="F106" s="264"/>
      <c r="G106" s="263"/>
      <c r="H106" s="264"/>
      <c r="I106" s="265"/>
      <c r="J106" s="788" t="s">
        <v>660</v>
      </c>
      <c r="K106" s="789"/>
      <c r="L106" s="789"/>
      <c r="M106" s="789"/>
      <c r="N106" s="789"/>
      <c r="O106" s="789"/>
      <c r="P106" s="789"/>
      <c r="Q106" s="790"/>
      <c r="R106" s="788" t="s">
        <v>661</v>
      </c>
      <c r="S106" s="789"/>
      <c r="T106" s="789"/>
      <c r="U106" s="789"/>
      <c r="V106" s="789"/>
      <c r="W106" s="789"/>
      <c r="X106" s="789"/>
      <c r="Y106" s="789"/>
      <c r="Z106" s="789"/>
      <c r="AA106" s="789"/>
      <c r="AB106" s="789"/>
      <c r="AC106" s="790"/>
    </row>
    <row r="107" spans="2:29" ht="15" customHeight="1" x14ac:dyDescent="0.25">
      <c r="B107" s="174" t="s">
        <v>645</v>
      </c>
      <c r="C107" s="178">
        <f>E107-G107</f>
        <v>129935224.89273739</v>
      </c>
      <c r="D107" s="179" t="s">
        <v>175</v>
      </c>
      <c r="E107" s="825">
        <f>SUM(J121:Q121)</f>
        <v>2782582833.9407172</v>
      </c>
      <c r="F107" s="773"/>
      <c r="G107" s="825">
        <f t="shared" ref="G107:G120" si="29">SUM(R121:AC121)</f>
        <v>2652647609.0479798</v>
      </c>
      <c r="H107" s="773"/>
      <c r="I107" s="180">
        <f>C107/E107</f>
        <v>4.6695905440026747E-2</v>
      </c>
      <c r="J107" s="793">
        <f t="shared" ref="J107:J120" si="30">J121/$E107</f>
        <v>0</v>
      </c>
      <c r="K107" s="794"/>
      <c r="L107" s="794">
        <f t="shared" ref="L107:L120" si="31">L121/$E107</f>
        <v>0.99990871539083037</v>
      </c>
      <c r="M107" s="794"/>
      <c r="N107" s="794">
        <f t="shared" ref="N107:P120" si="32">N121/$E107</f>
        <v>0</v>
      </c>
      <c r="O107" s="794"/>
      <c r="P107" s="839">
        <f t="shared" si="32"/>
        <v>9.1284609169606579E-5</v>
      </c>
      <c r="Q107" s="840"/>
      <c r="R107" s="812">
        <f t="shared" ref="R107:R120" si="33">R121/$E107</f>
        <v>0.31214767838940904</v>
      </c>
      <c r="S107" s="791"/>
      <c r="T107" s="791">
        <f t="shared" ref="T107:T120" si="34">T121/$E107</f>
        <v>0.15572377406864396</v>
      </c>
      <c r="U107" s="791"/>
      <c r="V107" s="791">
        <f t="shared" ref="V107:V120" si="35">V121/$E107</f>
        <v>7.8358206235821848E-2</v>
      </c>
      <c r="W107" s="791"/>
      <c r="X107" s="791">
        <f t="shared" ref="X107:X120" si="36">X121/$E107</f>
        <v>9.7840753087101204E-2</v>
      </c>
      <c r="Y107" s="791"/>
      <c r="Z107" s="791">
        <f t="shared" ref="Z107:Z120" si="37">Z121/$E107</f>
        <v>0.22497588992915948</v>
      </c>
      <c r="AA107" s="791"/>
      <c r="AB107" s="791">
        <f t="shared" ref="AB107:AB120" si="38">AB121/$E107</f>
        <v>8.425779284983774E-2</v>
      </c>
      <c r="AC107" s="792"/>
    </row>
    <row r="108" spans="2:29" ht="15" customHeight="1" x14ac:dyDescent="0.25">
      <c r="B108" s="174" t="s">
        <v>646</v>
      </c>
      <c r="C108" s="178">
        <f t="shared" ref="C108:C120" si="39">E108-G108</f>
        <v>129935224.89273739</v>
      </c>
      <c r="D108" s="179" t="s">
        <v>175</v>
      </c>
      <c r="E108" s="825">
        <f t="shared" ref="E108:E120" si="40">SUM(J122:Q122)</f>
        <v>2782582833.9407167</v>
      </c>
      <c r="F108" s="773"/>
      <c r="G108" s="825">
        <f t="shared" si="29"/>
        <v>2652647609.0479794</v>
      </c>
      <c r="H108" s="773"/>
      <c r="I108" s="180">
        <f t="shared" ref="I108:I120" si="41">C108/E108</f>
        <v>4.6695905440026761E-2</v>
      </c>
      <c r="J108" s="795">
        <f t="shared" si="30"/>
        <v>0</v>
      </c>
      <c r="K108" s="796"/>
      <c r="L108" s="796">
        <f t="shared" si="31"/>
        <v>0.99990871539083037</v>
      </c>
      <c r="M108" s="796"/>
      <c r="N108" s="796">
        <f t="shared" si="32"/>
        <v>0</v>
      </c>
      <c r="O108" s="796"/>
      <c r="P108" s="799">
        <f t="shared" ref="P108" si="42">P122/$E108</f>
        <v>9.1284609169606565E-5</v>
      </c>
      <c r="Q108" s="800"/>
      <c r="R108" s="801">
        <f t="shared" si="33"/>
        <v>0.31214767838940904</v>
      </c>
      <c r="S108" s="776"/>
      <c r="T108" s="776">
        <f t="shared" si="34"/>
        <v>0.15572377406864399</v>
      </c>
      <c r="U108" s="776"/>
      <c r="V108" s="776">
        <f t="shared" si="35"/>
        <v>7.8358206235821862E-2</v>
      </c>
      <c r="W108" s="776"/>
      <c r="X108" s="776">
        <f t="shared" si="36"/>
        <v>9.7840753087101204E-2</v>
      </c>
      <c r="Y108" s="776"/>
      <c r="Z108" s="776">
        <f t="shared" si="37"/>
        <v>0.22497588992915951</v>
      </c>
      <c r="AA108" s="776"/>
      <c r="AB108" s="776">
        <f t="shared" si="38"/>
        <v>8.425779284983774E-2</v>
      </c>
      <c r="AC108" s="777"/>
    </row>
    <row r="109" spans="2:29" ht="15" customHeight="1" x14ac:dyDescent="0.25">
      <c r="B109" s="174" t="s">
        <v>620</v>
      </c>
      <c r="C109" s="178">
        <f t="shared" si="39"/>
        <v>1102530103.9897346</v>
      </c>
      <c r="D109" s="179" t="s">
        <v>175</v>
      </c>
      <c r="E109" s="825">
        <f t="shared" si="40"/>
        <v>12259790797.08638</v>
      </c>
      <c r="F109" s="773"/>
      <c r="G109" s="825">
        <f t="shared" si="29"/>
        <v>11157260693.096645</v>
      </c>
      <c r="H109" s="773"/>
      <c r="I109" s="180">
        <f t="shared" si="41"/>
        <v>8.9930580565188614E-2</v>
      </c>
      <c r="J109" s="795">
        <f t="shared" si="30"/>
        <v>0</v>
      </c>
      <c r="K109" s="796"/>
      <c r="L109" s="796">
        <f t="shared" si="31"/>
        <v>0.99991133384827868</v>
      </c>
      <c r="M109" s="796"/>
      <c r="N109" s="796">
        <f t="shared" si="32"/>
        <v>0</v>
      </c>
      <c r="O109" s="796"/>
      <c r="P109" s="799">
        <f t="shared" ref="P109" si="43">P123/$E109</f>
        <v>8.8666151721339981E-5</v>
      </c>
      <c r="Q109" s="800"/>
      <c r="R109" s="801">
        <f t="shared" si="33"/>
        <v>0.30190974476800625</v>
      </c>
      <c r="S109" s="776"/>
      <c r="T109" s="776">
        <f t="shared" si="34"/>
        <v>0.13766128476607081</v>
      </c>
      <c r="U109" s="776"/>
      <c r="V109" s="776">
        <f t="shared" si="35"/>
        <v>7.5321697280147773E-2</v>
      </c>
      <c r="W109" s="776"/>
      <c r="X109" s="776">
        <f t="shared" si="36"/>
        <v>9.0643879523955806E-2</v>
      </c>
      <c r="Y109" s="776"/>
      <c r="Z109" s="776">
        <f t="shared" si="37"/>
        <v>0.23130068765649173</v>
      </c>
      <c r="AA109" s="776"/>
      <c r="AB109" s="776">
        <f t="shared" si="38"/>
        <v>7.3232125440138879E-2</v>
      </c>
      <c r="AC109" s="777"/>
    </row>
    <row r="110" spans="2:29" ht="15" customHeight="1" x14ac:dyDescent="0.25">
      <c r="B110" s="174" t="s">
        <v>621</v>
      </c>
      <c r="C110" s="178">
        <f t="shared" si="39"/>
        <v>1268842204.5470762</v>
      </c>
      <c r="D110" s="179" t="s">
        <v>175</v>
      </c>
      <c r="E110" s="825">
        <f t="shared" si="40"/>
        <v>7144614827.433095</v>
      </c>
      <c r="F110" s="773"/>
      <c r="G110" s="825">
        <f t="shared" si="29"/>
        <v>5875772622.8860188</v>
      </c>
      <c r="H110" s="773"/>
      <c r="I110" s="180">
        <f t="shared" si="41"/>
        <v>0.17759420699281331</v>
      </c>
      <c r="J110" s="795">
        <f t="shared" si="30"/>
        <v>0</v>
      </c>
      <c r="K110" s="796"/>
      <c r="L110" s="796">
        <f t="shared" si="31"/>
        <v>0.99992102085268864</v>
      </c>
      <c r="M110" s="796"/>
      <c r="N110" s="796">
        <f t="shared" si="32"/>
        <v>0</v>
      </c>
      <c r="O110" s="796"/>
      <c r="P110" s="799">
        <f t="shared" ref="P110" si="44">P124/$E110</f>
        <v>7.8979147311412069E-5</v>
      </c>
      <c r="Q110" s="800"/>
      <c r="R110" s="801">
        <f t="shared" si="33"/>
        <v>0.27347686919611053</v>
      </c>
      <c r="S110" s="776"/>
      <c r="T110" s="776">
        <f t="shared" si="34"/>
        <v>0.12531445018717199</v>
      </c>
      <c r="U110" s="776"/>
      <c r="V110" s="776">
        <f t="shared" si="35"/>
        <v>6.3790813421807258E-2</v>
      </c>
      <c r="W110" s="776"/>
      <c r="X110" s="776">
        <f t="shared" si="36"/>
        <v>8.4179010337315618E-2</v>
      </c>
      <c r="Y110" s="776"/>
      <c r="Z110" s="776">
        <f t="shared" si="37"/>
        <v>0.20543585045869162</v>
      </c>
      <c r="AA110" s="776"/>
      <c r="AB110" s="776">
        <f t="shared" si="38"/>
        <v>7.0208799406089734E-2</v>
      </c>
      <c r="AC110" s="777"/>
    </row>
    <row r="111" spans="2:29" ht="15" customHeight="1" x14ac:dyDescent="0.25">
      <c r="B111" s="181" t="s">
        <v>622</v>
      </c>
      <c r="C111" s="182">
        <f t="shared" si="39"/>
        <v>6420174463.1820107</v>
      </c>
      <c r="D111" s="183" t="s">
        <v>175</v>
      </c>
      <c r="E111" s="829">
        <f t="shared" si="40"/>
        <v>29496472841.803371</v>
      </c>
      <c r="F111" s="775"/>
      <c r="G111" s="829">
        <f t="shared" si="29"/>
        <v>23076298378.621361</v>
      </c>
      <c r="H111" s="775"/>
      <c r="I111" s="184">
        <f t="shared" si="41"/>
        <v>0.21765905698674345</v>
      </c>
      <c r="J111" s="797">
        <f t="shared" si="30"/>
        <v>0</v>
      </c>
      <c r="K111" s="798"/>
      <c r="L111" s="798">
        <f t="shared" si="31"/>
        <v>0.99992938460610747</v>
      </c>
      <c r="M111" s="798"/>
      <c r="N111" s="798">
        <f t="shared" si="32"/>
        <v>0</v>
      </c>
      <c r="O111" s="798"/>
      <c r="P111" s="841">
        <f t="shared" ref="P111" si="45">P125/$E111</f>
        <v>7.0615393892520774E-5</v>
      </c>
      <c r="Q111" s="842"/>
      <c r="R111" s="823">
        <f t="shared" si="33"/>
        <v>0.24676251136943469</v>
      </c>
      <c r="S111" s="778"/>
      <c r="T111" s="778">
        <f t="shared" si="34"/>
        <v>0.1225155464678164</v>
      </c>
      <c r="U111" s="778"/>
      <c r="V111" s="778">
        <f t="shared" si="35"/>
        <v>7.5813794689871428E-2</v>
      </c>
      <c r="W111" s="778"/>
      <c r="X111" s="778">
        <f t="shared" si="36"/>
        <v>7.0964120738589861E-2</v>
      </c>
      <c r="Y111" s="778"/>
      <c r="Z111" s="778">
        <f t="shared" si="37"/>
        <v>0.22974658895062028</v>
      </c>
      <c r="AA111" s="778"/>
      <c r="AB111" s="778">
        <f t="shared" si="38"/>
        <v>3.6538380796923862E-2</v>
      </c>
      <c r="AC111" s="779"/>
    </row>
    <row r="112" spans="2:29" ht="15" customHeight="1" x14ac:dyDescent="0.25">
      <c r="B112" s="185" t="s">
        <v>630</v>
      </c>
      <c r="C112" s="175">
        <f t="shared" si="39"/>
        <v>49501.606203172087</v>
      </c>
      <c r="D112" s="176" t="s">
        <v>241</v>
      </c>
      <c r="E112" s="830">
        <f t="shared" si="40"/>
        <v>83646.025552029823</v>
      </c>
      <c r="F112" s="781"/>
      <c r="G112" s="830">
        <f t="shared" si="29"/>
        <v>34144.419348857737</v>
      </c>
      <c r="H112" s="781"/>
      <c r="I112" s="177">
        <f t="shared" si="41"/>
        <v>0.59179866438939055</v>
      </c>
      <c r="J112" s="793">
        <f t="shared" si="30"/>
        <v>0.1048034176076718</v>
      </c>
      <c r="K112" s="794"/>
      <c r="L112" s="794">
        <f t="shared" si="31"/>
        <v>0.32767546459978569</v>
      </c>
      <c r="M112" s="794"/>
      <c r="N112" s="794">
        <f t="shared" si="32"/>
        <v>0.56715729822675254</v>
      </c>
      <c r="O112" s="794"/>
      <c r="P112" s="839">
        <f t="shared" ref="P112" si="46">P126/$E112</f>
        <v>3.6381956579013212E-4</v>
      </c>
      <c r="Q112" s="840"/>
      <c r="R112" s="812">
        <f t="shared" si="33"/>
        <v>0.12493609567279372</v>
      </c>
      <c r="S112" s="791"/>
      <c r="T112" s="791">
        <f t="shared" si="34"/>
        <v>7.0055667765531867E-3</v>
      </c>
      <c r="U112" s="791"/>
      <c r="V112" s="791">
        <f t="shared" si="35"/>
        <v>0</v>
      </c>
      <c r="W112" s="791"/>
      <c r="X112" s="791">
        <f t="shared" si="36"/>
        <v>0.17878667874046811</v>
      </c>
      <c r="Y112" s="791"/>
      <c r="Z112" s="791">
        <f t="shared" si="37"/>
        <v>8.2819591146128427E-2</v>
      </c>
      <c r="AA112" s="791"/>
      <c r="AB112" s="791">
        <f t="shared" si="38"/>
        <v>1.4653403274666053E-2</v>
      </c>
      <c r="AC112" s="792"/>
    </row>
    <row r="113" spans="2:29" ht="15" customHeight="1" x14ac:dyDescent="0.25">
      <c r="B113" s="174" t="s">
        <v>631</v>
      </c>
      <c r="C113" s="178">
        <f t="shared" si="39"/>
        <v>225.80393901152257</v>
      </c>
      <c r="D113" s="179" t="s">
        <v>362</v>
      </c>
      <c r="E113" s="825">
        <f t="shared" si="40"/>
        <v>316.24468446091481</v>
      </c>
      <c r="F113" s="773"/>
      <c r="G113" s="825">
        <f t="shared" si="29"/>
        <v>90.440745449392224</v>
      </c>
      <c r="H113" s="773"/>
      <c r="I113" s="180">
        <f t="shared" si="41"/>
        <v>0.71401655144477227</v>
      </c>
      <c r="J113" s="795">
        <f t="shared" si="30"/>
        <v>0.38004140000913306</v>
      </c>
      <c r="K113" s="796"/>
      <c r="L113" s="796">
        <f t="shared" si="31"/>
        <v>0.16711381498164962</v>
      </c>
      <c r="M113" s="796"/>
      <c r="N113" s="796">
        <f t="shared" si="32"/>
        <v>0.45263436270023916</v>
      </c>
      <c r="O113" s="796"/>
      <c r="P113" s="799">
        <f t="shared" ref="P113" si="47">P127/$E113</f>
        <v>2.1042230897814918E-4</v>
      </c>
      <c r="Q113" s="800"/>
      <c r="R113" s="801">
        <f t="shared" si="33"/>
        <v>8.1375658779760496E-2</v>
      </c>
      <c r="S113" s="776"/>
      <c r="T113" s="776">
        <f t="shared" si="34"/>
        <v>3.705402824796351E-3</v>
      </c>
      <c r="U113" s="776"/>
      <c r="V113" s="776">
        <f t="shared" si="35"/>
        <v>0</v>
      </c>
      <c r="W113" s="776"/>
      <c r="X113" s="776">
        <f t="shared" si="36"/>
        <v>0.13002729062415544</v>
      </c>
      <c r="Y113" s="776"/>
      <c r="Z113" s="776">
        <f t="shared" si="37"/>
        <v>5.1025265154628366E-2</v>
      </c>
      <c r="AA113" s="776"/>
      <c r="AB113" s="776">
        <f t="shared" si="38"/>
        <v>1.9849831171886965E-2</v>
      </c>
      <c r="AC113" s="777"/>
    </row>
    <row r="114" spans="2:29" ht="15" customHeight="1" x14ac:dyDescent="0.25">
      <c r="B114" s="174" t="s">
        <v>634</v>
      </c>
      <c r="C114" s="178">
        <f t="shared" si="39"/>
        <v>8644137945.3166771</v>
      </c>
      <c r="D114" s="179" t="s">
        <v>242</v>
      </c>
      <c r="E114" s="825">
        <f t="shared" si="40"/>
        <v>9500961393.6338043</v>
      </c>
      <c r="F114" s="773"/>
      <c r="G114" s="825">
        <f t="shared" si="29"/>
        <v>856823448.31712723</v>
      </c>
      <c r="H114" s="773"/>
      <c r="I114" s="180">
        <f t="shared" si="41"/>
        <v>0.90981718451237481</v>
      </c>
      <c r="J114" s="795">
        <f t="shared" si="30"/>
        <v>0</v>
      </c>
      <c r="K114" s="796"/>
      <c r="L114" s="796">
        <f t="shared" si="31"/>
        <v>0.99985569889974912</v>
      </c>
      <c r="M114" s="796"/>
      <c r="N114" s="796">
        <f t="shared" si="32"/>
        <v>0</v>
      </c>
      <c r="O114" s="796"/>
      <c r="P114" s="799">
        <f t="shared" ref="P114" si="48">P128/$E114</f>
        <v>1.443011002508591E-4</v>
      </c>
      <c r="Q114" s="800"/>
      <c r="R114" s="801">
        <f t="shared" si="33"/>
        <v>2.9530249225584733E-2</v>
      </c>
      <c r="S114" s="776"/>
      <c r="T114" s="776">
        <f t="shared" si="34"/>
        <v>8.8381053033777853E-4</v>
      </c>
      <c r="U114" s="776"/>
      <c r="V114" s="776">
        <f t="shared" si="35"/>
        <v>0</v>
      </c>
      <c r="W114" s="776"/>
      <c r="X114" s="776">
        <f t="shared" si="36"/>
        <v>2.0185318738931937E-2</v>
      </c>
      <c r="Y114" s="776"/>
      <c r="Z114" s="776">
        <f t="shared" si="37"/>
        <v>3.5647245454212002E-2</v>
      </c>
      <c r="AA114" s="776"/>
      <c r="AB114" s="776">
        <f t="shared" si="38"/>
        <v>3.9361915385586997E-3</v>
      </c>
      <c r="AC114" s="777"/>
    </row>
    <row r="115" spans="2:29" ht="15" customHeight="1" x14ac:dyDescent="0.25">
      <c r="B115" s="174" t="s">
        <v>635</v>
      </c>
      <c r="C115" s="178">
        <f t="shared" si="39"/>
        <v>50377020935.344833</v>
      </c>
      <c r="D115" s="179" t="s">
        <v>243</v>
      </c>
      <c r="E115" s="825">
        <f t="shared" si="40"/>
        <v>63856130550.470375</v>
      </c>
      <c r="F115" s="773"/>
      <c r="G115" s="825">
        <f t="shared" si="29"/>
        <v>13479109615.125538</v>
      </c>
      <c r="H115" s="773"/>
      <c r="I115" s="180">
        <f t="shared" si="41"/>
        <v>0.78891440024741288</v>
      </c>
      <c r="J115" s="795">
        <f t="shared" si="30"/>
        <v>0</v>
      </c>
      <c r="K115" s="796"/>
      <c r="L115" s="796">
        <f t="shared" si="31"/>
        <v>0.19922705137217095</v>
      </c>
      <c r="M115" s="796"/>
      <c r="N115" s="796">
        <f t="shared" si="32"/>
        <v>0.80056806272499081</v>
      </c>
      <c r="O115" s="796"/>
      <c r="P115" s="799">
        <f t="shared" ref="P115" si="49">P129/$E115</f>
        <v>2.0488590283819117E-4</v>
      </c>
      <c r="Q115" s="800"/>
      <c r="R115" s="801">
        <f t="shared" si="33"/>
        <v>6.7413011310519938E-2</v>
      </c>
      <c r="S115" s="776"/>
      <c r="T115" s="776">
        <f t="shared" si="34"/>
        <v>2.4572852099106145E-3</v>
      </c>
      <c r="U115" s="776"/>
      <c r="V115" s="776">
        <f t="shared" si="35"/>
        <v>0</v>
      </c>
      <c r="W115" s="776"/>
      <c r="X115" s="776">
        <f t="shared" si="36"/>
        <v>8.9024229452346407E-2</v>
      </c>
      <c r="Y115" s="776"/>
      <c r="Z115" s="776">
        <f t="shared" si="37"/>
        <v>4.5089724636585164E-2</v>
      </c>
      <c r="AA115" s="776"/>
      <c r="AB115" s="776">
        <f t="shared" si="38"/>
        <v>7.1013491432249829E-3</v>
      </c>
      <c r="AC115" s="777"/>
    </row>
    <row r="116" spans="2:29" ht="15" customHeight="1" x14ac:dyDescent="0.25">
      <c r="B116" s="174" t="s">
        <v>632</v>
      </c>
      <c r="C116" s="178">
        <f t="shared" si="39"/>
        <v>14958054.963197794</v>
      </c>
      <c r="D116" s="179" t="s">
        <v>244</v>
      </c>
      <c r="E116" s="825">
        <f t="shared" si="40"/>
        <v>38100179.56437289</v>
      </c>
      <c r="F116" s="773"/>
      <c r="G116" s="825">
        <f t="shared" si="29"/>
        <v>23142124.601175096</v>
      </c>
      <c r="H116" s="773"/>
      <c r="I116" s="180">
        <f t="shared" si="41"/>
        <v>0.39259801749556389</v>
      </c>
      <c r="J116" s="795">
        <f t="shared" si="30"/>
        <v>0.32136839059235706</v>
      </c>
      <c r="K116" s="796"/>
      <c r="L116" s="796">
        <f t="shared" si="31"/>
        <v>0.67811314869554506</v>
      </c>
      <c r="M116" s="796"/>
      <c r="N116" s="796">
        <f t="shared" si="32"/>
        <v>0</v>
      </c>
      <c r="O116" s="796"/>
      <c r="P116" s="799">
        <f t="shared" ref="P116" si="50">P130/$E116</f>
        <v>5.1846071209770176E-4</v>
      </c>
      <c r="Q116" s="800"/>
      <c r="R116" s="801">
        <f t="shared" si="33"/>
        <v>0.19009474516901639</v>
      </c>
      <c r="S116" s="776"/>
      <c r="T116" s="776">
        <f t="shared" si="34"/>
        <v>8.9732979290472002E-3</v>
      </c>
      <c r="U116" s="776"/>
      <c r="V116" s="776">
        <f t="shared" si="35"/>
        <v>0</v>
      </c>
      <c r="W116" s="776"/>
      <c r="X116" s="776">
        <f t="shared" si="36"/>
        <v>0.25147450360513363</v>
      </c>
      <c r="Y116" s="776"/>
      <c r="Z116" s="776">
        <f t="shared" si="37"/>
        <v>0.13255758562299891</v>
      </c>
      <c r="AA116" s="776"/>
      <c r="AB116" s="776">
        <f t="shared" si="38"/>
        <v>2.4301850178239943E-2</v>
      </c>
      <c r="AC116" s="777"/>
    </row>
    <row r="117" spans="2:29" ht="15" customHeight="1" x14ac:dyDescent="0.25">
      <c r="B117" s="174" t="s">
        <v>633</v>
      </c>
      <c r="C117" s="178">
        <f t="shared" si="39"/>
        <v>72668996.759741738</v>
      </c>
      <c r="D117" s="179" t="s">
        <v>245</v>
      </c>
      <c r="E117" s="825">
        <f t="shared" si="40"/>
        <v>140758835.1322439</v>
      </c>
      <c r="F117" s="773"/>
      <c r="G117" s="825">
        <f t="shared" si="29"/>
        <v>68089838.372502163</v>
      </c>
      <c r="H117" s="773"/>
      <c r="I117" s="180">
        <f t="shared" si="41"/>
        <v>0.51626597145016662</v>
      </c>
      <c r="J117" s="795">
        <f t="shared" si="30"/>
        <v>0.45280381952632009</v>
      </c>
      <c r="K117" s="796"/>
      <c r="L117" s="796">
        <f t="shared" si="31"/>
        <v>0.5468267108371424</v>
      </c>
      <c r="M117" s="796"/>
      <c r="N117" s="796">
        <f t="shared" si="32"/>
        <v>0</v>
      </c>
      <c r="O117" s="796"/>
      <c r="P117" s="799">
        <f t="shared" ref="P117" si="51">P131/$E117</f>
        <v>3.6946963653757003E-4</v>
      </c>
      <c r="Q117" s="800"/>
      <c r="R117" s="801">
        <f t="shared" si="33"/>
        <v>0.15860454212329506</v>
      </c>
      <c r="S117" s="776"/>
      <c r="T117" s="776">
        <f t="shared" si="34"/>
        <v>5.5033341340305309E-3</v>
      </c>
      <c r="U117" s="776"/>
      <c r="V117" s="776">
        <f t="shared" si="35"/>
        <v>0</v>
      </c>
      <c r="W117" s="776"/>
      <c r="X117" s="776">
        <f t="shared" si="36"/>
        <v>0.23662674990046309</v>
      </c>
      <c r="Y117" s="776"/>
      <c r="Z117" s="776">
        <f t="shared" si="37"/>
        <v>6.8854411199497922E-2</v>
      </c>
      <c r="AA117" s="776"/>
      <c r="AB117" s="776">
        <f t="shared" si="38"/>
        <v>1.4144991192546832E-2</v>
      </c>
      <c r="AC117" s="777"/>
    </row>
    <row r="118" spans="2:29" ht="15" customHeight="1" x14ac:dyDescent="0.25">
      <c r="B118" s="174" t="s">
        <v>636</v>
      </c>
      <c r="C118" s="178">
        <f t="shared" si="39"/>
        <v>5362815458.936409</v>
      </c>
      <c r="D118" s="179" t="s">
        <v>363</v>
      </c>
      <c r="E118" s="825">
        <f t="shared" si="40"/>
        <v>8947753294.9467125</v>
      </c>
      <c r="F118" s="773"/>
      <c r="G118" s="825">
        <f t="shared" si="29"/>
        <v>3584937836.010304</v>
      </c>
      <c r="H118" s="773"/>
      <c r="I118" s="180">
        <f t="shared" si="41"/>
        <v>0.59934771133722309</v>
      </c>
      <c r="J118" s="795">
        <f t="shared" si="30"/>
        <v>0.99976004009855812</v>
      </c>
      <c r="K118" s="796"/>
      <c r="L118" s="796">
        <f t="shared" si="31"/>
        <v>0</v>
      </c>
      <c r="M118" s="796"/>
      <c r="N118" s="796">
        <f t="shared" si="32"/>
        <v>0</v>
      </c>
      <c r="O118" s="796"/>
      <c r="P118" s="799">
        <f t="shared" ref="P118" si="52">P132/$E118</f>
        <v>2.3995990144189588E-4</v>
      </c>
      <c r="Q118" s="800"/>
      <c r="R118" s="801">
        <f t="shared" si="33"/>
        <v>9.4361560045714096E-2</v>
      </c>
      <c r="S118" s="776"/>
      <c r="T118" s="776">
        <f t="shared" si="34"/>
        <v>1.5796007887682682E-2</v>
      </c>
      <c r="U118" s="776"/>
      <c r="V118" s="776">
        <f t="shared" si="35"/>
        <v>0</v>
      </c>
      <c r="W118" s="776"/>
      <c r="X118" s="776">
        <f t="shared" si="36"/>
        <v>0.2508645569187346</v>
      </c>
      <c r="Y118" s="776"/>
      <c r="Z118" s="776">
        <f t="shared" si="37"/>
        <v>2.9452866271440555E-2</v>
      </c>
      <c r="AA118" s="776"/>
      <c r="AB118" s="776">
        <f t="shared" si="38"/>
        <v>1.0177297539204969E-2</v>
      </c>
      <c r="AC118" s="777"/>
    </row>
    <row r="119" spans="2:29" ht="15" customHeight="1" x14ac:dyDescent="0.25">
      <c r="B119" s="174" t="s">
        <v>637</v>
      </c>
      <c r="C119" s="178">
        <f t="shared" si="39"/>
        <v>11642297160.701033</v>
      </c>
      <c r="D119" s="179" t="s">
        <v>654</v>
      </c>
      <c r="E119" s="825">
        <f t="shared" si="40"/>
        <v>12022389040.589489</v>
      </c>
      <c r="F119" s="773"/>
      <c r="G119" s="825">
        <f t="shared" si="29"/>
        <v>380091879.8884564</v>
      </c>
      <c r="H119" s="773"/>
      <c r="I119" s="180">
        <f t="shared" si="41"/>
        <v>0.96838466309772497</v>
      </c>
      <c r="J119" s="795">
        <f t="shared" si="30"/>
        <v>0.99999134971119263</v>
      </c>
      <c r="K119" s="796"/>
      <c r="L119" s="796">
        <f t="shared" si="31"/>
        <v>0</v>
      </c>
      <c r="M119" s="796"/>
      <c r="N119" s="796">
        <f t="shared" si="32"/>
        <v>0</v>
      </c>
      <c r="O119" s="796"/>
      <c r="P119" s="799">
        <f t="shared" ref="P119" si="53">P133/$E119</f>
        <v>8.6502888073156415E-6</v>
      </c>
      <c r="Q119" s="800"/>
      <c r="R119" s="801">
        <f t="shared" si="33"/>
        <v>7.4808135000390972E-3</v>
      </c>
      <c r="S119" s="776"/>
      <c r="T119" s="776">
        <f t="shared" si="34"/>
        <v>9.3169902855858575E-4</v>
      </c>
      <c r="U119" s="776"/>
      <c r="V119" s="776">
        <f t="shared" si="35"/>
        <v>0</v>
      </c>
      <c r="W119" s="776"/>
      <c r="X119" s="776">
        <f t="shared" si="36"/>
        <v>1.877556176423437E-2</v>
      </c>
      <c r="Y119" s="776"/>
      <c r="Z119" s="776">
        <f t="shared" si="37"/>
        <v>2.9991215996064188E-3</v>
      </c>
      <c r="AA119" s="776"/>
      <c r="AB119" s="776">
        <f t="shared" si="38"/>
        <v>1.4281410098366065E-3</v>
      </c>
      <c r="AC119" s="777"/>
    </row>
    <row r="120" spans="2:29" ht="15" customHeight="1" x14ac:dyDescent="0.25">
      <c r="B120" s="181" t="s">
        <v>638</v>
      </c>
      <c r="C120" s="182">
        <f t="shared" si="39"/>
        <v>318041972.54466283</v>
      </c>
      <c r="D120" s="183" t="s">
        <v>614</v>
      </c>
      <c r="E120" s="829">
        <f t="shared" si="40"/>
        <v>387103419.54923981</v>
      </c>
      <c r="F120" s="775"/>
      <c r="G120" s="829">
        <f t="shared" si="29"/>
        <v>69061447.004576981</v>
      </c>
      <c r="H120" s="775"/>
      <c r="I120" s="184">
        <f t="shared" si="41"/>
        <v>0.82159432462519921</v>
      </c>
      <c r="J120" s="797">
        <f t="shared" si="30"/>
        <v>0.99991996220750878</v>
      </c>
      <c r="K120" s="798"/>
      <c r="L120" s="798">
        <f t="shared" si="31"/>
        <v>0</v>
      </c>
      <c r="M120" s="798"/>
      <c r="N120" s="798">
        <f t="shared" si="32"/>
        <v>0</v>
      </c>
      <c r="O120" s="798"/>
      <c r="P120" s="841">
        <f t="shared" ref="P120" si="54">P134/$E120</f>
        <v>8.0037792491216984E-5</v>
      </c>
      <c r="Q120" s="842"/>
      <c r="R120" s="823">
        <f t="shared" si="33"/>
        <v>4.0446354390626986E-2</v>
      </c>
      <c r="S120" s="778"/>
      <c r="T120" s="778">
        <f t="shared" si="34"/>
        <v>1.039035547774749E-3</v>
      </c>
      <c r="U120" s="778"/>
      <c r="V120" s="778">
        <f t="shared" si="35"/>
        <v>0</v>
      </c>
      <c r="W120" s="778"/>
      <c r="X120" s="778">
        <f t="shared" si="36"/>
        <v>0.12759594962026682</v>
      </c>
      <c r="Y120" s="778"/>
      <c r="Z120" s="778">
        <f t="shared" si="37"/>
        <v>7.3869944018771236E-3</v>
      </c>
      <c r="AA120" s="778"/>
      <c r="AB120" s="778">
        <f t="shared" si="38"/>
        <v>1.937341414255069E-3</v>
      </c>
      <c r="AC120" s="779"/>
    </row>
    <row r="121" spans="2:29" x14ac:dyDescent="0.25">
      <c r="J121" s="835">
        <v>0</v>
      </c>
      <c r="K121" s="836"/>
      <c r="L121" s="780">
        <v>2782328826.9542389</v>
      </c>
      <c r="M121" s="780"/>
      <c r="N121" s="780">
        <v>0</v>
      </c>
      <c r="O121" s="780"/>
      <c r="P121" s="784">
        <v>254006.98647833467</v>
      </c>
      <c r="Q121" s="785"/>
      <c r="R121" s="830">
        <v>868576771.54081738</v>
      </c>
      <c r="S121" s="780"/>
      <c r="T121" s="836">
        <v>433314300.55987126</v>
      </c>
      <c r="U121" s="836"/>
      <c r="V121" s="780">
        <v>218038199.57018435</v>
      </c>
      <c r="W121" s="780"/>
      <c r="X121" s="780">
        <v>272250000.00000006</v>
      </c>
      <c r="Y121" s="780"/>
      <c r="Z121" s="780">
        <v>626014049.36741543</v>
      </c>
      <c r="AA121" s="780"/>
      <c r="AB121" s="780">
        <v>234454288.00969142</v>
      </c>
      <c r="AC121" s="781"/>
    </row>
    <row r="122" spans="2:29" x14ac:dyDescent="0.25">
      <c r="J122" s="831">
        <v>0</v>
      </c>
      <c r="K122" s="832"/>
      <c r="L122" s="772">
        <v>2782328826.9542384</v>
      </c>
      <c r="M122" s="772"/>
      <c r="N122" s="772">
        <v>0</v>
      </c>
      <c r="O122" s="772"/>
      <c r="P122" s="786">
        <v>254006.98647833458</v>
      </c>
      <c r="Q122" s="787"/>
      <c r="R122" s="825">
        <v>868576771.54081726</v>
      </c>
      <c r="S122" s="772"/>
      <c r="T122" s="832">
        <v>433314300.55987126</v>
      </c>
      <c r="U122" s="832"/>
      <c r="V122" s="772">
        <v>218038199.57018435</v>
      </c>
      <c r="W122" s="772"/>
      <c r="X122" s="772">
        <v>272250000</v>
      </c>
      <c r="Y122" s="772"/>
      <c r="Z122" s="772">
        <v>626014049.36741543</v>
      </c>
      <c r="AA122" s="772"/>
      <c r="AB122" s="772">
        <v>234454288.00969136</v>
      </c>
      <c r="AC122" s="773"/>
    </row>
    <row r="123" spans="2:29" x14ac:dyDescent="0.25">
      <c r="J123" s="831">
        <v>0</v>
      </c>
      <c r="K123" s="832"/>
      <c r="L123" s="772">
        <v>12258703768.615494</v>
      </c>
      <c r="M123" s="772"/>
      <c r="N123" s="772">
        <v>0</v>
      </c>
      <c r="O123" s="772"/>
      <c r="P123" s="786">
        <v>1087028.4708863485</v>
      </c>
      <c r="Q123" s="787"/>
      <c r="R123" s="825">
        <v>3701350310.4575009</v>
      </c>
      <c r="S123" s="772"/>
      <c r="T123" s="832">
        <v>1687698552.0901625</v>
      </c>
      <c r="U123" s="832"/>
      <c r="V123" s="772">
        <v>923428251.13608181</v>
      </c>
      <c r="W123" s="772"/>
      <c r="X123" s="772">
        <v>1111275000</v>
      </c>
      <c r="Y123" s="772"/>
      <c r="Z123" s="772">
        <v>2835698041.8908086</v>
      </c>
      <c r="AA123" s="772"/>
      <c r="AB123" s="772">
        <v>897810537.52208996</v>
      </c>
      <c r="AC123" s="773"/>
    </row>
    <row r="124" spans="2:29" x14ac:dyDescent="0.25">
      <c r="J124" s="831">
        <v>0</v>
      </c>
      <c r="K124" s="832"/>
      <c r="L124" s="772">
        <v>7144050551.8461561</v>
      </c>
      <c r="M124" s="772"/>
      <c r="N124" s="772">
        <v>0</v>
      </c>
      <c r="O124" s="772"/>
      <c r="P124" s="786">
        <v>564275.58693913731</v>
      </c>
      <c r="Q124" s="787"/>
      <c r="R124" s="825">
        <v>1953886894.6185124</v>
      </c>
      <c r="S124" s="772"/>
      <c r="T124" s="832">
        <v>895323478.89889503</v>
      </c>
      <c r="U124" s="832"/>
      <c r="V124" s="772">
        <v>455760791.42746222</v>
      </c>
      <c r="W124" s="772"/>
      <c r="X124" s="772">
        <v>601426605.41462898</v>
      </c>
      <c r="Y124" s="772"/>
      <c r="Z124" s="772">
        <v>1467760023.2734962</v>
      </c>
      <c r="AA124" s="772"/>
      <c r="AB124" s="772">
        <v>501614829.25302458</v>
      </c>
      <c r="AC124" s="773"/>
    </row>
    <row r="125" spans="2:29" x14ac:dyDescent="0.25">
      <c r="J125" s="833">
        <v>0</v>
      </c>
      <c r="K125" s="834"/>
      <c r="L125" s="774">
        <v>29494389936.755207</v>
      </c>
      <c r="M125" s="774"/>
      <c r="N125" s="774">
        <v>0</v>
      </c>
      <c r="O125" s="774"/>
      <c r="P125" s="837">
        <v>2082905.0481639865</v>
      </c>
      <c r="Q125" s="838"/>
      <c r="R125" s="829">
        <v>7278623714.9837265</v>
      </c>
      <c r="S125" s="774"/>
      <c r="T125" s="834">
        <v>3613776489.0866456</v>
      </c>
      <c r="U125" s="834"/>
      <c r="V125" s="774">
        <v>2236239536.1038494</v>
      </c>
      <c r="W125" s="774"/>
      <c r="X125" s="774">
        <v>2093191260.1082711</v>
      </c>
      <c r="Y125" s="774"/>
      <c r="Z125" s="774">
        <v>6776714021.4789333</v>
      </c>
      <c r="AA125" s="774"/>
      <c r="AB125" s="774">
        <v>1077753356.8599346</v>
      </c>
      <c r="AC125" s="775"/>
    </row>
    <row r="126" spans="2:29" x14ac:dyDescent="0.25">
      <c r="J126" s="835">
        <v>8766.3893471513675</v>
      </c>
      <c r="K126" s="836"/>
      <c r="L126" s="780">
        <v>27408.750284686917</v>
      </c>
      <c r="M126" s="780"/>
      <c r="N126" s="780">
        <v>47440.453859495137</v>
      </c>
      <c r="O126" s="780"/>
      <c r="P126" s="784">
        <v>30.432060696409788</v>
      </c>
      <c r="Q126" s="785"/>
      <c r="R126" s="830">
        <v>10450.407851017346</v>
      </c>
      <c r="S126" s="780"/>
      <c r="T126" s="836">
        <v>585.98781759801909</v>
      </c>
      <c r="U126" s="836"/>
      <c r="V126" s="780">
        <v>0</v>
      </c>
      <c r="W126" s="780"/>
      <c r="X126" s="780">
        <v>14954.795098287743</v>
      </c>
      <c r="Y126" s="780"/>
      <c r="Z126" s="780">
        <v>6927.5296372177208</v>
      </c>
      <c r="AA126" s="780"/>
      <c r="AB126" s="780">
        <v>1225.6989447369142</v>
      </c>
      <c r="AC126" s="781"/>
    </row>
    <row r="127" spans="2:29" x14ac:dyDescent="0.25">
      <c r="J127" s="831">
        <v>120.18607262797259</v>
      </c>
      <c r="K127" s="832"/>
      <c r="L127" s="772">
        <v>52.848855687931483</v>
      </c>
      <c r="M127" s="772"/>
      <c r="N127" s="772">
        <v>143.14321120830439</v>
      </c>
      <c r="O127" s="772"/>
      <c r="P127" s="786">
        <v>6.6544936706331909E-2</v>
      </c>
      <c r="Q127" s="787"/>
      <c r="R127" s="825">
        <v>25.73461953360443</v>
      </c>
      <c r="S127" s="772"/>
      <c r="T127" s="832">
        <v>1.1718139471283044</v>
      </c>
      <c r="U127" s="832"/>
      <c r="V127" s="772">
        <v>0</v>
      </c>
      <c r="W127" s="772"/>
      <c r="X127" s="772">
        <v>41.1204394947437</v>
      </c>
      <c r="Y127" s="772"/>
      <c r="Z127" s="772">
        <v>16.13646887835996</v>
      </c>
      <c r="AA127" s="772"/>
      <c r="AB127" s="772">
        <v>6.2774035955558238</v>
      </c>
      <c r="AC127" s="773"/>
    </row>
    <row r="128" spans="2:29" x14ac:dyDescent="0.25">
      <c r="J128" s="831">
        <v>0</v>
      </c>
      <c r="K128" s="832"/>
      <c r="L128" s="772">
        <v>9499590394.4512615</v>
      </c>
      <c r="M128" s="772"/>
      <c r="N128" s="772">
        <v>0</v>
      </c>
      <c r="O128" s="772"/>
      <c r="P128" s="786">
        <v>1370999.1825422936</v>
      </c>
      <c r="Q128" s="787"/>
      <c r="R128" s="825">
        <v>280565757.83666509</v>
      </c>
      <c r="S128" s="772"/>
      <c r="T128" s="832">
        <v>8397049.7280262522</v>
      </c>
      <c r="U128" s="832"/>
      <c r="V128" s="772">
        <v>0</v>
      </c>
      <c r="W128" s="772"/>
      <c r="X128" s="772">
        <v>191779934.05678532</v>
      </c>
      <c r="Y128" s="772"/>
      <c r="Z128" s="772">
        <v>338683102.84985638</v>
      </c>
      <c r="AA128" s="772"/>
      <c r="AB128" s="772">
        <v>37397603.845794253</v>
      </c>
      <c r="AC128" s="773"/>
    </row>
    <row r="129" spans="10:29" x14ac:dyDescent="0.25">
      <c r="J129" s="831">
        <v>0</v>
      </c>
      <c r="K129" s="832"/>
      <c r="L129" s="772">
        <v>12721868601.606617</v>
      </c>
      <c r="M129" s="772"/>
      <c r="N129" s="772">
        <v>51121178727.904167</v>
      </c>
      <c r="O129" s="772"/>
      <c r="P129" s="786">
        <v>13083220.959586523</v>
      </c>
      <c r="Q129" s="787"/>
      <c r="R129" s="825">
        <v>4304734051.0448971</v>
      </c>
      <c r="S129" s="772"/>
      <c r="T129" s="832">
        <v>156912725.16379219</v>
      </c>
      <c r="U129" s="832"/>
      <c r="V129" s="772">
        <v>0</v>
      </c>
      <c r="W129" s="772"/>
      <c r="X129" s="772">
        <v>5684742818.0640621</v>
      </c>
      <c r="Y129" s="772"/>
      <c r="Z129" s="772">
        <v>2879255342.8785424</v>
      </c>
      <c r="AA129" s="772"/>
      <c r="AB129" s="772">
        <v>453464677.97424543</v>
      </c>
      <c r="AC129" s="773"/>
    </row>
    <row r="130" spans="10:29" x14ac:dyDescent="0.25">
      <c r="J130" s="831">
        <v>12244193.387882328</v>
      </c>
      <c r="K130" s="832"/>
      <c r="L130" s="772">
        <v>25836232.730262563</v>
      </c>
      <c r="M130" s="772"/>
      <c r="N130" s="772">
        <v>0</v>
      </c>
      <c r="O130" s="772"/>
      <c r="P130" s="786">
        <v>19753.446227995075</v>
      </c>
      <c r="Q130" s="787"/>
      <c r="R130" s="825">
        <v>7242643.925183231</v>
      </c>
      <c r="S130" s="772"/>
      <c r="T130" s="832">
        <v>341884.26238131372</v>
      </c>
      <c r="U130" s="832"/>
      <c r="V130" s="772">
        <v>0</v>
      </c>
      <c r="W130" s="772"/>
      <c r="X130" s="772">
        <v>9581223.7432171293</v>
      </c>
      <c r="Y130" s="772"/>
      <c r="Z130" s="772">
        <v>5050467.8148559928</v>
      </c>
      <c r="AA130" s="772"/>
      <c r="AB130" s="772">
        <v>925904.85553742922</v>
      </c>
      <c r="AC130" s="773"/>
    </row>
    <row r="131" spans="10:29" x14ac:dyDescent="0.25">
      <c r="J131" s="831">
        <v>63736138.179955609</v>
      </c>
      <c r="K131" s="832"/>
      <c r="L131" s="772">
        <v>76970690.836632535</v>
      </c>
      <c r="M131" s="772"/>
      <c r="N131" s="772">
        <v>0</v>
      </c>
      <c r="O131" s="772"/>
      <c r="P131" s="786">
        <v>52006.115655761896</v>
      </c>
      <c r="Q131" s="787"/>
      <c r="R131" s="825">
        <v>22324990.59595792</v>
      </c>
      <c r="S131" s="772"/>
      <c r="T131" s="832">
        <v>774642.90204965381</v>
      </c>
      <c r="U131" s="832"/>
      <c r="V131" s="772">
        <v>0</v>
      </c>
      <c r="W131" s="772"/>
      <c r="X131" s="772">
        <v>33307305.677117996</v>
      </c>
      <c r="Y131" s="772"/>
      <c r="Z131" s="772">
        <v>9691866.714157857</v>
      </c>
      <c r="AA131" s="772"/>
      <c r="AB131" s="772">
        <v>1991032.4832187416</v>
      </c>
      <c r="AC131" s="773"/>
    </row>
    <row r="132" spans="10:29" x14ac:dyDescent="0.25">
      <c r="J132" s="831">
        <v>8945606192.9479313</v>
      </c>
      <c r="K132" s="832"/>
      <c r="L132" s="772">
        <v>0</v>
      </c>
      <c r="M132" s="772"/>
      <c r="N132" s="772">
        <v>0</v>
      </c>
      <c r="O132" s="772"/>
      <c r="P132" s="786">
        <v>2147101.9987818124</v>
      </c>
      <c r="Q132" s="787"/>
      <c r="R132" s="825">
        <v>844323959.81535041</v>
      </c>
      <c r="S132" s="772"/>
      <c r="T132" s="832">
        <v>141338781.62401697</v>
      </c>
      <c r="U132" s="832"/>
      <c r="V132" s="772">
        <v>0</v>
      </c>
      <c r="W132" s="772"/>
      <c r="X132" s="772">
        <v>2244674165.7549548</v>
      </c>
      <c r="Y132" s="772"/>
      <c r="Z132" s="772">
        <v>263536981.22590712</v>
      </c>
      <c r="AA132" s="772"/>
      <c r="AB132" s="772">
        <v>91063947.590074331</v>
      </c>
      <c r="AC132" s="773"/>
    </row>
    <row r="133" spans="10:29" x14ac:dyDescent="0.25">
      <c r="J133" s="831">
        <v>12022285043.452133</v>
      </c>
      <c r="K133" s="832"/>
      <c r="L133" s="772">
        <v>0</v>
      </c>
      <c r="M133" s="772"/>
      <c r="N133" s="772">
        <v>0</v>
      </c>
      <c r="O133" s="772"/>
      <c r="P133" s="786">
        <v>103997.13735500549</v>
      </c>
      <c r="Q133" s="787"/>
      <c r="R133" s="825">
        <v>89937250.237563938</v>
      </c>
      <c r="S133" s="772"/>
      <c r="T133" s="832">
        <v>11201248.190070614</v>
      </c>
      <c r="U133" s="832"/>
      <c r="V133" s="772">
        <v>0</v>
      </c>
      <c r="W133" s="772"/>
      <c r="X133" s="772">
        <v>225727107.98524234</v>
      </c>
      <c r="Y133" s="772"/>
      <c r="Z133" s="772">
        <v>36056606.650503427</v>
      </c>
      <c r="AA133" s="772"/>
      <c r="AB133" s="772">
        <v>17169666.825076025</v>
      </c>
      <c r="AC133" s="773"/>
    </row>
    <row r="134" spans="10:29" x14ac:dyDescent="0.25">
      <c r="J134" s="833">
        <v>387072436.64607328</v>
      </c>
      <c r="K134" s="834"/>
      <c r="L134" s="774">
        <v>0</v>
      </c>
      <c r="M134" s="774"/>
      <c r="N134" s="774">
        <v>0</v>
      </c>
      <c r="O134" s="774"/>
      <c r="P134" s="837">
        <v>30982.903166522563</v>
      </c>
      <c r="Q134" s="838"/>
      <c r="R134" s="829">
        <v>15656922.092912115</v>
      </c>
      <c r="S134" s="774"/>
      <c r="T134" s="834">
        <v>402214.21357682283</v>
      </c>
      <c r="U134" s="834"/>
      <c r="V134" s="774">
        <v>0</v>
      </c>
      <c r="W134" s="774"/>
      <c r="X134" s="774">
        <v>49392828.41863782</v>
      </c>
      <c r="Y134" s="774"/>
      <c r="Z134" s="774">
        <v>2859530.7931577261</v>
      </c>
      <c r="AA134" s="774"/>
      <c r="AB134" s="774">
        <v>749951.4862924976</v>
      </c>
      <c r="AC134" s="775"/>
    </row>
    <row r="135" spans="10:29" ht="27" customHeight="1" x14ac:dyDescent="0.25">
      <c r="P135" s="783" t="s">
        <v>843</v>
      </c>
      <c r="Q135" s="783"/>
      <c r="T135" s="235"/>
    </row>
  </sheetData>
  <mergeCells count="459">
    <mergeCell ref="E73:F73"/>
    <mergeCell ref="G73:H73"/>
    <mergeCell ref="E74:F74"/>
    <mergeCell ref="G74:H74"/>
    <mergeCell ref="E68:F68"/>
    <mergeCell ref="G68:H68"/>
    <mergeCell ref="E69:F69"/>
    <mergeCell ref="G69:H69"/>
    <mergeCell ref="E70:F70"/>
    <mergeCell ref="G70:H70"/>
    <mergeCell ref="E71:F71"/>
    <mergeCell ref="G71:H71"/>
    <mergeCell ref="E72:F72"/>
    <mergeCell ref="G72:H72"/>
    <mergeCell ref="E62:F62"/>
    <mergeCell ref="G62:H62"/>
    <mergeCell ref="E64:F64"/>
    <mergeCell ref="G64:H64"/>
    <mergeCell ref="E65:F65"/>
    <mergeCell ref="G65:H65"/>
    <mergeCell ref="E66:F66"/>
    <mergeCell ref="G66:H66"/>
    <mergeCell ref="E67:F67"/>
    <mergeCell ref="G67:H67"/>
    <mergeCell ref="T108:U108"/>
    <mergeCell ref="T109:U109"/>
    <mergeCell ref="T110:U110"/>
    <mergeCell ref="T111:U111"/>
    <mergeCell ref="T112:U112"/>
    <mergeCell ref="T113:U113"/>
    <mergeCell ref="R120:S120"/>
    <mergeCell ref="R114:S114"/>
    <mergeCell ref="R115:S115"/>
    <mergeCell ref="R116:S116"/>
    <mergeCell ref="R117:S117"/>
    <mergeCell ref="R118:S118"/>
    <mergeCell ref="R119:S119"/>
    <mergeCell ref="R108:S108"/>
    <mergeCell ref="R109:S109"/>
    <mergeCell ref="R111:S111"/>
    <mergeCell ref="R112:S112"/>
    <mergeCell ref="R113:S113"/>
    <mergeCell ref="T121:U121"/>
    <mergeCell ref="T122:U122"/>
    <mergeCell ref="T123:U123"/>
    <mergeCell ref="T124:U124"/>
    <mergeCell ref="T125:U125"/>
    <mergeCell ref="T126:U126"/>
    <mergeCell ref="T127:U127"/>
    <mergeCell ref="T128:U128"/>
    <mergeCell ref="T129:U129"/>
    <mergeCell ref="G58:H58"/>
    <mergeCell ref="G59:H59"/>
    <mergeCell ref="G60:H60"/>
    <mergeCell ref="P111:Q111"/>
    <mergeCell ref="P109:Q109"/>
    <mergeCell ref="P107:Q107"/>
    <mergeCell ref="J105:K105"/>
    <mergeCell ref="L105:M105"/>
    <mergeCell ref="G113:H113"/>
    <mergeCell ref="G107:H107"/>
    <mergeCell ref="G108:H108"/>
    <mergeCell ref="G109:H109"/>
    <mergeCell ref="G110:H110"/>
    <mergeCell ref="G111:H111"/>
    <mergeCell ref="G112:H112"/>
    <mergeCell ref="G83:I83"/>
    <mergeCell ref="J83:L83"/>
    <mergeCell ref="M83:N83"/>
    <mergeCell ref="F76:N76"/>
    <mergeCell ref="J113:K113"/>
    <mergeCell ref="L113:M113"/>
    <mergeCell ref="N113:O113"/>
    <mergeCell ref="J112:K112"/>
    <mergeCell ref="L112:M112"/>
    <mergeCell ref="R121:S121"/>
    <mergeCell ref="R122:S122"/>
    <mergeCell ref="R123:S123"/>
    <mergeCell ref="E59:F59"/>
    <mergeCell ref="E60:F60"/>
    <mergeCell ref="G50:H50"/>
    <mergeCell ref="G51:H51"/>
    <mergeCell ref="G52:H52"/>
    <mergeCell ref="G53:H53"/>
    <mergeCell ref="G54:H54"/>
    <mergeCell ref="G55:H55"/>
    <mergeCell ref="G56:H56"/>
    <mergeCell ref="G57:H57"/>
    <mergeCell ref="E50:F50"/>
    <mergeCell ref="E51:F51"/>
    <mergeCell ref="E52:F52"/>
    <mergeCell ref="E53:F53"/>
    <mergeCell ref="E54:F54"/>
    <mergeCell ref="E55:F55"/>
    <mergeCell ref="N118:O118"/>
    <mergeCell ref="P118:Q118"/>
    <mergeCell ref="P117:Q117"/>
    <mergeCell ref="P115:Q115"/>
    <mergeCell ref="P113:Q113"/>
    <mergeCell ref="Z119:AA119"/>
    <mergeCell ref="V118:W118"/>
    <mergeCell ref="X118:Y118"/>
    <mergeCell ref="Z118:AA118"/>
    <mergeCell ref="J119:K119"/>
    <mergeCell ref="L119:M119"/>
    <mergeCell ref="N119:O119"/>
    <mergeCell ref="J118:K118"/>
    <mergeCell ref="L118:M118"/>
    <mergeCell ref="T118:U118"/>
    <mergeCell ref="T119:U119"/>
    <mergeCell ref="J117:K117"/>
    <mergeCell ref="L117:M117"/>
    <mergeCell ref="N117:O117"/>
    <mergeCell ref="J116:K116"/>
    <mergeCell ref="L116:M116"/>
    <mergeCell ref="N116:O116"/>
    <mergeCell ref="P116:Q116"/>
    <mergeCell ref="V120:W120"/>
    <mergeCell ref="X120:Y120"/>
    <mergeCell ref="J120:K120"/>
    <mergeCell ref="L120:M120"/>
    <mergeCell ref="N120:O120"/>
    <mergeCell ref="P120:Q120"/>
    <mergeCell ref="P119:Q119"/>
    <mergeCell ref="V119:W119"/>
    <mergeCell ref="X119:Y119"/>
    <mergeCell ref="T120:U120"/>
    <mergeCell ref="T116:U116"/>
    <mergeCell ref="T117:U117"/>
    <mergeCell ref="N112:O112"/>
    <mergeCell ref="P112:Q112"/>
    <mergeCell ref="V115:W115"/>
    <mergeCell ref="X115:Y115"/>
    <mergeCell ref="V114:W114"/>
    <mergeCell ref="X114:Y114"/>
    <mergeCell ref="J115:K115"/>
    <mergeCell ref="L115:M115"/>
    <mergeCell ref="N115:O115"/>
    <mergeCell ref="J114:K114"/>
    <mergeCell ref="L114:M114"/>
    <mergeCell ref="N114:O114"/>
    <mergeCell ref="P114:Q114"/>
    <mergeCell ref="T114:U114"/>
    <mergeCell ref="T115:U115"/>
    <mergeCell ref="X129:Y129"/>
    <mergeCell ref="Z129:AA129"/>
    <mergeCell ref="X124:Y124"/>
    <mergeCell ref="Z124:AA124"/>
    <mergeCell ref="X126:Y126"/>
    <mergeCell ref="Z126:AA126"/>
    <mergeCell ref="X133:Y133"/>
    <mergeCell ref="Z133:AA133"/>
    <mergeCell ref="X134:Y134"/>
    <mergeCell ref="Z134:AA134"/>
    <mergeCell ref="X130:Y130"/>
    <mergeCell ref="Z130:AA130"/>
    <mergeCell ref="X131:Y131"/>
    <mergeCell ref="Z131:AA131"/>
    <mergeCell ref="X132:Y132"/>
    <mergeCell ref="Z132:AA132"/>
    <mergeCell ref="X125:Y125"/>
    <mergeCell ref="Z125:AA125"/>
    <mergeCell ref="N121:O121"/>
    <mergeCell ref="P121:Q121"/>
    <mergeCell ref="P122:Q122"/>
    <mergeCell ref="N122:O122"/>
    <mergeCell ref="V107:W107"/>
    <mergeCell ref="X107:Y107"/>
    <mergeCell ref="Z107:AA107"/>
    <mergeCell ref="R107:S107"/>
    <mergeCell ref="T107:U107"/>
    <mergeCell ref="Z111:AA111"/>
    <mergeCell ref="N107:O107"/>
    <mergeCell ref="V109:W109"/>
    <mergeCell ref="X109:Y109"/>
    <mergeCell ref="Z109:AA109"/>
    <mergeCell ref="V108:W108"/>
    <mergeCell ref="X108:Y108"/>
    <mergeCell ref="Z108:AA108"/>
    <mergeCell ref="N109:O109"/>
    <mergeCell ref="N108:O108"/>
    <mergeCell ref="P108:Q108"/>
    <mergeCell ref="V111:W111"/>
    <mergeCell ref="X111:Y111"/>
    <mergeCell ref="V110:W110"/>
    <mergeCell ref="X110:Y110"/>
    <mergeCell ref="V121:W121"/>
    <mergeCell ref="V122:W122"/>
    <mergeCell ref="X127:Y127"/>
    <mergeCell ref="Z127:AA127"/>
    <mergeCell ref="X128:Y128"/>
    <mergeCell ref="Z128:AA128"/>
    <mergeCell ref="V125:W125"/>
    <mergeCell ref="V124:W124"/>
    <mergeCell ref="Z110:AA110"/>
    <mergeCell ref="V113:W113"/>
    <mergeCell ref="X113:Y113"/>
    <mergeCell ref="Z113:AA113"/>
    <mergeCell ref="V112:W112"/>
    <mergeCell ref="X112:Y112"/>
    <mergeCell ref="Z112:AA112"/>
    <mergeCell ref="Z115:AA115"/>
    <mergeCell ref="Z114:AA114"/>
    <mergeCell ref="V117:W117"/>
    <mergeCell ref="X117:Y117"/>
    <mergeCell ref="Z117:AA117"/>
    <mergeCell ref="V116:W116"/>
    <mergeCell ref="X116:Y116"/>
    <mergeCell ref="Z116:AA116"/>
    <mergeCell ref="Z120:AA120"/>
    <mergeCell ref="N133:O133"/>
    <mergeCell ref="P134:Q134"/>
    <mergeCell ref="N134:O134"/>
    <mergeCell ref="R133:S133"/>
    <mergeCell ref="R134:S134"/>
    <mergeCell ref="T133:U133"/>
    <mergeCell ref="T134:U134"/>
    <mergeCell ref="P131:Q131"/>
    <mergeCell ref="N131:O131"/>
    <mergeCell ref="P132:Q132"/>
    <mergeCell ref="N132:O132"/>
    <mergeCell ref="R131:S131"/>
    <mergeCell ref="R132:S132"/>
    <mergeCell ref="T131:U131"/>
    <mergeCell ref="T132:U132"/>
    <mergeCell ref="N130:O130"/>
    <mergeCell ref="R129:S129"/>
    <mergeCell ref="R130:S130"/>
    <mergeCell ref="T130:U130"/>
    <mergeCell ref="P127:Q127"/>
    <mergeCell ref="N127:O127"/>
    <mergeCell ref="P128:Q128"/>
    <mergeCell ref="N128:O128"/>
    <mergeCell ref="R127:S127"/>
    <mergeCell ref="R128:S128"/>
    <mergeCell ref="N126:O126"/>
    <mergeCell ref="R125:S125"/>
    <mergeCell ref="R126:S126"/>
    <mergeCell ref="P123:Q123"/>
    <mergeCell ref="N123:O123"/>
    <mergeCell ref="P124:Q124"/>
    <mergeCell ref="N124:O124"/>
    <mergeCell ref="R124:S124"/>
    <mergeCell ref="P129:Q129"/>
    <mergeCell ref="N129:O129"/>
    <mergeCell ref="P125:Q125"/>
    <mergeCell ref="N125:O125"/>
    <mergeCell ref="L134:M134"/>
    <mergeCell ref="L121:M121"/>
    <mergeCell ref="L122:M122"/>
    <mergeCell ref="L123:M123"/>
    <mergeCell ref="L124:M124"/>
    <mergeCell ref="L125:M125"/>
    <mergeCell ref="L126:M126"/>
    <mergeCell ref="L127:M127"/>
    <mergeCell ref="L128:M128"/>
    <mergeCell ref="L129:M129"/>
    <mergeCell ref="L130:M130"/>
    <mergeCell ref="L131:M131"/>
    <mergeCell ref="L132:M132"/>
    <mergeCell ref="L133:M133"/>
    <mergeCell ref="E119:F119"/>
    <mergeCell ref="E120:F120"/>
    <mergeCell ref="J133:K133"/>
    <mergeCell ref="J134:K134"/>
    <mergeCell ref="J121:K121"/>
    <mergeCell ref="J122:K122"/>
    <mergeCell ref="J123:K123"/>
    <mergeCell ref="J124:K124"/>
    <mergeCell ref="J125:K125"/>
    <mergeCell ref="J126:K126"/>
    <mergeCell ref="J127:K127"/>
    <mergeCell ref="J128:K128"/>
    <mergeCell ref="J129:K129"/>
    <mergeCell ref="J130:K130"/>
    <mergeCell ref="J131:K131"/>
    <mergeCell ref="J132:K132"/>
    <mergeCell ref="E105:F105"/>
    <mergeCell ref="G105:H105"/>
    <mergeCell ref="E107:F107"/>
    <mergeCell ref="E108:F108"/>
    <mergeCell ref="E56:F56"/>
    <mergeCell ref="E57:F57"/>
    <mergeCell ref="E58:F58"/>
    <mergeCell ref="G119:H119"/>
    <mergeCell ref="G120:H120"/>
    <mergeCell ref="E113:F113"/>
    <mergeCell ref="E114:F114"/>
    <mergeCell ref="E115:F115"/>
    <mergeCell ref="E116:F116"/>
    <mergeCell ref="E109:F109"/>
    <mergeCell ref="E110:F110"/>
    <mergeCell ref="E111:F111"/>
    <mergeCell ref="E112:F112"/>
    <mergeCell ref="G114:H114"/>
    <mergeCell ref="G115:H115"/>
    <mergeCell ref="G116:H116"/>
    <mergeCell ref="G117:H117"/>
    <mergeCell ref="G118:H118"/>
    <mergeCell ref="E117:F117"/>
    <mergeCell ref="E118:F118"/>
    <mergeCell ref="G40:H40"/>
    <mergeCell ref="I40:J40"/>
    <mergeCell ref="K40:L40"/>
    <mergeCell ref="M40:N40"/>
    <mergeCell ref="E48:F48"/>
    <mergeCell ref="G48:H48"/>
    <mergeCell ref="C38:D38"/>
    <mergeCell ref="G38:H38"/>
    <mergeCell ref="I38:J38"/>
    <mergeCell ref="K38:L38"/>
    <mergeCell ref="M38:N38"/>
    <mergeCell ref="C39:D39"/>
    <mergeCell ref="G39:H39"/>
    <mergeCell ref="I39:J39"/>
    <mergeCell ref="K39:L39"/>
    <mergeCell ref="M39:N39"/>
    <mergeCell ref="E39:F39"/>
    <mergeCell ref="E40:F40"/>
    <mergeCell ref="E38:F38"/>
    <mergeCell ref="C40:D40"/>
    <mergeCell ref="I36:J36"/>
    <mergeCell ref="K36:L36"/>
    <mergeCell ref="M36:N36"/>
    <mergeCell ref="E37:F37"/>
    <mergeCell ref="G37:H37"/>
    <mergeCell ref="I37:J37"/>
    <mergeCell ref="K37:L37"/>
    <mergeCell ref="M37:N37"/>
    <mergeCell ref="C27:D27"/>
    <mergeCell ref="C28:D28"/>
    <mergeCell ref="C29:D29"/>
    <mergeCell ref="C30:D30"/>
    <mergeCell ref="E36:F36"/>
    <mergeCell ref="G36:H36"/>
    <mergeCell ref="C32:D32"/>
    <mergeCell ref="C33:D33"/>
    <mergeCell ref="C34:D34"/>
    <mergeCell ref="C35:D35"/>
    <mergeCell ref="C36:D36"/>
    <mergeCell ref="C37:D37"/>
    <mergeCell ref="C31:D31"/>
    <mergeCell ref="M22:N22"/>
    <mergeCell ref="C26:D26"/>
    <mergeCell ref="C19:D19"/>
    <mergeCell ref="C20:D20"/>
    <mergeCell ref="C21:D21"/>
    <mergeCell ref="C22:D22"/>
    <mergeCell ref="I18:J18"/>
    <mergeCell ref="I19:J19"/>
    <mergeCell ref="I20:J20"/>
    <mergeCell ref="I21:J21"/>
    <mergeCell ref="I22:J22"/>
    <mergeCell ref="K18:L18"/>
    <mergeCell ref="K19:L19"/>
    <mergeCell ref="K20:L20"/>
    <mergeCell ref="K21:L21"/>
    <mergeCell ref="K22:L22"/>
    <mergeCell ref="E22:F22"/>
    <mergeCell ref="G20:H20"/>
    <mergeCell ref="G21:H21"/>
    <mergeCell ref="G22:H22"/>
    <mergeCell ref="E21:F21"/>
    <mergeCell ref="M20:N20"/>
    <mergeCell ref="M21:N21"/>
    <mergeCell ref="E20:F20"/>
    <mergeCell ref="C3:D3"/>
    <mergeCell ref="C4:D4"/>
    <mergeCell ref="C5:D5"/>
    <mergeCell ref="C6:D6"/>
    <mergeCell ref="C9:D9"/>
    <mergeCell ref="C8:D8"/>
    <mergeCell ref="E18:F18"/>
    <mergeCell ref="M18:N18"/>
    <mergeCell ref="M19:N19"/>
    <mergeCell ref="G18:H18"/>
    <mergeCell ref="G19:H19"/>
    <mergeCell ref="C13:D13"/>
    <mergeCell ref="C18:D18"/>
    <mergeCell ref="C10:D10"/>
    <mergeCell ref="C11:D11"/>
    <mergeCell ref="C12:D12"/>
    <mergeCell ref="E19:F19"/>
    <mergeCell ref="C14:D14"/>
    <mergeCell ref="C15:D15"/>
    <mergeCell ref="C16:D16"/>
    <mergeCell ref="C17:D17"/>
    <mergeCell ref="J106:Q106"/>
    <mergeCell ref="R106:AC106"/>
    <mergeCell ref="AB107:AC107"/>
    <mergeCell ref="AB108:AC108"/>
    <mergeCell ref="AB109:AC109"/>
    <mergeCell ref="AB110:AC110"/>
    <mergeCell ref="AB111:AC111"/>
    <mergeCell ref="AB112:AC112"/>
    <mergeCell ref="N105:O105"/>
    <mergeCell ref="P105:Q105"/>
    <mergeCell ref="J107:K107"/>
    <mergeCell ref="L107:M107"/>
    <mergeCell ref="J109:K109"/>
    <mergeCell ref="L109:M109"/>
    <mergeCell ref="J108:K108"/>
    <mergeCell ref="L108:M108"/>
    <mergeCell ref="J111:K111"/>
    <mergeCell ref="L111:M111"/>
    <mergeCell ref="N111:O111"/>
    <mergeCell ref="J110:K110"/>
    <mergeCell ref="L110:M110"/>
    <mergeCell ref="N110:O110"/>
    <mergeCell ref="P110:Q110"/>
    <mergeCell ref="R110:S110"/>
    <mergeCell ref="P135:Q135"/>
    <mergeCell ref="AB122:AC122"/>
    <mergeCell ref="AB123:AC123"/>
    <mergeCell ref="AB124:AC124"/>
    <mergeCell ref="AB125:AC125"/>
    <mergeCell ref="AB126:AC126"/>
    <mergeCell ref="AB127:AC127"/>
    <mergeCell ref="AB128:AC128"/>
    <mergeCell ref="AB129:AC129"/>
    <mergeCell ref="AB130:AC130"/>
    <mergeCell ref="P126:Q126"/>
    <mergeCell ref="P130:Q130"/>
    <mergeCell ref="P133:Q133"/>
    <mergeCell ref="V133:W133"/>
    <mergeCell ref="V134:W134"/>
    <mergeCell ref="V131:W131"/>
    <mergeCell ref="V132:W132"/>
    <mergeCell ref="V129:W129"/>
    <mergeCell ref="V130:W130"/>
    <mergeCell ref="V127:W127"/>
    <mergeCell ref="V128:W128"/>
    <mergeCell ref="V126:W126"/>
    <mergeCell ref="X122:Y122"/>
    <mergeCell ref="Z122:AA122"/>
    <mergeCell ref="Z105:AA105"/>
    <mergeCell ref="X105:Y105"/>
    <mergeCell ref="V105:W105"/>
    <mergeCell ref="T105:U105"/>
    <mergeCell ref="R105:S105"/>
    <mergeCell ref="AB131:AC131"/>
    <mergeCell ref="AB132:AC132"/>
    <mergeCell ref="AB133:AC133"/>
    <mergeCell ref="AB134:AC134"/>
    <mergeCell ref="AB113:AC113"/>
    <mergeCell ref="AB114:AC114"/>
    <mergeCell ref="AB115:AC115"/>
    <mergeCell ref="AB116:AC116"/>
    <mergeCell ref="AB117:AC117"/>
    <mergeCell ref="AB118:AC118"/>
    <mergeCell ref="AB119:AC119"/>
    <mergeCell ref="AB120:AC120"/>
    <mergeCell ref="AB121:AC121"/>
    <mergeCell ref="AB105:AC105"/>
    <mergeCell ref="X121:Y121"/>
    <mergeCell ref="Z121:AA121"/>
    <mergeCell ref="X123:Y123"/>
    <mergeCell ref="Z123:AA123"/>
    <mergeCell ref="V123:W123"/>
  </mergeCells>
  <pageMargins left="0.7" right="0.7" top="0.78740157499999996" bottom="0.78740157499999996" header="0.3" footer="0.3"/>
  <pageSetup paperSize="9" orientation="portrait" horizontalDpi="300" verticalDpi="300" r:id="rId1"/>
  <ignoredErrors>
    <ignoredError sqref="G108:H120 F107:H107 E106:F106 E108:F120 E107" formulaRange="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CoverSheet</vt:lpstr>
      <vt:lpstr>Data 1</vt:lpstr>
      <vt:lpstr>Data 2</vt:lpstr>
      <vt:lpstr>Data 3</vt:lpstr>
      <vt:lpstr>Data 4</vt:lpstr>
      <vt:lpstr>Results 1</vt:lpstr>
      <vt:lpstr>Results 2</vt:lpstr>
      <vt:lpstr>Results 3</vt:lpstr>
      <vt:lpstr>Results 4</vt:lpstr>
      <vt:lpstr>Results 5</vt:lpstr>
      <vt:lpstr>Figure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 Jim (L&amp;W, Black Mountain)</dc:creator>
  <cp:lastModifiedBy>Praveendra Kumar</cp:lastModifiedBy>
  <dcterms:created xsi:type="dcterms:W3CDTF">2016-04-15T00:06:52Z</dcterms:created>
  <dcterms:modified xsi:type="dcterms:W3CDTF">2020-10-27T07:39:06Z</dcterms:modified>
</cp:coreProperties>
</file>