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24825" windowHeight="113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743" i="1" l="1"/>
  <c r="N744" i="1"/>
  <c r="N745" i="1"/>
  <c r="N746" i="1"/>
  <c r="N742" i="1"/>
  <c r="M746" i="1"/>
  <c r="M745" i="1"/>
  <c r="M743" i="1"/>
  <c r="M744" i="1"/>
  <c r="M742" i="1"/>
  <c r="L746" i="1"/>
  <c r="L745" i="1"/>
  <c r="L744" i="1"/>
  <c r="L743" i="1"/>
  <c r="L742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18" i="1"/>
  <c r="M735" i="1"/>
  <c r="M736" i="1"/>
  <c r="M737" i="1"/>
  <c r="M738" i="1"/>
  <c r="M739" i="1"/>
  <c r="M740" i="1"/>
  <c r="M741" i="1"/>
  <c r="M734" i="1"/>
  <c r="M723" i="1"/>
  <c r="M724" i="1"/>
  <c r="M725" i="1"/>
  <c r="M726" i="1"/>
  <c r="M727" i="1"/>
  <c r="M728" i="1"/>
  <c r="M729" i="1"/>
  <c r="M730" i="1"/>
  <c r="M731" i="1"/>
  <c r="M732" i="1"/>
  <c r="M733" i="1"/>
  <c r="M722" i="1"/>
  <c r="M719" i="1"/>
  <c r="M720" i="1"/>
  <c r="M721" i="1"/>
  <c r="M718" i="1"/>
  <c r="L735" i="1"/>
  <c r="L736" i="1"/>
  <c r="L737" i="1"/>
  <c r="L738" i="1"/>
  <c r="L739" i="1"/>
  <c r="L740" i="1"/>
  <c r="L741" i="1"/>
  <c r="L734" i="1"/>
  <c r="L723" i="1"/>
  <c r="L724" i="1"/>
  <c r="L725" i="1"/>
  <c r="L726" i="1"/>
  <c r="L727" i="1"/>
  <c r="L728" i="1"/>
  <c r="L729" i="1"/>
  <c r="L730" i="1"/>
  <c r="L731" i="1"/>
  <c r="L732" i="1"/>
  <c r="L733" i="1"/>
  <c r="L722" i="1"/>
  <c r="L718" i="1"/>
  <c r="L719" i="1"/>
  <c r="L720" i="1"/>
  <c r="L721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697" i="1"/>
  <c r="M711" i="1"/>
  <c r="M712" i="1"/>
  <c r="M713" i="1"/>
  <c r="M714" i="1"/>
  <c r="M715" i="1"/>
  <c r="M716" i="1"/>
  <c r="M717" i="1"/>
  <c r="M710" i="1"/>
  <c r="M709" i="1"/>
  <c r="M708" i="1"/>
  <c r="M706" i="1"/>
  <c r="M705" i="1"/>
  <c r="M704" i="1"/>
  <c r="M707" i="1"/>
  <c r="M701" i="1"/>
  <c r="M702" i="1"/>
  <c r="M703" i="1"/>
  <c r="M700" i="1"/>
  <c r="M698" i="1"/>
  <c r="M699" i="1"/>
  <c r="M697" i="1"/>
  <c r="L711" i="1"/>
  <c r="L712" i="1"/>
  <c r="L713" i="1"/>
  <c r="L714" i="1"/>
  <c r="L715" i="1"/>
  <c r="L716" i="1"/>
  <c r="L717" i="1"/>
  <c r="L710" i="1"/>
  <c r="L707" i="1"/>
  <c r="L706" i="1"/>
  <c r="L708" i="1"/>
  <c r="L709" i="1"/>
  <c r="L705" i="1"/>
  <c r="L701" i="1"/>
  <c r="L702" i="1"/>
  <c r="L703" i="1"/>
  <c r="L704" i="1"/>
  <c r="L700" i="1"/>
  <c r="L697" i="1"/>
  <c r="L698" i="1"/>
  <c r="L699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84" i="1"/>
  <c r="M689" i="1"/>
  <c r="M690" i="1"/>
  <c r="M691" i="1"/>
  <c r="M692" i="1"/>
  <c r="M693" i="1"/>
  <c r="M688" i="1"/>
  <c r="M695" i="1"/>
  <c r="M696" i="1"/>
  <c r="M694" i="1"/>
  <c r="M686" i="1"/>
  <c r="M687" i="1"/>
  <c r="M685" i="1"/>
  <c r="M684" i="1"/>
  <c r="L695" i="1"/>
  <c r="L696" i="1"/>
  <c r="L694" i="1"/>
  <c r="L689" i="1"/>
  <c r="L690" i="1"/>
  <c r="L691" i="1"/>
  <c r="L692" i="1"/>
  <c r="L693" i="1"/>
  <c r="L688" i="1"/>
  <c r="L686" i="1"/>
  <c r="L687" i="1"/>
  <c r="L685" i="1"/>
  <c r="L684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16" i="1"/>
  <c r="M679" i="1"/>
  <c r="M680" i="1"/>
  <c r="M681" i="1"/>
  <c r="M682" i="1"/>
  <c r="M683" i="1"/>
  <c r="M678" i="1"/>
  <c r="M673" i="1"/>
  <c r="M674" i="1"/>
  <c r="M675" i="1"/>
  <c r="M676" i="1"/>
  <c r="M677" i="1"/>
  <c r="M672" i="1"/>
  <c r="M661" i="1"/>
  <c r="M662" i="1"/>
  <c r="M663" i="1"/>
  <c r="M664" i="1"/>
  <c r="M665" i="1"/>
  <c r="M666" i="1"/>
  <c r="M667" i="1"/>
  <c r="M668" i="1"/>
  <c r="M669" i="1"/>
  <c r="M670" i="1"/>
  <c r="M671" i="1"/>
  <c r="M660" i="1"/>
  <c r="M659" i="1"/>
  <c r="M656" i="1"/>
  <c r="M657" i="1"/>
  <c r="M655" i="1"/>
  <c r="M653" i="1"/>
  <c r="M651" i="1"/>
  <c r="M649" i="1"/>
  <c r="M650" i="1"/>
  <c r="M652" i="1"/>
  <c r="M654" i="1"/>
  <c r="M658" i="1"/>
  <c r="M648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29" i="1"/>
  <c r="M625" i="1"/>
  <c r="M626" i="1"/>
  <c r="M627" i="1"/>
  <c r="M628" i="1"/>
  <c r="M621" i="1"/>
  <c r="M622" i="1"/>
  <c r="M623" i="1"/>
  <c r="M624" i="1"/>
  <c r="M620" i="1"/>
  <c r="M617" i="1"/>
  <c r="M618" i="1"/>
  <c r="M619" i="1"/>
  <c r="M616" i="1"/>
  <c r="L679" i="1"/>
  <c r="L680" i="1"/>
  <c r="L681" i="1"/>
  <c r="L682" i="1"/>
  <c r="L683" i="1"/>
  <c r="L678" i="1"/>
  <c r="L673" i="1"/>
  <c r="L674" i="1"/>
  <c r="L675" i="1"/>
  <c r="L676" i="1"/>
  <c r="L677" i="1"/>
  <c r="L672" i="1"/>
  <c r="L661" i="1"/>
  <c r="L662" i="1"/>
  <c r="L663" i="1"/>
  <c r="L664" i="1"/>
  <c r="L665" i="1"/>
  <c r="L666" i="1"/>
  <c r="L667" i="1"/>
  <c r="L668" i="1"/>
  <c r="L669" i="1"/>
  <c r="L670" i="1"/>
  <c r="L671" i="1"/>
  <c r="L660" i="1"/>
  <c r="L658" i="1"/>
  <c r="L654" i="1"/>
  <c r="L652" i="1"/>
  <c r="L653" i="1"/>
  <c r="L655" i="1"/>
  <c r="L656" i="1"/>
  <c r="L657" i="1"/>
  <c r="L659" i="1"/>
  <c r="L651" i="1"/>
  <c r="L649" i="1"/>
  <c r="L650" i="1"/>
  <c r="L648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29" i="1"/>
  <c r="L626" i="1"/>
  <c r="L627" i="1"/>
  <c r="L628" i="1"/>
  <c r="L625" i="1"/>
  <c r="L621" i="1"/>
  <c r="L622" i="1"/>
  <c r="L623" i="1"/>
  <c r="L624" i="1"/>
  <c r="L620" i="1"/>
  <c r="L617" i="1"/>
  <c r="L618" i="1"/>
  <c r="L619" i="1"/>
  <c r="L616" i="1"/>
  <c r="N611" i="1"/>
  <c r="N612" i="1"/>
  <c r="N613" i="1"/>
  <c r="N614" i="1"/>
  <c r="N615" i="1"/>
  <c r="N610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595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07" i="1"/>
  <c r="M545" i="1"/>
  <c r="M536" i="1"/>
  <c r="M537" i="1"/>
  <c r="M538" i="1"/>
  <c r="M539" i="1"/>
  <c r="M540" i="1"/>
  <c r="M541" i="1"/>
  <c r="M542" i="1"/>
  <c r="M543" i="1"/>
  <c r="M544" i="1"/>
  <c r="M535" i="1"/>
  <c r="M528" i="1"/>
  <c r="M529" i="1"/>
  <c r="M530" i="1"/>
  <c r="M531" i="1"/>
  <c r="M532" i="1"/>
  <c r="M533" i="1"/>
  <c r="M534" i="1"/>
  <c r="M527" i="1"/>
  <c r="M592" i="1"/>
  <c r="M593" i="1"/>
  <c r="M594" i="1"/>
  <c r="M591" i="1"/>
  <c r="M580" i="1"/>
  <c r="M581" i="1"/>
  <c r="M582" i="1"/>
  <c r="M583" i="1"/>
  <c r="M584" i="1"/>
  <c r="M579" i="1"/>
  <c r="M586" i="1"/>
  <c r="M587" i="1"/>
  <c r="M588" i="1"/>
  <c r="M589" i="1"/>
  <c r="M590" i="1"/>
  <c r="M585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46" i="1"/>
  <c r="M522" i="1"/>
  <c r="M521" i="1"/>
  <c r="M520" i="1"/>
  <c r="M517" i="1"/>
  <c r="M516" i="1"/>
  <c r="M515" i="1"/>
  <c r="M518" i="1"/>
  <c r="M519" i="1"/>
  <c r="M523" i="1"/>
  <c r="M524" i="1"/>
  <c r="M525" i="1"/>
  <c r="M526" i="1"/>
  <c r="M514" i="1"/>
  <c r="M507" i="1"/>
  <c r="M508" i="1"/>
  <c r="M509" i="1"/>
  <c r="M510" i="1"/>
  <c r="M511" i="1"/>
  <c r="M512" i="1"/>
  <c r="M513" i="1"/>
  <c r="L592" i="1"/>
  <c r="L593" i="1"/>
  <c r="L594" i="1"/>
  <c r="L591" i="1"/>
  <c r="L586" i="1"/>
  <c r="L587" i="1"/>
  <c r="L588" i="1"/>
  <c r="L589" i="1"/>
  <c r="L590" i="1"/>
  <c r="L585" i="1"/>
  <c r="L580" i="1"/>
  <c r="L581" i="1"/>
  <c r="L582" i="1"/>
  <c r="L583" i="1"/>
  <c r="L584" i="1"/>
  <c r="L579" i="1"/>
  <c r="L570" i="1"/>
  <c r="L571" i="1"/>
  <c r="L572" i="1"/>
  <c r="L573" i="1"/>
  <c r="L574" i="1"/>
  <c r="L575" i="1"/>
  <c r="L576" i="1"/>
  <c r="L577" i="1"/>
  <c r="L578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57" i="1"/>
  <c r="L546" i="1"/>
  <c r="L547" i="1"/>
  <c r="L554" i="1"/>
  <c r="L555" i="1"/>
  <c r="L556" i="1"/>
  <c r="L549" i="1"/>
  <c r="L550" i="1"/>
  <c r="L551" i="1"/>
  <c r="L552" i="1"/>
  <c r="L553" i="1"/>
  <c r="L548" i="1"/>
  <c r="L545" i="1"/>
  <c r="L536" i="1"/>
  <c r="L537" i="1"/>
  <c r="L538" i="1"/>
  <c r="L539" i="1"/>
  <c r="L540" i="1"/>
  <c r="L541" i="1"/>
  <c r="L542" i="1"/>
  <c r="L543" i="1"/>
  <c r="L544" i="1"/>
  <c r="L535" i="1"/>
  <c r="L528" i="1"/>
  <c r="L529" i="1"/>
  <c r="L530" i="1"/>
  <c r="L531" i="1"/>
  <c r="L532" i="1"/>
  <c r="L533" i="1"/>
  <c r="L534" i="1"/>
  <c r="L527" i="1"/>
  <c r="L526" i="1"/>
  <c r="L524" i="1"/>
  <c r="L525" i="1"/>
  <c r="L523" i="1"/>
  <c r="L521" i="1"/>
  <c r="L522" i="1"/>
  <c r="L520" i="1"/>
  <c r="L519" i="1"/>
  <c r="L518" i="1"/>
  <c r="L516" i="1"/>
  <c r="L517" i="1"/>
  <c r="L515" i="1"/>
  <c r="L514" i="1"/>
  <c r="L513" i="1"/>
  <c r="L507" i="1"/>
  <c r="L508" i="1"/>
  <c r="L509" i="1"/>
  <c r="L510" i="1"/>
  <c r="L511" i="1"/>
  <c r="L512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417" i="1"/>
  <c r="M499" i="1"/>
  <c r="M500" i="1"/>
  <c r="M501" i="1"/>
  <c r="M502" i="1"/>
  <c r="M503" i="1"/>
  <c r="M504" i="1"/>
  <c r="M505" i="1"/>
  <c r="M506" i="1"/>
  <c r="M498" i="1"/>
  <c r="M495" i="1"/>
  <c r="M496" i="1"/>
  <c r="M497" i="1"/>
  <c r="M494" i="1"/>
  <c r="M472" i="1"/>
  <c r="M473" i="1"/>
  <c r="M471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52" i="1"/>
  <c r="M443" i="1"/>
  <c r="M444" i="1"/>
  <c r="M445" i="1"/>
  <c r="M446" i="1"/>
  <c r="M447" i="1"/>
  <c r="M448" i="1"/>
  <c r="M449" i="1"/>
  <c r="M450" i="1"/>
  <c r="M451" i="1"/>
  <c r="M442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74" i="1"/>
  <c r="M467" i="1"/>
  <c r="M468" i="1"/>
  <c r="M469" i="1"/>
  <c r="M470" i="1"/>
  <c r="M466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17" i="1"/>
  <c r="L499" i="1"/>
  <c r="L500" i="1"/>
  <c r="L501" i="1"/>
  <c r="L502" i="1"/>
  <c r="L503" i="1"/>
  <c r="L504" i="1"/>
  <c r="L505" i="1"/>
  <c r="L506" i="1"/>
  <c r="L498" i="1"/>
  <c r="L495" i="1"/>
  <c r="L496" i="1"/>
  <c r="L497" i="1"/>
  <c r="L494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79" i="1"/>
  <c r="L475" i="1"/>
  <c r="L476" i="1"/>
  <c r="L477" i="1"/>
  <c r="L478" i="1"/>
  <c r="L474" i="1"/>
  <c r="L472" i="1"/>
  <c r="L473" i="1"/>
  <c r="L471" i="1"/>
  <c r="L467" i="1"/>
  <c r="L468" i="1"/>
  <c r="L469" i="1"/>
  <c r="L470" i="1"/>
  <c r="L466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52" i="1"/>
  <c r="L443" i="1"/>
  <c r="L444" i="1"/>
  <c r="L445" i="1"/>
  <c r="L446" i="1"/>
  <c r="L447" i="1"/>
  <c r="L448" i="1"/>
  <c r="L449" i="1"/>
  <c r="L450" i="1"/>
  <c r="L451" i="1"/>
  <c r="L442" i="1"/>
  <c r="L432" i="1"/>
  <c r="L433" i="1"/>
  <c r="L434" i="1"/>
  <c r="L435" i="1"/>
  <c r="L436" i="1"/>
  <c r="L437" i="1"/>
  <c r="L438" i="1"/>
  <c r="L439" i="1"/>
  <c r="L440" i="1"/>
  <c r="L441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1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357" i="1"/>
  <c r="M408" i="1"/>
  <c r="M409" i="1"/>
  <c r="M410" i="1"/>
  <c r="M411" i="1"/>
  <c r="M412" i="1"/>
  <c r="M407" i="1"/>
  <c r="M387" i="1"/>
  <c r="M386" i="1"/>
  <c r="M384" i="1"/>
  <c r="M382" i="1"/>
  <c r="M374" i="1"/>
  <c r="M375" i="1"/>
  <c r="M376" i="1"/>
  <c r="M377" i="1"/>
  <c r="M378" i="1"/>
  <c r="M379" i="1"/>
  <c r="M380" i="1"/>
  <c r="M373" i="1"/>
  <c r="M372" i="1"/>
  <c r="M397" i="1"/>
  <c r="M396" i="1"/>
  <c r="M395" i="1"/>
  <c r="M394" i="1"/>
  <c r="M390" i="1"/>
  <c r="M389" i="1"/>
  <c r="M388" i="1"/>
  <c r="M385" i="1"/>
  <c r="M366" i="1"/>
  <c r="M367" i="1"/>
  <c r="M368" i="1"/>
  <c r="M369" i="1"/>
  <c r="M370" i="1"/>
  <c r="M371" i="1"/>
  <c r="M365" i="1"/>
  <c r="M399" i="1"/>
  <c r="M400" i="1"/>
  <c r="M401" i="1"/>
  <c r="M402" i="1"/>
  <c r="M403" i="1"/>
  <c r="M404" i="1"/>
  <c r="M405" i="1"/>
  <c r="M406" i="1"/>
  <c r="M398" i="1"/>
  <c r="M393" i="1"/>
  <c r="M392" i="1"/>
  <c r="M391" i="1"/>
  <c r="M361" i="1"/>
  <c r="M362" i="1"/>
  <c r="M360" i="1"/>
  <c r="M359" i="1"/>
  <c r="M416" i="1"/>
  <c r="M415" i="1"/>
  <c r="M414" i="1"/>
  <c r="M413" i="1"/>
  <c r="M383" i="1"/>
  <c r="M381" i="1"/>
  <c r="M364" i="1"/>
  <c r="M363" i="1"/>
  <c r="M358" i="1"/>
  <c r="M357" i="1"/>
  <c r="L414" i="1"/>
  <c r="L415" i="1"/>
  <c r="L416" i="1"/>
  <c r="L413" i="1"/>
  <c r="L412" i="1"/>
  <c r="L408" i="1"/>
  <c r="L409" i="1"/>
  <c r="L410" i="1"/>
  <c r="L411" i="1"/>
  <c r="L407" i="1"/>
  <c r="L399" i="1"/>
  <c r="L400" i="1"/>
  <c r="L401" i="1"/>
  <c r="L402" i="1"/>
  <c r="L403" i="1"/>
  <c r="L404" i="1"/>
  <c r="L405" i="1"/>
  <c r="L406" i="1"/>
  <c r="L398" i="1"/>
  <c r="L395" i="1"/>
  <c r="L396" i="1"/>
  <c r="L397" i="1"/>
  <c r="L394" i="1"/>
  <c r="L392" i="1"/>
  <c r="L393" i="1"/>
  <c r="L391" i="1"/>
  <c r="L389" i="1"/>
  <c r="L390" i="1"/>
  <c r="L388" i="1"/>
  <c r="L385" i="1"/>
  <c r="L383" i="1"/>
  <c r="L381" i="1"/>
  <c r="L374" i="1"/>
  <c r="L375" i="1"/>
  <c r="L376" i="1"/>
  <c r="L377" i="1"/>
  <c r="L378" i="1"/>
  <c r="L379" i="1"/>
  <c r="L380" i="1"/>
  <c r="L382" i="1"/>
  <c r="L384" i="1"/>
  <c r="L386" i="1"/>
  <c r="L387" i="1"/>
  <c r="L373" i="1"/>
  <c r="L366" i="1"/>
  <c r="L367" i="1"/>
  <c r="L368" i="1"/>
  <c r="L369" i="1"/>
  <c r="L370" i="1"/>
  <c r="L371" i="1"/>
  <c r="L372" i="1"/>
  <c r="L365" i="1"/>
  <c r="L364" i="1"/>
  <c r="L363" i="1"/>
  <c r="L361" i="1"/>
  <c r="L362" i="1"/>
  <c r="L360" i="1"/>
  <c r="L359" i="1"/>
  <c r="L358" i="1"/>
  <c r="L357" i="1"/>
  <c r="N349" i="1"/>
  <c r="N350" i="1"/>
  <c r="N351" i="1"/>
  <c r="N352" i="1"/>
  <c r="N353" i="1"/>
  <c r="N354" i="1"/>
  <c r="N355" i="1"/>
  <c r="N356" i="1"/>
  <c r="N348" i="1"/>
  <c r="M349" i="1"/>
  <c r="M350" i="1"/>
  <c r="M351" i="1"/>
  <c r="M352" i="1"/>
  <c r="M353" i="1"/>
  <c r="M354" i="1"/>
  <c r="M355" i="1"/>
  <c r="M356" i="1"/>
  <c r="M348" i="1"/>
  <c r="L349" i="1"/>
  <c r="L350" i="1"/>
  <c r="L351" i="1"/>
  <c r="L352" i="1"/>
  <c r="L353" i="1"/>
  <c r="L354" i="1"/>
  <c r="L355" i="1"/>
  <c r="L356" i="1"/>
  <c r="L348" i="1"/>
  <c r="N341" i="1"/>
  <c r="N342" i="1"/>
  <c r="N343" i="1"/>
  <c r="N344" i="1"/>
  <c r="N345" i="1"/>
  <c r="N346" i="1"/>
  <c r="N347" i="1"/>
  <c r="N340" i="1"/>
  <c r="M346" i="1"/>
  <c r="M347" i="1"/>
  <c r="M345" i="1"/>
  <c r="M344" i="1"/>
  <c r="M341" i="1"/>
  <c r="M342" i="1"/>
  <c r="M343" i="1"/>
  <c r="M340" i="1"/>
  <c r="L346" i="1"/>
  <c r="L347" i="1"/>
  <c r="L345" i="1"/>
  <c r="L344" i="1"/>
  <c r="L341" i="1"/>
  <c r="L342" i="1"/>
  <c r="L343" i="1"/>
  <c r="L340" i="1"/>
  <c r="N336" i="1"/>
  <c r="N337" i="1"/>
  <c r="N338" i="1"/>
  <c r="N339" i="1"/>
  <c r="N335" i="1"/>
  <c r="L336" i="1"/>
  <c r="L337" i="1"/>
  <c r="L338" i="1"/>
  <c r="L339" i="1"/>
  <c r="L33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295" i="1"/>
  <c r="M328" i="1"/>
  <c r="M319" i="1"/>
  <c r="M320" i="1"/>
  <c r="M321" i="1"/>
  <c r="M322" i="1"/>
  <c r="M323" i="1"/>
  <c r="M324" i="1"/>
  <c r="M325" i="1"/>
  <c r="M326" i="1"/>
  <c r="M327" i="1"/>
  <c r="M329" i="1"/>
  <c r="M330" i="1"/>
  <c r="M331" i="1"/>
  <c r="M332" i="1"/>
  <c r="M333" i="1"/>
  <c r="M334" i="1"/>
  <c r="M318" i="1"/>
  <c r="M313" i="1"/>
  <c r="M314" i="1"/>
  <c r="M315" i="1"/>
  <c r="M316" i="1"/>
  <c r="M317" i="1"/>
  <c r="M312" i="1"/>
  <c r="M306" i="1"/>
  <c r="M307" i="1"/>
  <c r="M308" i="1"/>
  <c r="M309" i="1"/>
  <c r="M310" i="1"/>
  <c r="M311" i="1"/>
  <c r="M305" i="1"/>
  <c r="M296" i="1"/>
  <c r="M297" i="1"/>
  <c r="M298" i="1"/>
  <c r="M299" i="1"/>
  <c r="M300" i="1"/>
  <c r="M301" i="1"/>
  <c r="M302" i="1"/>
  <c r="M303" i="1"/>
  <c r="M304" i="1"/>
  <c r="M295" i="1"/>
  <c r="L330" i="1"/>
  <c r="L331" i="1"/>
  <c r="L332" i="1"/>
  <c r="L333" i="1"/>
  <c r="L334" i="1"/>
  <c r="L329" i="1"/>
  <c r="L328" i="1"/>
  <c r="L319" i="1"/>
  <c r="L320" i="1"/>
  <c r="L321" i="1"/>
  <c r="L322" i="1"/>
  <c r="L323" i="1"/>
  <c r="L324" i="1"/>
  <c r="L325" i="1"/>
  <c r="L326" i="1"/>
  <c r="L327" i="1"/>
  <c r="L318" i="1"/>
  <c r="L317" i="1"/>
  <c r="L313" i="1"/>
  <c r="L314" i="1"/>
  <c r="L315" i="1"/>
  <c r="L316" i="1"/>
  <c r="L312" i="1"/>
  <c r="L306" i="1"/>
  <c r="L307" i="1"/>
  <c r="L308" i="1"/>
  <c r="L309" i="1"/>
  <c r="L310" i="1"/>
  <c r="L311" i="1"/>
  <c r="L305" i="1"/>
  <c r="L296" i="1"/>
  <c r="L297" i="1"/>
  <c r="L298" i="1"/>
  <c r="L299" i="1"/>
  <c r="L300" i="1"/>
  <c r="L301" i="1"/>
  <c r="L302" i="1"/>
  <c r="L303" i="1"/>
  <c r="L304" i="1"/>
  <c r="L295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79" i="1"/>
  <c r="M290" i="1"/>
  <c r="M291" i="1"/>
  <c r="M292" i="1"/>
  <c r="M293" i="1"/>
  <c r="M294" i="1"/>
  <c r="M289" i="1"/>
  <c r="M280" i="1"/>
  <c r="M281" i="1"/>
  <c r="M282" i="1"/>
  <c r="M283" i="1"/>
  <c r="M284" i="1"/>
  <c r="M285" i="1"/>
  <c r="M286" i="1"/>
  <c r="M287" i="1"/>
  <c r="M288" i="1"/>
  <c r="M279" i="1"/>
  <c r="L290" i="1"/>
  <c r="L291" i="1"/>
  <c r="L292" i="1"/>
  <c r="L293" i="1"/>
  <c r="L294" i="1"/>
  <c r="L289" i="1"/>
  <c r="L280" i="1"/>
  <c r="L281" i="1"/>
  <c r="L282" i="1"/>
  <c r="L283" i="1"/>
  <c r="L284" i="1"/>
  <c r="L285" i="1"/>
  <c r="L286" i="1"/>
  <c r="L287" i="1"/>
  <c r="L288" i="1"/>
  <c r="L279" i="1"/>
  <c r="N270" i="1"/>
  <c r="N271" i="1"/>
  <c r="N272" i="1"/>
  <c r="N273" i="1"/>
  <c r="N274" i="1"/>
  <c r="N275" i="1"/>
  <c r="N276" i="1"/>
  <c r="N277" i="1"/>
  <c r="N278" i="1"/>
  <c r="N269" i="1"/>
  <c r="M276" i="1"/>
  <c r="M277" i="1"/>
  <c r="M278" i="1"/>
  <c r="M275" i="1"/>
  <c r="M270" i="1"/>
  <c r="M271" i="1"/>
  <c r="M272" i="1"/>
  <c r="M273" i="1"/>
  <c r="M274" i="1"/>
  <c r="M269" i="1"/>
  <c r="L276" i="1"/>
  <c r="L277" i="1"/>
  <c r="L278" i="1"/>
  <c r="L275" i="1"/>
  <c r="L270" i="1"/>
  <c r="L271" i="1"/>
  <c r="L272" i="1"/>
  <c r="L273" i="1"/>
  <c r="L274" i="1"/>
  <c r="L269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44" i="1"/>
  <c r="M266" i="1"/>
  <c r="M267" i="1"/>
  <c r="M268" i="1"/>
  <c r="M265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44" i="1"/>
  <c r="L266" i="1"/>
  <c r="L267" i="1"/>
  <c r="L268" i="1"/>
  <c r="L265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N243" i="1"/>
  <c r="L243" i="1"/>
  <c r="N242" i="1"/>
  <c r="L242" i="1"/>
  <c r="N241" i="1"/>
  <c r="L241" i="1"/>
  <c r="N239" i="1"/>
  <c r="N240" i="1"/>
  <c r="N238" i="1"/>
  <c r="L239" i="1"/>
  <c r="L240" i="1"/>
  <c r="L238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23" i="1"/>
  <c r="M237" i="1"/>
  <c r="M236" i="1"/>
  <c r="M234" i="1"/>
  <c r="M235" i="1"/>
  <c r="M233" i="1"/>
  <c r="M224" i="1"/>
  <c r="M225" i="1"/>
  <c r="M226" i="1"/>
  <c r="M227" i="1"/>
  <c r="M228" i="1"/>
  <c r="M229" i="1"/>
  <c r="M230" i="1"/>
  <c r="M231" i="1"/>
  <c r="M223" i="1"/>
  <c r="M232" i="1"/>
  <c r="L237" i="1"/>
  <c r="L236" i="1"/>
  <c r="L234" i="1"/>
  <c r="L235" i="1"/>
  <c r="L233" i="1"/>
  <c r="L232" i="1"/>
  <c r="L224" i="1"/>
  <c r="L225" i="1"/>
  <c r="L226" i="1"/>
  <c r="L227" i="1"/>
  <c r="L228" i="1"/>
  <c r="L229" i="1"/>
  <c r="L230" i="1"/>
  <c r="L231" i="1"/>
  <c r="L223" i="1"/>
  <c r="N216" i="1"/>
  <c r="N217" i="1"/>
  <c r="N218" i="1"/>
  <c r="N219" i="1"/>
  <c r="N220" i="1"/>
  <c r="N221" i="1"/>
  <c r="N222" i="1"/>
  <c r="N215" i="1"/>
  <c r="M221" i="1"/>
  <c r="M222" i="1"/>
  <c r="M220" i="1"/>
  <c r="M219" i="1"/>
  <c r="M218" i="1"/>
  <c r="M216" i="1"/>
  <c r="M217" i="1"/>
  <c r="M215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151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73" i="1"/>
  <c r="M200" i="1"/>
  <c r="M210" i="1"/>
  <c r="M211" i="1"/>
  <c r="M212" i="1"/>
  <c r="M213" i="1"/>
  <c r="M214" i="1"/>
  <c r="M209" i="1"/>
  <c r="M156" i="1"/>
  <c r="M157" i="1"/>
  <c r="M158" i="1"/>
  <c r="M159" i="1"/>
  <c r="M160" i="1"/>
  <c r="M161" i="1"/>
  <c r="M162" i="1"/>
  <c r="M163" i="1"/>
  <c r="M164" i="1"/>
  <c r="M165" i="1"/>
  <c r="M166" i="1"/>
  <c r="M155" i="1"/>
  <c r="M190" i="1"/>
  <c r="M191" i="1"/>
  <c r="M192" i="1"/>
  <c r="M193" i="1"/>
  <c r="M189" i="1"/>
  <c r="M170" i="1"/>
  <c r="M171" i="1"/>
  <c r="M172" i="1"/>
  <c r="M169" i="1"/>
  <c r="M154" i="1"/>
  <c r="M153" i="1"/>
  <c r="M202" i="1"/>
  <c r="M203" i="1"/>
  <c r="M204" i="1"/>
  <c r="M205" i="1"/>
  <c r="M206" i="1"/>
  <c r="M207" i="1"/>
  <c r="M208" i="1"/>
  <c r="M201" i="1"/>
  <c r="M195" i="1"/>
  <c r="M196" i="1"/>
  <c r="M197" i="1"/>
  <c r="M198" i="1"/>
  <c r="M199" i="1"/>
  <c r="M194" i="1"/>
  <c r="M168" i="1"/>
  <c r="M167" i="1"/>
  <c r="M152" i="1"/>
  <c r="M151" i="1"/>
  <c r="L221" i="1"/>
  <c r="L222" i="1"/>
  <c r="L220" i="1"/>
  <c r="L219" i="1"/>
  <c r="L218" i="1"/>
  <c r="L210" i="1"/>
  <c r="L211" i="1"/>
  <c r="L212" i="1"/>
  <c r="L213" i="1"/>
  <c r="L214" i="1"/>
  <c r="L215" i="1"/>
  <c r="L216" i="1"/>
  <c r="L217" i="1"/>
  <c r="L209" i="1"/>
  <c r="L202" i="1"/>
  <c r="L203" i="1"/>
  <c r="L204" i="1"/>
  <c r="L205" i="1"/>
  <c r="L206" i="1"/>
  <c r="L207" i="1"/>
  <c r="L208" i="1"/>
  <c r="L201" i="1"/>
  <c r="L200" i="1"/>
  <c r="L195" i="1"/>
  <c r="L196" i="1"/>
  <c r="L197" i="1"/>
  <c r="L198" i="1"/>
  <c r="L199" i="1"/>
  <c r="L194" i="1"/>
  <c r="L190" i="1"/>
  <c r="L191" i="1"/>
  <c r="L192" i="1"/>
  <c r="L193" i="1"/>
  <c r="L189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74" i="1"/>
  <c r="L175" i="1"/>
  <c r="L176" i="1"/>
  <c r="L173" i="1"/>
  <c r="L170" i="1"/>
  <c r="L171" i="1"/>
  <c r="L172" i="1"/>
  <c r="L169" i="1"/>
  <c r="L168" i="1"/>
  <c r="L167" i="1"/>
  <c r="L166" i="1"/>
  <c r="L158" i="1"/>
  <c r="L159" i="1"/>
  <c r="L160" i="1"/>
  <c r="L161" i="1"/>
  <c r="L162" i="1"/>
  <c r="L163" i="1"/>
  <c r="L164" i="1"/>
  <c r="L165" i="1"/>
  <c r="L156" i="1"/>
  <c r="L157" i="1"/>
  <c r="L155" i="1"/>
  <c r="L154" i="1"/>
  <c r="L153" i="1"/>
  <c r="L152" i="1"/>
  <c r="L151" i="1"/>
  <c r="N142" i="1"/>
  <c r="N143" i="1"/>
  <c r="N144" i="1"/>
  <c r="N145" i="1"/>
  <c r="N146" i="1"/>
  <c r="N147" i="1"/>
  <c r="N148" i="1"/>
  <c r="N149" i="1"/>
  <c r="N150" i="1"/>
  <c r="N141" i="1"/>
  <c r="M146" i="1"/>
  <c r="M147" i="1"/>
  <c r="M148" i="1"/>
  <c r="M149" i="1"/>
  <c r="M150" i="1"/>
  <c r="M145" i="1"/>
  <c r="M142" i="1"/>
  <c r="M143" i="1"/>
  <c r="M144" i="1"/>
  <c r="M141" i="1"/>
  <c r="L146" i="1"/>
  <c r="L147" i="1"/>
  <c r="L148" i="1"/>
  <c r="L149" i="1"/>
  <c r="L150" i="1"/>
  <c r="L145" i="1"/>
  <c r="L143" i="1"/>
  <c r="L144" i="1"/>
  <c r="L142" i="1"/>
  <c r="L141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25" i="1"/>
  <c r="M132" i="1"/>
  <c r="M133" i="1"/>
  <c r="M134" i="1"/>
  <c r="M135" i="1"/>
  <c r="M136" i="1"/>
  <c r="M137" i="1"/>
  <c r="M138" i="1"/>
  <c r="M139" i="1"/>
  <c r="M140" i="1"/>
  <c r="M131" i="1"/>
  <c r="M126" i="1"/>
  <c r="M127" i="1"/>
  <c r="M128" i="1"/>
  <c r="M129" i="1"/>
  <c r="M130" i="1"/>
  <c r="M125" i="1"/>
  <c r="L132" i="1"/>
  <c r="L133" i="1"/>
  <c r="L134" i="1"/>
  <c r="L135" i="1"/>
  <c r="L136" i="1"/>
  <c r="L137" i="1"/>
  <c r="L138" i="1"/>
  <c r="L139" i="1"/>
  <c r="L140" i="1"/>
  <c r="L131" i="1"/>
  <c r="L126" i="1"/>
  <c r="L127" i="1"/>
  <c r="L128" i="1"/>
  <c r="L129" i="1"/>
  <c r="L130" i="1"/>
  <c r="L125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73" i="1"/>
  <c r="M89" i="1"/>
  <c r="M90" i="1"/>
  <c r="M91" i="1"/>
  <c r="M92" i="1"/>
  <c r="M88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07" i="1"/>
  <c r="M94" i="1"/>
  <c r="M95" i="1"/>
  <c r="M96" i="1"/>
  <c r="M97" i="1"/>
  <c r="M98" i="1"/>
  <c r="M99" i="1"/>
  <c r="M100" i="1"/>
  <c r="M101" i="1"/>
  <c r="M102" i="1"/>
  <c r="M103" i="1"/>
  <c r="M104" i="1"/>
  <c r="M93" i="1"/>
  <c r="M78" i="1"/>
  <c r="M79" i="1"/>
  <c r="M80" i="1"/>
  <c r="M81" i="1"/>
  <c r="M82" i="1"/>
  <c r="M83" i="1"/>
  <c r="M84" i="1"/>
  <c r="M85" i="1"/>
  <c r="M77" i="1"/>
  <c r="M106" i="1"/>
  <c r="M105" i="1"/>
  <c r="M87" i="1"/>
  <c r="M86" i="1"/>
  <c r="M74" i="1"/>
  <c r="M75" i="1"/>
  <c r="M76" i="1"/>
  <c r="M73" i="1"/>
  <c r="L119" i="1"/>
  <c r="L120" i="1"/>
  <c r="L121" i="1"/>
  <c r="L122" i="1"/>
  <c r="L123" i="1"/>
  <c r="L124" i="1"/>
  <c r="L108" i="1"/>
  <c r="L109" i="1"/>
  <c r="L110" i="1"/>
  <c r="L111" i="1"/>
  <c r="L112" i="1"/>
  <c r="L113" i="1"/>
  <c r="L114" i="1"/>
  <c r="L115" i="1"/>
  <c r="L116" i="1"/>
  <c r="L117" i="1"/>
  <c r="L118" i="1"/>
  <c r="L107" i="1"/>
  <c r="L106" i="1"/>
  <c r="L105" i="1"/>
  <c r="L96" i="1"/>
  <c r="L97" i="1"/>
  <c r="L98" i="1"/>
  <c r="L99" i="1"/>
  <c r="L100" i="1"/>
  <c r="L101" i="1"/>
  <c r="L102" i="1"/>
  <c r="L103" i="1"/>
  <c r="L104" i="1"/>
  <c r="L94" i="1"/>
  <c r="L95" i="1"/>
  <c r="L93" i="1"/>
  <c r="L89" i="1"/>
  <c r="L90" i="1"/>
  <c r="L91" i="1"/>
  <c r="L92" i="1"/>
  <c r="L88" i="1"/>
  <c r="L87" i="1"/>
  <c r="L86" i="1"/>
  <c r="L83" i="1"/>
  <c r="L84" i="1"/>
  <c r="L85" i="1"/>
  <c r="L80" i="1"/>
  <c r="L81" i="1"/>
  <c r="L82" i="1"/>
  <c r="L78" i="1"/>
  <c r="L79" i="1"/>
  <c r="L77" i="1"/>
  <c r="L74" i="1"/>
  <c r="L75" i="1"/>
  <c r="L76" i="1"/>
  <c r="L73" i="1"/>
  <c r="N71" i="1"/>
  <c r="N72" i="1"/>
  <c r="N70" i="1"/>
  <c r="L71" i="1"/>
  <c r="L72" i="1"/>
  <c r="L70" i="1"/>
  <c r="N68" i="1"/>
  <c r="N69" i="1"/>
  <c r="M68" i="1"/>
  <c r="M69" i="1"/>
  <c r="M67" i="1"/>
  <c r="L68" i="1"/>
  <c r="L69" i="1"/>
  <c r="L67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28" i="1"/>
  <c r="M62" i="1"/>
  <c r="M63" i="1"/>
  <c r="M64" i="1"/>
  <c r="M65" i="1"/>
  <c r="M66" i="1"/>
  <c r="M61" i="1"/>
  <c r="M57" i="1"/>
  <c r="M58" i="1"/>
  <c r="M59" i="1"/>
  <c r="M60" i="1"/>
  <c r="M56" i="1"/>
  <c r="M55" i="1"/>
  <c r="M54" i="1"/>
  <c r="M53" i="1"/>
  <c r="M52" i="1"/>
  <c r="M51" i="1"/>
  <c r="M43" i="1"/>
  <c r="M44" i="1"/>
  <c r="M45" i="1"/>
  <c r="M46" i="1"/>
  <c r="M47" i="1"/>
  <c r="M48" i="1"/>
  <c r="M49" i="1"/>
  <c r="M50" i="1"/>
  <c r="M42" i="1"/>
  <c r="M34" i="1"/>
  <c r="M35" i="1"/>
  <c r="M36" i="1"/>
  <c r="M37" i="1"/>
  <c r="M38" i="1"/>
  <c r="M39" i="1"/>
  <c r="M40" i="1"/>
  <c r="M41" i="1"/>
  <c r="M33" i="1"/>
  <c r="M31" i="1"/>
  <c r="M32" i="1"/>
  <c r="M30" i="1"/>
  <c r="M29" i="1"/>
  <c r="M28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N27" i="1"/>
  <c r="N26" i="1"/>
  <c r="N25" i="1"/>
  <c r="N24" i="1"/>
  <c r="N23" i="1"/>
  <c r="N22" i="1"/>
  <c r="L27" i="1"/>
  <c r="L26" i="1"/>
  <c r="L25" i="1"/>
  <c r="L24" i="1"/>
  <c r="L23" i="1"/>
  <c r="L22" i="1"/>
  <c r="N21" i="1"/>
  <c r="N20" i="1"/>
  <c r="L21" i="1"/>
  <c r="L20" i="1"/>
  <c r="N19" i="1"/>
  <c r="L19" i="1"/>
  <c r="M17" i="1"/>
  <c r="M16" i="1"/>
  <c r="M13" i="1"/>
  <c r="M11" i="1"/>
  <c r="M18" i="1"/>
  <c r="M15" i="1"/>
  <c r="M14" i="1"/>
  <c r="M12" i="1"/>
  <c r="M10" i="1"/>
  <c r="M9" i="1"/>
  <c r="M8" i="1"/>
  <c r="M7" i="1"/>
  <c r="M6" i="1"/>
  <c r="M5" i="1"/>
  <c r="M4" i="1"/>
  <c r="L17" i="1"/>
  <c r="L16" i="1"/>
  <c r="L13" i="1"/>
  <c r="L11" i="1"/>
  <c r="L15" i="1"/>
  <c r="L18" i="1"/>
  <c r="L14" i="1"/>
  <c r="L12" i="1"/>
  <c r="L10" i="1"/>
  <c r="L9" i="1"/>
  <c r="L8" i="1"/>
  <c r="L7" i="1"/>
  <c r="L6" i="1"/>
  <c r="L5" i="1"/>
  <c r="L4" i="1"/>
  <c r="M3" i="1"/>
  <c r="M2" i="1"/>
  <c r="L3" i="1"/>
  <c r="L2" i="1"/>
</calcChain>
</file>

<file path=xl/sharedStrings.xml><?xml version="1.0" encoding="utf-8"?>
<sst xmlns="http://schemas.openxmlformats.org/spreadsheetml/2006/main" count="7357" uniqueCount="2544">
  <si>
    <t>Hs.110:Embryonic_stem_cells:H1:r1</t>
  </si>
  <si>
    <t>Hs.110:Embryonic_stem_cells:H9:r1</t>
  </si>
  <si>
    <t>Hs.34:Embryonic_stem_cells:H7:</t>
  </si>
  <si>
    <t>Hs.34:Embryonic_stem_cells:H9:</t>
  </si>
  <si>
    <t>Hs.34:Embryonic_stem_cells:H13B:</t>
  </si>
  <si>
    <t>Hs.34:Embryonic_stem_cells:H14A:</t>
  </si>
  <si>
    <t>Hs.40:Embryonic_stem_cells:H9:</t>
  </si>
  <si>
    <t>Hs.40:Embryonic_stem_cells:BG01:</t>
  </si>
  <si>
    <t>Hs.44:Embryonic_stem_cells:H1L:</t>
  </si>
  <si>
    <t>Hs.72:Embryonic_stem_cells:BG01:r1</t>
  </si>
  <si>
    <t>Hs.72:Embryonic_stem_cells:BGO1:Nanog_tg:</t>
  </si>
  <si>
    <t>Hs.72:Embryonic_stem_cells:BGO1:r2</t>
  </si>
  <si>
    <t>Hs.72:Embryonic_stem_cells:WIBR3:5%_pO2:</t>
  </si>
  <si>
    <t>Hs.72:Embryonic_stem_cells:WIBR2:</t>
  </si>
  <si>
    <t>Hs.72:Embryonic_stem_cells:WIBR3:r1</t>
  </si>
  <si>
    <t>Hs.72:Embryonic_stem_cells:WIBR3:r2</t>
  </si>
  <si>
    <t>Hs.72:Embryonic_stem_cells:WIBR1:</t>
  </si>
  <si>
    <t>Hs.64:Neuroepithelial_cell:Embryonic_stem_cell-derived:d17:</t>
  </si>
  <si>
    <t>Hs.64:Astrocyte:Embryonic_stem_cell-derived:d210_RA-specified:</t>
  </si>
  <si>
    <t>Hs.64:Astrocyte:Embryonic_stem_cell-derived:d210_FGF8-specified:</t>
  </si>
  <si>
    <t>Hs.100:Neurones:VUB01_ES_cell-derived_neural_precursor:r1</t>
  </si>
  <si>
    <t>Hs.100:Neurones:VUB01_ES_cell-derived_neural_precursor:r2</t>
  </si>
  <si>
    <t>Hs.100:Neurones:VUB01_ES_cell-derived_neural_precursor:r3</t>
  </si>
  <si>
    <t>Hs.100:Neurones:SA01_ES_cell-derived_neural_precursor:r1</t>
  </si>
  <si>
    <t>Hs.100:Neurones:SA01_ES_cell-derived_neural_precursor:r2</t>
  </si>
  <si>
    <t>Hs.100:Neurones:SA01_ES_cell-derived_neural_precursor:r3</t>
  </si>
  <si>
    <t>Hs.34:iPS_cells:skin_fibroblast:r1</t>
  </si>
  <si>
    <t>Hs.34:iPS_cells:skin_fibroblast:r2</t>
  </si>
  <si>
    <t>Hs.34:iPS_cells:iPS_skin_fibroblast-derived:SMA_3.5:r1</t>
  </si>
  <si>
    <t>Hs.34:iPS_cells:iPS_skin_fibroblast-derived:SMA_3.6:r2</t>
  </si>
  <si>
    <t>Hs.34:iPS_cells:iPS_skin_fibroblast-derived:SMA_4.2:r3</t>
  </si>
  <si>
    <t>Hs.40:iPS_cells:PDB_fibroblasts:</t>
  </si>
  <si>
    <t>Hs.40:iPS_cells:iPS_PDB_1lox-17Puro-5:</t>
  </si>
  <si>
    <t>Hs.40:iPS_cells:iPS_PDB_1lox-17Puro-10:</t>
  </si>
  <si>
    <t>Hs.40:iPS_cells:iPS_PDB_1lox-21Puro-20:</t>
  </si>
  <si>
    <t>Hs.40:iPS_cells:iPS_PDB_1lox-21Puro-26:</t>
  </si>
  <si>
    <t>Hs.40:iPS_cells:iPS_PDB_2lox-5:</t>
  </si>
  <si>
    <t>Hs.40:iPS_cells:iPS_PDB_2lox-22:</t>
  </si>
  <si>
    <t>Hs.40:iPS_cells:iPS_PDB_2lox-21:</t>
  </si>
  <si>
    <t>Hs.40:iPS_cells:iPS_PDB_2lox-17:</t>
  </si>
  <si>
    <t>Hs.41:iPS_cells:CRL2097_foreskin:r1</t>
  </si>
  <si>
    <t>Hs.41:iPS_cells:CRL2097_foreskin:r2</t>
  </si>
  <si>
    <t>Hs.41:iPS_cells:CRL2097_foreskin:r3</t>
  </si>
  <si>
    <t>Hs.41:iPS_cells:iPS_CRL2097_foreskin-derived:undiff.:r1</t>
  </si>
  <si>
    <t>Hs.41:iPS_cells:iPS_CRL2097_foreskin-derived:undiff.:r2</t>
  </si>
  <si>
    <t>Hs.41:iPS_cells:iPS_CRL2097_foreskin-derived:undiff.:r3</t>
  </si>
  <si>
    <t>Hs.41:iPS_cells:iPS_CRL2097_foreskin-derived:d20_hepatic_diff.:r1</t>
  </si>
  <si>
    <t>Hs.41:iPS_cells:iPS_CRL2097_foreskin-derived:d20_hepatic_diff.:r2</t>
  </si>
  <si>
    <t>Hs.41:iPS_cells:iPS_CRL2097_foreskin-derived:d20_hepatic_diff.:r3</t>
  </si>
  <si>
    <t>Hs.48:iPS_cells:fibroblasts:</t>
  </si>
  <si>
    <t>Hs.48:iPS_cells:iPS_fibroblast-derived:Direct_del._reprog._prot.:r1</t>
  </si>
  <si>
    <t>Hs.48:iPS_cells:iPS_fibroblast-derived:Direct_del._reprog._prot.:r2</t>
  </si>
  <si>
    <t>Hs.48:iPS_cells:iPS_fibroblast-derived:Retroviral_transf._reprog._genes:</t>
  </si>
  <si>
    <t>Hs.70:iPS_cells:foreskin_fibrobasts:</t>
  </si>
  <si>
    <t>Hs.70:iPS_cells:iPS:minicircle-derived:r1</t>
  </si>
  <si>
    <t>Hs.70:iPS_cells:iPS:minicircle-derived:r2</t>
  </si>
  <si>
    <t>Hs.70:iPS_cells:iPS:minicircle-derived:r3</t>
  </si>
  <si>
    <t>Hs.70:iPS_cells:iPS:minicircle-derived:r4</t>
  </si>
  <si>
    <t>Hs.70:iPS_cells:iPS:minicircle-derived:r5</t>
  </si>
  <si>
    <t>Hs.70:iPS_cells:adipose_stem_cells:r1</t>
  </si>
  <si>
    <t>Hs.70:iPS_cells:adipose_stem_cells:r2</t>
  </si>
  <si>
    <t>Hs.70:iPS_cells:adipose_stem_cells:r3</t>
  </si>
  <si>
    <t>Hs.70:iPS_cells:iPS_adipose_stem_cell-derived:lentiviral_factors:r1</t>
  </si>
  <si>
    <t>Hs.70:iPS_cells:iPS_adipose_stem_cell-derived:lentiviral_factors:r2</t>
  </si>
  <si>
    <t>Hs.70:iPS_cells:iPS_adipose_stem_cell-derived:lentiviral_factors:r3</t>
  </si>
  <si>
    <t>Hs.70:iPS_cells:iPS_adipose_stem_cell-derived:minicircle-derived:r1</t>
  </si>
  <si>
    <t>Hs.70:iPS_cells:iPS_adipose_stem_cell-derived:minicircle-derived:r2</t>
  </si>
  <si>
    <t>Hs.70:iPS_cells:iPS_adipose_stem_cell-derived:minicircle-derived:r3</t>
  </si>
  <si>
    <t>Hs.111:Tissue_stem_cells:iliac_MSC:r1</t>
  </si>
  <si>
    <t>Hs.111:Tissue_stem_cells:iliac_MSC:r2</t>
  </si>
  <si>
    <t>Hs.111:Tissue_stem_cells:iliac_MSC:r3</t>
  </si>
  <si>
    <t>Hs.30:Tissue_stem_cells:lipoma-derived_MSC_LM6:r1</t>
  </si>
  <si>
    <t>Hs.30:Tissue_stem_cells:lipoma-derived_MSC_LM6:r2</t>
  </si>
  <si>
    <t>Hs.30:Tissue_stem_cells:adipose-derived_MSC_AM3:r1</t>
  </si>
  <si>
    <t>Hs.30:Tissue_stem_cells:adipose-derived_MSC_AM3:r2</t>
  </si>
  <si>
    <t>Hs.58:Tissue_stem_cells:BM_MSC:cntrl:r1</t>
  </si>
  <si>
    <t>Hs.58:Tissue_stem_cells:BM_MSC:cntrl:r2</t>
  </si>
  <si>
    <t>Hs.58:Tissue_stem_cells:BM_MSC:cntrl:r3</t>
  </si>
  <si>
    <t>Hs.58:Tissue_stem_cells:BM_MSC:osteogenic_induction_1d:r1</t>
  </si>
  <si>
    <t>Hs.58:Tissue_stem_cells:BM_MSC:osteogenic_induction_1d:r2</t>
  </si>
  <si>
    <t>Hs.58:Tissue_stem_cells:BM_MSC:osteogenic_induction_1d:r3</t>
  </si>
  <si>
    <t>Hs.58:Tissue_stem_cells:BM_MSC:osteogenic_induction_3d:r1</t>
  </si>
  <si>
    <t>Hs.58:Tissue_stem_cells:BM_MSC:osteogenic_induction_3d:r2</t>
  </si>
  <si>
    <t>Hs.58:Tissue_stem_cells:BM_MSC:osteogenic_induction_3d:r3</t>
  </si>
  <si>
    <t>Hs.58:Tissue_stem_cells:BM_MSC:osteogenic_induction_7d:r2</t>
  </si>
  <si>
    <t>Hs.58:Tissue_stem_cells:BM_MSC:osteogenic_induction_7d:r3</t>
  </si>
  <si>
    <t>Hs.6:Tissue_stem_cells:BM_MSC:cntrl:r1</t>
  </si>
  <si>
    <t>Hs.6:Tissue_stem_cells:BM_MSC:cntrl:r2</t>
  </si>
  <si>
    <t>Hs.6:Tissue_stem_cells:BM_MSC:cntrl:r3</t>
  </si>
  <si>
    <t>Hs.6:Tissue_stem_cells:BM_MSC:cntrl:r5</t>
  </si>
  <si>
    <t>Hs.6:Tissue_stem_cells:BM_MSC:cntrl:r6</t>
  </si>
  <si>
    <t>Hs.6:Tissue_stem_cells:BM_MSC:BMP2_1d:r1</t>
  </si>
  <si>
    <t>Hs.6:Tissue_stem_cells:BM_MSC:BMP2_1d:r2</t>
  </si>
  <si>
    <t>Hs.6:Tissue_stem_cells:BM_MSC:BMP2_1d:r3</t>
  </si>
  <si>
    <t>Hs.6:Tissue_stem_cells:BM_MSC:BMP2_3d:r1</t>
  </si>
  <si>
    <t>Hs.6:Tissue_stem_cells:BM_MSC:BMP2_3d:r2</t>
  </si>
  <si>
    <t>Hs.6:Tissue_stem_cells:BM_MSC:BMP2_3d:r3</t>
  </si>
  <si>
    <t>Hs.6:Tissue_stem_cells:BM_MSC:BMP2_7d:r1</t>
  </si>
  <si>
    <t>Hs.6:Tissue_stem_cells:BM_MSC:BMP2_7d:r2</t>
  </si>
  <si>
    <t>Hs.6:Tissue_stem_cells:BM_MSC:BMP2_7d:r3</t>
  </si>
  <si>
    <t>Hs.6:Tissue_stem_cells:BM_MSC:BMP2_21d:r1</t>
  </si>
  <si>
    <t>Hs.6:Tissue_stem_cells:BM_MSC:BMP2_21d:r2</t>
  </si>
  <si>
    <t>Hs.6:Tissue_stem_cells:BM_MSC:BMP2_21d:r3</t>
  </si>
  <si>
    <t>Hs.6:Tissue_stem_cells:BM_MSC:TGFb3_1d:r1</t>
  </si>
  <si>
    <t>Hs.6:Tissue_stem_cells:BM_MSC:TGFb3_1d:r2</t>
  </si>
  <si>
    <t>Hs.6:Tissue_stem_cells:BM_MSC:TGFb3_3d:r1</t>
  </si>
  <si>
    <t>Hs.6:Tissue_stem_cells:BM_MSC:TGFb3_3d:r2</t>
  </si>
  <si>
    <t>Hs.6:Tissue_stem_cells:BM_MSC:TGFb3_3d:r3</t>
  </si>
  <si>
    <t>Hs.6:Tissue_stem_cells:BM_MSC:TGFb3_7d:r1</t>
  </si>
  <si>
    <t>Hs.6:Tissue_stem_cells:BM_MSC:TGFb3_7d:r2</t>
  </si>
  <si>
    <t>Hs.6:Tissue_stem_cells:BM_MSC:TGFb3_7d:r3</t>
  </si>
  <si>
    <t>Hs.6:Tissue_stem_cells:BM_MSC:TGFb3_21d:r1</t>
  </si>
  <si>
    <t>Hs.6:Tissue_stem_cells:BM_MSC:TGFb3_21d:r2</t>
  </si>
  <si>
    <t>Hs.6:Tissue_stem_cells:BM_MSC:TGFb3_21d:r3</t>
  </si>
  <si>
    <t>Hs.73:Tissue_stem_cells:CD326-CD56+_mesodem_prog.:r1</t>
  </si>
  <si>
    <t>Hs.73:Tissue_stem_cells:CD326-CD56+_mesodem_prog.:r2</t>
  </si>
  <si>
    <t>Hs.73:Tissue_stem_cells:CD326-CD56+_mesodem_prog.:rr3</t>
  </si>
  <si>
    <t>Hs.8:Tissue_stem_cells:dental_pulp:passage_4:r2</t>
  </si>
  <si>
    <t>Hs.8:Tissue_stem_cells:dental_pulp:passage_10:r2</t>
  </si>
  <si>
    <t>Hs.8:Tissue_stem_cells:dental_pulp:passage_4:r28</t>
  </si>
  <si>
    <t>Hs.8:Tissue_stem_cells:dental_pulp:passage_10:r28</t>
  </si>
  <si>
    <t>Hs.8:Tissue_stem_cells:dental_pulp:passage_4:r31</t>
  </si>
  <si>
    <t>Hs.8:Tissue_stem_cells:dental_pulp:passage_10:r31</t>
  </si>
  <si>
    <t>Hs.19:Epithelial_cells:bladder:r8</t>
  </si>
  <si>
    <t>Hs.19:Epithelial_cells:bladder:r12</t>
  </si>
  <si>
    <t>Hs.19:Epithelial_cells:bladder:r13</t>
  </si>
  <si>
    <t>Hs.88:Epithelial_cells:bronchial:d0:r1</t>
  </si>
  <si>
    <t>Hs.88:Epithelial_cells:bronchial:d8:r1</t>
  </si>
  <si>
    <t>Hs.88:Epithelial_cells:bronchial:d14:r1</t>
  </si>
  <si>
    <t>Hs.88:Epithelial_cells:bronchial:d21:r1</t>
  </si>
  <si>
    <t>Hs.88:Epithelial_cells:bronchial:d28:r1</t>
  </si>
  <si>
    <t>Hs.88:Epithelial_cells:bronchial:d0:r2</t>
  </si>
  <si>
    <t>Hs.88:Epithelial_cells:bronchial:d8:r2</t>
  </si>
  <si>
    <t>Hs.88:Epithelial_cells:bronchial:d14:r2</t>
  </si>
  <si>
    <t>Hs.88:Epithelial_cells:bronchial:d21:r2</t>
  </si>
  <si>
    <t>Hs.88:Epithelial_cells:bronchial:d28:r2</t>
  </si>
  <si>
    <t>Hs.33:Fibroblasts:foreskin:cntrl_24h:r1</t>
  </si>
  <si>
    <t>Hs.33:Fibroblasts:foreskin:cntrl_24h:r2</t>
  </si>
  <si>
    <t>Hs.33:Fibroblasts:foreskin:T._cruzi_24h:r1</t>
  </si>
  <si>
    <t>Hs.33:Fibroblasts:foreskin:T._cruzi_24h:r2</t>
  </si>
  <si>
    <t>Hs.33:Fibroblasts:breast:r1</t>
  </si>
  <si>
    <t>Hs.33:Fibroblasts:breast:r2</t>
  </si>
  <si>
    <t>Hs.33:Fibroblasts:breast:r5</t>
  </si>
  <si>
    <t>Hs.33:Fibroblasts:breast:r6</t>
  </si>
  <si>
    <t>Hs.33:Fibroblasts:breast:r7</t>
  </si>
  <si>
    <t>Hs.33:Fibroblasts:breast:r8</t>
  </si>
  <si>
    <t>Hs.24:Endothelial_cells:HUVEC:cntrl:r1</t>
  </si>
  <si>
    <t>Hs.24:Endothelial_cells:HUVEC:cntrl:r2</t>
  </si>
  <si>
    <t>Hs.24:Endothelial_cells:HUVEC:B._anthracis_LT_4h:r1</t>
  </si>
  <si>
    <t>Hs.24:Endothelial_cells:HUVEC:B._anthracis_LT_8h:r2</t>
  </si>
  <si>
    <t>Hs.31:Endothelial_cells:HUVEC:cntrl:r1</t>
  </si>
  <si>
    <t>Hs.31:Endothelial_cells:HUVEC:cntrl:r2</t>
  </si>
  <si>
    <t>Hs.31:Endothelial_cells:HUVEC:cntrl:r3</t>
  </si>
  <si>
    <t>Hs.31:Endothelial_cells:HUVEC:FPV-infected:r1</t>
  </si>
  <si>
    <t>Hs.31:Endothelial_cells:HUVEC:FPV-infected:r2</t>
  </si>
  <si>
    <t>Hs.31:Endothelial_cells:HUVEC:FPV-infected:r3</t>
  </si>
  <si>
    <t>Hs.31:Endothelial_cells:HUVEC:PR8-infected:r1</t>
  </si>
  <si>
    <t>Hs.31:Endothelial_cells:HUVEC:PR8-infected:r2</t>
  </si>
  <si>
    <t>Hs.31:Endothelial_cells:HUVEC:PR8-infected:r3</t>
  </si>
  <si>
    <t>Hs.31:Endothelial_cells:HUVEC:H5N1-infected:r1</t>
  </si>
  <si>
    <t>Hs.31:Endothelial_cells:HUVEC:H5N1-infected:r2</t>
  </si>
  <si>
    <t>Hs.31:Endothelial_cells:HUVEC:H5N1-infected:r3</t>
  </si>
  <si>
    <t>Hs.33:Endothelial_cells:HUVEC:r1</t>
  </si>
  <si>
    <t>Hs.33:Endothelial_cells:HUVEC:r2</t>
  </si>
  <si>
    <t>Hs.46:Endothelial_cells:HUVEC:cntrl:</t>
  </si>
  <si>
    <t>Hs.46:Endothelial_cells:HUVEC:VEGF_30min:</t>
  </si>
  <si>
    <t>Hs.46:Endothelial_cells:HUVEC:VEGF_60min:</t>
  </si>
  <si>
    <t>Hs.46:Endothelial_cells:HUVEC:VEGF_150min:</t>
  </si>
  <si>
    <t>Hs.50:Endothelial_cells:lymphatic:cntrl:r1</t>
  </si>
  <si>
    <t>Hs.50:Endothelial_cells:lymphatic:cntrl:r2</t>
  </si>
  <si>
    <t>Hs.50:Endothelial_cells:lymphatic:cntrl:r3</t>
  </si>
  <si>
    <t>Hs.50:Endothelial_cells:lymphatic:cntrl:r4</t>
  </si>
  <si>
    <t>Hs.50:Endothelial_cells:lymphatic:KSHV_72h:r1</t>
  </si>
  <si>
    <t>Hs.50:Endothelial_cells:lymphatic:KSHV_72h:r2</t>
  </si>
  <si>
    <t>Hs.50:Endothelial_cells:lymphatic:KSHV_72h:r3</t>
  </si>
  <si>
    <t>Hs.50:Endothelial_cells:lymphatic:KSHV_72h:r4</t>
  </si>
  <si>
    <t>Hs.50:Endothelial_cells:blood_vessel:cntrl:r1</t>
  </si>
  <si>
    <t>Hs.50:Endothelial_cells:blood_vessel:cntrl:r2</t>
  </si>
  <si>
    <t>Hs.50:Endothelial_cells:blood_vessel:cntrl:r3</t>
  </si>
  <si>
    <t>Hs.50:Endothelial_cells:blood_vessel:cntrl:r4</t>
  </si>
  <si>
    <t>Hs.50:Endothelial_cells:blood_vessel:KSHV_72h:r1</t>
  </si>
  <si>
    <t>Hs.50:Endothelial_cells:blood_vessel:KSHV_72h:r2</t>
  </si>
  <si>
    <t>Hs.50:Endothelial_cells:blood_vessel:KSHV_72h:r3</t>
  </si>
  <si>
    <t>Hs.50:Endothelial_cells:blood_vessel:KSHV_72h:r4</t>
  </si>
  <si>
    <t>Hs.65:Endothelial_cells:HUVEC:cntrl_0h:</t>
  </si>
  <si>
    <t>Hs.65:Endothelial_cells:HUVEC:cntrl_16h:</t>
  </si>
  <si>
    <t>Hs.65:Endothelial_cells:HUVEC:IL-1b_4h:</t>
  </si>
  <si>
    <t>Hs.65:Endothelial_cells:HUVEC:IL-1b_8h:</t>
  </si>
  <si>
    <t>Hs.65:Endothelial_cells:HUVEC:IL-1b_16h:</t>
  </si>
  <si>
    <t>Hs.68:Endothelial_cells:HUVEC:cntrl_48h:r1</t>
  </si>
  <si>
    <t>Hs.68:Endothelial_cells:HUVEC:cntrl_48h:r2</t>
  </si>
  <si>
    <t>Hs.79:Endothelial_cells:HUVEC:cntrl:</t>
  </si>
  <si>
    <t>Hs.92:Endothelial_cells:HUVEC:cntrl:</t>
  </si>
  <si>
    <t>Hs.92:Endothelial_cells:HUVEC:Borrelia_burgdorferi:r1</t>
  </si>
  <si>
    <t>Hs.92:Endothelial_cells:HUVEC:Borrelia_burgdorferi:r2</t>
  </si>
  <si>
    <t>Hs.92:Endothelial_cells:HUVEC:IFNg:</t>
  </si>
  <si>
    <t>Hs.93:Endothelial_cells:HUVEC:cntrl:r1</t>
  </si>
  <si>
    <t>Hs.93:Endothelial_cells:HUVEC:cntrl:r2</t>
  </si>
  <si>
    <t>Hs.93:Endothelial_cells:HUVEC:Serum_Amyloid_A_4h:r1</t>
  </si>
  <si>
    <t>Hs.93:Endothelial_cells:HUVEC:Serum_Amyloid_A_4h:r2</t>
  </si>
  <si>
    <t>Hs.93:Endothelial_cells:HUVEC:Serum_Amyloid_A_24h:r1</t>
  </si>
  <si>
    <t>Hs.93:Endothelial_cells:HUVEC:Serum_Amyloid_A_24h:r2</t>
  </si>
  <si>
    <t>Hs.93:Endothelial_cells:HUVEC:Serum_Amyloid_A_48h:r1</t>
  </si>
  <si>
    <t>Hs.93:Endothelial_cells:HUVEC:Serum_Amyloid_A_48h:r2</t>
  </si>
  <si>
    <t>Hs.94:Endothelial_cells:lymphatic:cntrl_48h:r1</t>
  </si>
  <si>
    <t>Hs.94:Endothelial_cells:lymphatic:cntrl_48h:r2</t>
  </si>
  <si>
    <t>Hs.94:Endothelial_cells:lymphatic:cntrl_48h:r3</t>
  </si>
  <si>
    <t>Hs.94:Endothelial_cells:lymphatic:TNFa_48h:r1</t>
  </si>
  <si>
    <t>Hs.94:Endothelial_cells:lymphatic:TNFa_48h:r2</t>
  </si>
  <si>
    <t>Hs.94:Endothelial_cells:lymphatic:TNFa_48h:r3</t>
  </si>
  <si>
    <t>Hs.111:BM:Chondrocytes:MSC-derived:r1</t>
  </si>
  <si>
    <t>Hs.111:BM:Chondrocytes:MSC-derived:r2</t>
  </si>
  <si>
    <t>Hs.111:BM:Chondrocytes:MSC-derived:r3</t>
  </si>
  <si>
    <t>Hs.51:BM:Chondrocytes:MSC-derived:monolayer:r1</t>
  </si>
  <si>
    <t>Hs.51:BM:Chondrocytes:MSC-derived:monolayer:r3</t>
  </si>
  <si>
    <t>Hs.51:BM:Chondrocytes:MSC-derived:3D-cultured:r1</t>
  </si>
  <si>
    <t>Hs.51:BM:Chondrocytes:MSC-derived:3D-cultured:r2</t>
  </si>
  <si>
    <t>Hs.51:BM:Chondrocytes:MSC-derived:3D-cultured:r3</t>
  </si>
  <si>
    <t>Hs.109:iliac_MSC:Osteoblasts:r1</t>
  </si>
  <si>
    <t>Hs.109:iliac_MSC:Osteoblasts:r2</t>
  </si>
  <si>
    <t>Hs.109:iliac_MSC:Osteoblasts:r3</t>
  </si>
  <si>
    <t>Hs.5:trabecular_bone:Osteoblasts:cntrl_2h:r1</t>
  </si>
  <si>
    <t>Hs.5:trabecular_bone:Osteoblasts:cntrl_2h:r2</t>
  </si>
  <si>
    <t>Hs.5:trabecular_bone:Osteoblasts:cntrl_2h:r3</t>
  </si>
  <si>
    <t>Hs.5:trabecular_bone:Osteoblasts:BMP2_2h:r1</t>
  </si>
  <si>
    <t>Hs.5:trabecular_bone:Osteoblasts:BMP2_2h:r2</t>
  </si>
  <si>
    <t>Hs.5:trabecular_bone:Osteoblasts:BMP2_2h:r3</t>
  </si>
  <si>
    <t>Hs.5:trabecular_bone:Osteoblasts:BMP2_24h:r2</t>
  </si>
  <si>
    <t>Hs.5:trabecular_bone:Osteoblasts:cntrl_24h:r1</t>
  </si>
  <si>
    <t>Hs.5:trabecular_bone:Osteoblasts:cntrl_24h:r2</t>
  </si>
  <si>
    <t>Hs.5:trabecular_bone:Osteoblasts:cntrl_24h:r3</t>
  </si>
  <si>
    <t>Hs.5:trabecular_bone:Osteoblasts:BMP2_24h:r1</t>
  </si>
  <si>
    <t>Hs.5:trabecular_bone:Osteoblasts:BMP2_24h:r3</t>
  </si>
  <si>
    <t>Hs.111:BM:Adipocyte:MSC-derived:r1</t>
  </si>
  <si>
    <t>Hs.111:BM:Adipocyte:MSC-derived:r2</t>
  </si>
  <si>
    <t>Hs.111:BM:Adipocyte:MSC-derived:r3</t>
  </si>
  <si>
    <t>Hs.60:Hepatocytes:r1</t>
  </si>
  <si>
    <t>Hs.60:Hepatocytes:r2</t>
  </si>
  <si>
    <t>Hs.60:Hepatocytes:r3</t>
  </si>
  <si>
    <t>Hs.101:Keratinocytes:cntrl:r1</t>
  </si>
  <si>
    <t>Hs.101:Keratinocytes:cntrl:r2</t>
  </si>
  <si>
    <t>Hs.101:Keratinocytes:cntrl:r3</t>
  </si>
  <si>
    <t>Hs.101:Keratinocytes:IL19:r1</t>
  </si>
  <si>
    <t>Hs.101:Keratinocytes:IL19:r2</t>
  </si>
  <si>
    <t>Hs.101:Keratinocytes:IL19:r3</t>
  </si>
  <si>
    <t>Hs.101:Keratinocytes:IL20:r1</t>
  </si>
  <si>
    <t>Hs.101:Keratinocytes:IL20:r2</t>
  </si>
  <si>
    <t>Hs.101:Keratinocytes:IL20:r3</t>
  </si>
  <si>
    <t>Hs.101:Keratinocytes:IL22:r1</t>
  </si>
  <si>
    <t>Hs.101:Keratinocytes:IL22:r2</t>
  </si>
  <si>
    <t>Hs.101:Keratinocytes:IL22:r3</t>
  </si>
  <si>
    <t>Hs.101:Keratinocytes:IL24:r1</t>
  </si>
  <si>
    <t>Hs.101:Keratinocytes:IL24:r2</t>
  </si>
  <si>
    <t>Hs.101:Keratinocytes:IL24:r3</t>
  </si>
  <si>
    <t>Hs.101:Keratinocytes:IL26:r1</t>
  </si>
  <si>
    <t>Hs.101:Keratinocytes:IL26:r2</t>
  </si>
  <si>
    <t>Hs.101:Keratinocytes:IL26:r3</t>
  </si>
  <si>
    <t>Hs.101:Keratinocytes:KGF:r1</t>
  </si>
  <si>
    <t>Hs.101:Keratinocytes:KGF:r2</t>
  </si>
  <si>
    <t>Hs.101:Keratinocytes:KGF:r3</t>
  </si>
  <si>
    <t>Hs.101:Keratinocytes:IFNg:r1</t>
  </si>
  <si>
    <t>Hs.101:Keratinocytes:IFNg:r2</t>
  </si>
  <si>
    <t>Hs.101:Keratinocytes:IL1b:r1</t>
  </si>
  <si>
    <t>Hs.101:Keratinocytes:IL1b:r2</t>
  </si>
  <si>
    <t>Hs.81:Neurones:adrenal_medulla_cell_line:r1</t>
  </si>
  <si>
    <t>Hs.81:Neurones:adrenal_medulla_cell_line:r2</t>
  </si>
  <si>
    <t>Hs.81:Neurones:adrenal_medulla_cell_line:r3</t>
  </si>
  <si>
    <t>Hs.81:Neurones:adrenal_medulla_cell_line:r4</t>
  </si>
  <si>
    <t>Hs.81:Neurones:adrenal_medulla_cell_line:r5</t>
  </si>
  <si>
    <t>Hs.81:Neurones:adrenal_medulla_cell_line:r6</t>
  </si>
  <si>
    <t>Hs.84:sural_nerve:Neurones:Schwann_cell:r1</t>
  </si>
  <si>
    <t>Hs.84:sural_nerve:Neurones:Schwann_cell:r2</t>
  </si>
  <si>
    <t>Hs.84:sural_nerve:Neurones:Schwann_cell:r3</t>
  </si>
  <si>
    <t>Hs.84:sural_nerve:Neurones:Schwann_cell:r4</t>
  </si>
  <si>
    <t>Hs.15:Smooth_muscle_cells:vascular:cntrl_6h:r1</t>
  </si>
  <si>
    <t>Hs.15:Smooth_muscle_cells:vascular:IL-17_6h:r1</t>
  </si>
  <si>
    <t>Hs.15:Smooth_muscle_cells:vascular:cntrl_6h:r2</t>
  </si>
  <si>
    <t>Hs.15:Smooth_muscle_cells:vascular:IL-17_6h:r2</t>
  </si>
  <si>
    <t>Hs.15:Smooth_muscle_cells:vascular:cntrl_6h:r3</t>
  </si>
  <si>
    <t>Hs.15:Smooth_muscle_cells:vascular:IL-17_6h:r3</t>
  </si>
  <si>
    <t>Hs.33:Smooth_muscle_cells:vascular:cntrl_24h:r1</t>
  </si>
  <si>
    <t>Hs.33:Smooth_muscle_cells:vascular:cntrl_24h:r2</t>
  </si>
  <si>
    <t>Hs.68:Smooth_muscle_cells:umbilical_vein:serum_free_48h:r1</t>
  </si>
  <si>
    <t>Hs.68:Smooth_muscle_cells:umbilical_vein:serum_free_48h:r2</t>
  </si>
  <si>
    <t>Hs.87:Smooth_muscle_cells:bronchial:vit_D_24h:r1</t>
  </si>
  <si>
    <t>Hs.87:Smooth_muscle_cells:bronchial:vit_D_24h:r2</t>
  </si>
  <si>
    <t>Hs.87:Smooth_muscle_cells:bronchial:vit_D_24h:r3</t>
  </si>
  <si>
    <t>Hs.87:Smooth_muscle_cells:bronchial:cntrl_24h:r1</t>
  </si>
  <si>
    <t>Hs.87:Smooth_muscle_cells:bronchial:cntrl_24h:r2</t>
  </si>
  <si>
    <t>Hs.87:Smooth_muscle_cells:bronchial:cntrl_24h:r3</t>
  </si>
  <si>
    <t>Hs.102:PB:BM_&amp;Prog.:HSC:_-G-CSF:r1</t>
  </si>
  <si>
    <t>Hs.102:PB:BM_&amp;Prog.:HSC:_-G-CSF:r2</t>
  </si>
  <si>
    <t>Hs.102:PB:BM_&amp;Prog.:HSC:_-G-CSF:r3</t>
  </si>
  <si>
    <t>Hs.102:PB:BM_&amp;Prog.:HSC:_-G-CSF:r4</t>
  </si>
  <si>
    <t>Hs.102:PB:BM_&amp;Prog.:HSC:_-G-CSF:r5</t>
  </si>
  <si>
    <t>Hs.102:PB:BM_&amp;Prog.:HSC:_+G-CSF:r1</t>
  </si>
  <si>
    <t>Hs.102:PB:BM_&amp;Prog.:HSC:_+G-CSF:r2</t>
  </si>
  <si>
    <t>Hs.102:PB:BM_&amp;Prog.:HSC:_+G-CSF:r3</t>
  </si>
  <si>
    <t>Hs.102:PB:BM_&amp;Prog.:HSC:_+G-CSF:r4</t>
  </si>
  <si>
    <t>Hs.102:PB:BM_&amp;Prog.:HSC:_+G-CSF:r5</t>
  </si>
  <si>
    <t>Hs.17:BM_&amp;Prog.:BM:2_months</t>
  </si>
  <si>
    <t>Hs.17:BM_&amp;Prog.:BM:3_months</t>
  </si>
  <si>
    <t>Hs.17:BM_&amp;Prog.:BM:9_months</t>
  </si>
  <si>
    <t>Hs.17:BM_&amp;Prog.:BM:20_months</t>
  </si>
  <si>
    <t>Hs.17:BM_&amp;Prog.:BM:23_months</t>
  </si>
  <si>
    <t>Hs.17:BM_&amp;Prog.:BM:32_months</t>
  </si>
  <si>
    <t>Hs.17:BM_&amp;Prog.:BM:39_months</t>
  </si>
  <si>
    <t>Hs.66:BM_&amp;Prog.:HSC_CD34+:r1</t>
  </si>
  <si>
    <t>Hs.66:BM_&amp;Prog.:HSC_CD34+:r2</t>
  </si>
  <si>
    <t>Hs.66:BM_&amp;Prog.:HSC_CD34+:r3</t>
  </si>
  <si>
    <t>Hs.66:BM_&amp;Prog.:HSC_CD34+:r4</t>
  </si>
  <si>
    <t>Hs.66:BM_&amp;Prog.:HSC_CD34+:r5</t>
  </si>
  <si>
    <t>Hs.66:BM_&amp;Prog.:HSC_CD34+:r6</t>
  </si>
  <si>
    <t>Hs.67:BM_&amp;Prog.:CMP:r1</t>
  </si>
  <si>
    <t>Hs.67:BM_&amp;Prog.:CMP:r2</t>
  </si>
  <si>
    <t>Hs.67:BM_&amp;Prog.:GMP:r1</t>
  </si>
  <si>
    <t>Hs.67:BM_&amp;Prog.:GMP:r2</t>
  </si>
  <si>
    <t>Hs.67:BM_&amp;Prog.:MEP:r1</t>
  </si>
  <si>
    <t>Hs.67:BM_&amp;Prog.:MEP:r2</t>
  </si>
  <si>
    <t>Hs.67:BM_&amp;Prog.:Myelocyte:r1</t>
  </si>
  <si>
    <t>Hs.67:BM_&amp;Prog.:Myelocyte:r2</t>
  </si>
  <si>
    <t>Hs.67:BM_&amp;Prog.:Pro-Myelocyte:r1</t>
  </si>
  <si>
    <t>Hs.67:BM_&amp;Prog.:Pro-Myelocyte:r2</t>
  </si>
  <si>
    <t>Hs.1:BM_&amp;Prog.:CFU-E:r1</t>
  </si>
  <si>
    <t>Hs.67:BM_&amp;Prog.:Pre-B_cell_CD34-:r1</t>
  </si>
  <si>
    <t>Hs.67:BM_&amp;Prog.:Pre-B_cell_CD34-:r2</t>
  </si>
  <si>
    <t>Hs.67:BM_&amp;Prog.:Pro-B_cell_CD34+:r1</t>
  </si>
  <si>
    <t>Hs.67:BM_&amp;Prog.:Pro-B_cell_CD34+:r2</t>
  </si>
  <si>
    <t>Hs.67:BM_&amp;Prog.:Bcell_immature:r1</t>
  </si>
  <si>
    <t>Hs.67:BM_&amp;Prog.:Bcell_immature:r2</t>
  </si>
  <si>
    <t>Hs.18:Platelets_&amp;_reticulocytes:platelet:r1</t>
  </si>
  <si>
    <t>Hs.18:Platelets_&amp;_reticulocytes:platelet:r2</t>
  </si>
  <si>
    <t>Hs.18:Platelets_&amp;_reticulocytes:platelet:r7</t>
  </si>
  <si>
    <t>Hs.18:Platelets_&amp;_reticulocytes:platelet:r8</t>
  </si>
  <si>
    <t>Hs.18:Platelets_&amp;_reticulocytes:platelet:r10</t>
  </si>
  <si>
    <t>Hs.1:Erythroblast:inter-erythroblast:r1</t>
  </si>
  <si>
    <t>Hs.1:Erythroblast:inter-erythroblast:r2</t>
  </si>
  <si>
    <t>Hs.1:Erythroblast:inter-erythroblast:r3</t>
  </si>
  <si>
    <t>Hs.1:Erythroblast:inter-erythroblast:r4</t>
  </si>
  <si>
    <t>Hs.1:Erythroblast:late-erythroblast:</t>
  </si>
  <si>
    <t>Hs.1:Erythroblast:pro-erythroblast:r1</t>
  </si>
  <si>
    <t>Hs.1:Erythroblast:pro-erythroblast:r2</t>
  </si>
  <si>
    <t>Hs.1:Erythroblast:pro-erythroblast:r3</t>
  </si>
  <si>
    <t>Hs.63:fetal_blood:BM_&amp;Prog.:MSC:r1</t>
  </si>
  <si>
    <t>Hs.63:fetal_blood:BM_&amp;Prog.:MSC:r2</t>
  </si>
  <si>
    <t>Hs.63:fetal_blood:BM_&amp;Prog.:MSC:r3</t>
  </si>
  <si>
    <t>Hs.63:fetal_bm:BM_&amp;Prog.:MSC:r1</t>
  </si>
  <si>
    <t>Hs.63:fetal_bm:BM_&amp;Prog.:MSC:r2</t>
  </si>
  <si>
    <t>Hs.63:fetal_bm:BM_&amp;Prog.:MSC:r3</t>
  </si>
  <si>
    <t>Hs.63:fetal_liver:BM_&amp;Prog.:MSC:r1</t>
  </si>
  <si>
    <t>Hs.63:fetal_liver:BM_&amp;Prog.:MSC:r2</t>
  </si>
  <si>
    <t>Hs.63:fetal_liver:BM_&amp;Prog.:MSC:r3</t>
  </si>
  <si>
    <t>Hs.80:Monocyte:cntrl:r1</t>
  </si>
  <si>
    <t>Hs.80:Monocyte:cntrl:r2</t>
  </si>
  <si>
    <t>Hs.80:Monocyte:S._typhimurium_flagellin_:</t>
  </si>
  <si>
    <t>Hs.103:Monocyte:cntrl_Ab_24h:r1</t>
  </si>
  <si>
    <t>Hs.103:Monocyte:cntrl_Ab_24h:r2</t>
  </si>
  <si>
    <t>Hs.103:Monocyte:cntrl_Ab_24h:r3</t>
  </si>
  <si>
    <t>Hs.103:Monocyte:anti-FcgRIIB_24_h:r1</t>
  </si>
  <si>
    <t>Hs.103:Monocyte:anti-FcgRIIB_24_h:r2</t>
  </si>
  <si>
    <t>Hs.105:Monocyte:cntrl_30min:r1</t>
  </si>
  <si>
    <t>Hs.105:Monocyte:cntrl_30min:r2</t>
  </si>
  <si>
    <t>Hs.105:Monocyte:cntrl_30min:r3</t>
  </si>
  <si>
    <t>Hs.105:Monocyte:cntrl_30min:r4</t>
  </si>
  <si>
    <t>Hs.105:Monocyte:leukotriene_D4_30min:r1</t>
  </si>
  <si>
    <t>Hs.105:Monocyte:leukotriene_D4_30min:r2</t>
  </si>
  <si>
    <t>Hs.105:Monocyte:leukotriene_D4_30min:r3</t>
  </si>
  <si>
    <t>Hs.105:Monocyte:leukotriene_D4_30min:r4</t>
  </si>
  <si>
    <t>Hs.115:Monocyte:CD14+:r1</t>
  </si>
  <si>
    <t>Hs.115:Monocyte:CD14+:r2</t>
  </si>
  <si>
    <t>Hs.115:Monocyte:CD14+:r3</t>
  </si>
  <si>
    <t>Hs.115:Monocyte:CD14+:r4</t>
  </si>
  <si>
    <t>Hs.115:Monocyte:CD14+:r5</t>
  </si>
  <si>
    <t>Hs.115:Monocyte:CD14+:r6</t>
  </si>
  <si>
    <t>Hs.23:Monocyte:cntrl_24h:r1</t>
  </si>
  <si>
    <t>Hs.23:Monocyte:cntrl_24h:r2</t>
  </si>
  <si>
    <t>Hs.23:Monocyte:F._tularensis_novicida_24h:r3</t>
  </si>
  <si>
    <t>Hs.23:Monocyte:cntrl_24h:r3</t>
  </si>
  <si>
    <t>Hs.23:Monocyte:F._tularensis_novicida_24h:r4</t>
  </si>
  <si>
    <t>Hs.23:Monocyte:cntrl_24h:r4</t>
  </si>
  <si>
    <t>Hs.23:Monocyte:F._tularensis_Schu_S4_24h:r5</t>
  </si>
  <si>
    <t>Hs.23:Monocyte:cntrl_24h:r5</t>
  </si>
  <si>
    <t>Hs.23:Monocyte:cntrl_24h:r6</t>
  </si>
  <si>
    <t>Hs.23:Monocyte:F._tularensis_Schu_S4_24h:r7</t>
  </si>
  <si>
    <t>Hs.23:Monocyte:F._tularensis_Schu_S4_24h:r8</t>
  </si>
  <si>
    <t>Hs.23:Monocyte:F._tularensis_Schu_S4_24h:r6</t>
  </si>
  <si>
    <t>Hs.36:Monocyte:CD14+:r1</t>
  </si>
  <si>
    <t>Hs.36:Monocyte:CD14+:r2</t>
  </si>
  <si>
    <t>Hs.36:Monocyte:CD14+:r3</t>
  </si>
  <si>
    <t>Hs.54:Monocyte:CD16-:r1</t>
  </si>
  <si>
    <t>Hs.54:Monocyte:CD16-:r2</t>
  </si>
  <si>
    <t>Hs.54:Monocyte:CD16-:r3</t>
  </si>
  <si>
    <t>Hs.54:Monocyte:CD16-:r4</t>
  </si>
  <si>
    <t>Hs.54:Monocyte:CD16_+:r1</t>
  </si>
  <si>
    <t>Hs.54:Monocyte:CD16_+:r2</t>
  </si>
  <si>
    <t>Hs.54:Monocyte:CD16_+:r3</t>
  </si>
  <si>
    <t>Hs.61:Monocyte:CD16-:r1</t>
  </si>
  <si>
    <t>Hs.61:Monocyte:CD16-:r2</t>
  </si>
  <si>
    <t>Hs.61:Monocyte:CD16-:r3</t>
  </si>
  <si>
    <t>Hs.61:Monocyte:CD16_+:r1</t>
  </si>
  <si>
    <t>Hs.61:Monocyte:CD16_+:r2</t>
  </si>
  <si>
    <t>Hs.61:Monocyte:CD16_+:r3</t>
  </si>
  <si>
    <t>Hs.90:Monocyte:r303</t>
  </si>
  <si>
    <t>Hs.90:Monocyte:r307</t>
  </si>
  <si>
    <t>Hs.90:Monocyte:r309</t>
  </si>
  <si>
    <t>Hs.90:Monocyte:r311</t>
  </si>
  <si>
    <t>Hs.90:Monocyte:r313</t>
  </si>
  <si>
    <t>Hs.90:Monocyte:r317</t>
  </si>
  <si>
    <t>Hs.71:Monocyte:MCSF_6d:r1</t>
  </si>
  <si>
    <t>Hs.71:Monocyte:MCSF_6d:r2</t>
  </si>
  <si>
    <t>Hs.71:Monocyte:CXCL4_6d:r1</t>
  </si>
  <si>
    <t>Hs.71:Monocyte:CXCL4_6d:r2</t>
  </si>
  <si>
    <t>Hs.104:Macrophage:monocyte-derived:IL-4/cntrl:r1</t>
  </si>
  <si>
    <t>Hs.104:Macrophage:monocyte-derived:IL-4/cntrl:r2</t>
  </si>
  <si>
    <t>Hs.104:Macrophage:monocyte-derived:IL-4/cntrl:r3</t>
  </si>
  <si>
    <t>Hs.104:Macrophage:monocyte-derived:IL-4/cntrl:r4</t>
  </si>
  <si>
    <t>Hs.104:Macrophage:monocyte-derived:IL-4/cntrl:r5</t>
  </si>
  <si>
    <t>Hs.104:Macrophage:monocyte-derived:IL-4/Dex/cntrl:r1</t>
  </si>
  <si>
    <t>Hs.104:Macrophage:monocyte-derived:IL-4/Dex/cntrl:r2</t>
  </si>
  <si>
    <t>Hs.104:Macrophage:monocyte-derived:IL-4/Dex/cntrl:r3</t>
  </si>
  <si>
    <t>Hs.104:Macrophage:monocyte-derived:IL-4/Dex/cntrl:r4</t>
  </si>
  <si>
    <t>Hs.104:Macrophage:monocyte-derived:IL-4/Dex/cntrl:r5</t>
  </si>
  <si>
    <t>Hs.104:Macrophage:monocyte-derived:IL-4/Dex/TGFb_3h:r1</t>
  </si>
  <si>
    <t>Hs.104:Macrophage:monocyte-derived:IL-4/Dex/TGFb_3h:r2</t>
  </si>
  <si>
    <t>Hs.104:Macrophage:monocyte-derived:IL-4/Dex/TGFb_3h:r3</t>
  </si>
  <si>
    <t>Hs.104:Macrophage:monocyte-derived:IL-4/Dex/TGFb_3h:r4</t>
  </si>
  <si>
    <t>Hs.104:Macrophage:monocyte-derived:IL-4/Dex/TGFb_3h:r5</t>
  </si>
  <si>
    <t>Hs.104:Macrophage:monocyte-derived:IL-4/Dex/TGFb_24h:r1</t>
  </si>
  <si>
    <t>Hs.104:Macrophage:monocyte-derived:IL-4/Dex/TGFb_24h:r2</t>
  </si>
  <si>
    <t>Hs.104:Macrophage:monocyte-derived:IL-4/Dex/TGFb_24h:r3</t>
  </si>
  <si>
    <t>Hs.104:Macrophage:monocyte-derived:IL-4/Dex/TGFb_24h:r4</t>
  </si>
  <si>
    <t>Hs.104:Macrophage:monocyte-derived:IL-4/Dex/TGFb_24h:r5</t>
  </si>
  <si>
    <t>Hs.104:Macrophage:monocyte-derived:IL-4/TGFb_24h:r1</t>
  </si>
  <si>
    <t>Hs.104:Macrophage:monocyte-derived:IL-4/TGFb_24h:r2</t>
  </si>
  <si>
    <t>Hs.104:Macrophage:monocyte-derived:IL-4/TGFb_24h:r3</t>
  </si>
  <si>
    <t>Hs.104:Macrophage:monocyte-derived:IL-4/TGFb_24h:r4</t>
  </si>
  <si>
    <t>Hs.104:Macrophage:monocyte-derived:IL-4/TGFb_24h:r5</t>
  </si>
  <si>
    <t>Hs.20:Macrophage:monocyte-derived:cntrl:r1</t>
  </si>
  <si>
    <t>Hs.20:Macrophage:monocyte-derived:cntrl:r2</t>
  </si>
  <si>
    <t>Hs.20:Macrophage:monocyte-derived:M-CSF:r1</t>
  </si>
  <si>
    <t>Hs.20:Macrophage:monocyte-derived:M-CSF:r2</t>
  </si>
  <si>
    <t>Hs.20:Macrophage:monocyte-derived:M-CSF/IFNg:r1</t>
  </si>
  <si>
    <t>Hs.20:Macrophage:monocyte-derived:M-CSF/IFNg:r2</t>
  </si>
  <si>
    <t>Hs.20:Macrophage:monocyte-derived:M-CSF/Pam3Cys:r1</t>
  </si>
  <si>
    <t>Hs.20:Macrophage:monocyte-derived:M-CSF/Pam3Cys:r2</t>
  </si>
  <si>
    <t>Hs.20:Macrophage:monocyte-derived:M-CSF/IFNg/Pam3Cys:r1</t>
  </si>
  <si>
    <t>Hs.20:Macrophage:monocyte-derived:M-CSF/IFNg/Pam3Cys:r2</t>
  </si>
  <si>
    <t>Hs.21:Macrophage:monocyte-derived:IFNg_24h:r1</t>
  </si>
  <si>
    <t>Hs.21:Macrophage:monocyte-derived:IFNg_24h:r5</t>
  </si>
  <si>
    <t>Hs.21:Macrophage:monocyte-derived:IFNg_24h:r2</t>
  </si>
  <si>
    <t>Hs.21:Macrophage:monocyte-derived:IFNg_24h:r3</t>
  </si>
  <si>
    <t>Hs.21:Macrophage:monocyte-derived:IFNg_24h:r6</t>
  </si>
  <si>
    <t>Hs.21:Macrophage:monocyte-derived:IFNg_24h:r4</t>
  </si>
  <si>
    <t>Hs.21:Macrophage:monocyte-derived:cntrl_24h:r1</t>
  </si>
  <si>
    <t>Hs.21:Macrophage:monocyte-derived:cntrl_24h:r5</t>
  </si>
  <si>
    <t>Hs.21:Macrophage:monocyte-derived:cntrl_24h:r2</t>
  </si>
  <si>
    <t>Hs.21:Macrophage:monocyte-derived:cntrl_24h:r3</t>
  </si>
  <si>
    <t>Hs.21:Macrophage:monocyte-derived:cntrl_24h:r6</t>
  </si>
  <si>
    <t>Hs.21:Macrophage:monocyte-derived:cntrl_24h:r4</t>
  </si>
  <si>
    <t>Hs.32:Macrophage:monocyte-derived:cntrl_24h:r2</t>
  </si>
  <si>
    <t>Hs.32:Macrophage:monocyte-derived:cntrl_24h:r5</t>
  </si>
  <si>
    <t>Hs.32:Macrophage:monocyte-derived:cntrl_8h:r1</t>
  </si>
  <si>
    <t>Hs.32:Macrophage:monocyte-derived:cntrl_8h:r2</t>
  </si>
  <si>
    <t>Hs.32:Macrophage:monocyte-derived:cntrl_8h:r3</t>
  </si>
  <si>
    <t>Hs.32:Macrophage:monocyte-derived:cntrl_8h:r4</t>
  </si>
  <si>
    <t>Hs.32:Macrophage:monocyte-derived:cntrl_8h:r5</t>
  </si>
  <si>
    <t>Hs.32:Macrophage:monocyte-derived:cntrl_24h:r1</t>
  </si>
  <si>
    <t>Hs.32:Macrophage:monocyte-derived:cntrl_24h:r3</t>
  </si>
  <si>
    <t>Hs.32:Macrophage:monocyte-derived:cntrl_24h:r4</t>
  </si>
  <si>
    <t>Hs.32:Macrophage:monocyte-derived:cntrl_48h:r1</t>
  </si>
  <si>
    <t>Hs.32:Macrophage:monocyte-derived:cntrl_48h:r2</t>
  </si>
  <si>
    <t>Hs.32:Macrophage:monocyte-derived:cntrl_48h:r3</t>
  </si>
  <si>
    <t>Hs.32:Macrophage:monocyte-derived:cntrl_48h:r4</t>
  </si>
  <si>
    <t>Hs.32:Macrophage:monocyte-derived:cntrl_48h:r5</t>
  </si>
  <si>
    <t>Hs.32:Macrophage:monocyte-derived:S._aureus_8h:r1</t>
  </si>
  <si>
    <t>Hs.32:Macrophage:monocyte-derived:S._aureus_8h:r2</t>
  </si>
  <si>
    <t>Hs.32:Macrophage:monocyte-derived:S._aureus_8h:r3</t>
  </si>
  <si>
    <t>Hs.32:Macrophage:monocyte-derived:S._aureus_8h:r4</t>
  </si>
  <si>
    <t>Hs.32:Macrophage:monocyte-derived:S._aureus_8h:r5</t>
  </si>
  <si>
    <t>Hs.32:Macrophage:monocyte-derived:S._aureus_24h:r1</t>
  </si>
  <si>
    <t>Hs.32:Macrophage:monocyte-derived:S._aureus_24h:r2</t>
  </si>
  <si>
    <t>Hs.32:Macrophage:monocyte-derived:S._aureus_24h:r3</t>
  </si>
  <si>
    <t>Hs.32:Macrophage:monocyte-derived:S._aureus_24h:r4</t>
  </si>
  <si>
    <t>Hs.32:Macrophage:monocyte-derived:S._aureus_24h:r5</t>
  </si>
  <si>
    <t>Hs.32:Macrophage:monocyte-derived:S._aureus_48h:r1</t>
  </si>
  <si>
    <t>Hs.32:Macrophage:monocyte-derived:S._aureus_48h:r2</t>
  </si>
  <si>
    <t>Hs.32:Macrophage:monocyte-derived:S._aureus_48h:r3</t>
  </si>
  <si>
    <t>Hs.32:Macrophage:monocyte-derived:S._aureus_48h:r4</t>
  </si>
  <si>
    <t>Hs.32:Macrophage:monocyte-derived:S._aureus_48h:r5</t>
  </si>
  <si>
    <t>Hs.38:Macrophage:Alveolar:cntrl_6h:r1</t>
  </si>
  <si>
    <t>Hs.38:Macrophage:Alveolar:cntrl_6h:r2</t>
  </si>
  <si>
    <t>Hs.38:Macrophage:Alveolar:cntrl_6h:r3</t>
  </si>
  <si>
    <t>Hs.38:Macrophage:Alveolar:cntrl_6h:r4</t>
  </si>
  <si>
    <t>Hs.38:Macrophage:Alveolar:B._anthacis_spores_6h:r1</t>
  </si>
  <si>
    <t>Hs.38:Macrophage:Alveolar:B._anthacis_spores_6h:r2</t>
  </si>
  <si>
    <t>Hs.38:Macrophage:Alveolar:B._anthacis_spores_6h:r3</t>
  </si>
  <si>
    <t>Hs.53:Macrophage:monocyte-derived:cntrl_4h:r1</t>
  </si>
  <si>
    <t>Hs.53:Macrophage:monocyte-derived:cntrl_4h:r2</t>
  </si>
  <si>
    <t>Hs.53:Macrophage:monocyte-derived:cntrl_4h:r3</t>
  </si>
  <si>
    <t>Hs.53:Macrophage:monocyte-derived:IFNa_4h:r1</t>
  </si>
  <si>
    <t>Hs.53:Macrophage:monocyte-derived:IFNa_4h:r2</t>
  </si>
  <si>
    <t>Hs.53:Macrophage:monocyte-derived:IFNa_4h:r3</t>
  </si>
  <si>
    <t>Hs.103:DC:monocyte-derived:immature_cntrl:r1</t>
  </si>
  <si>
    <t>Hs.103:DC:monocyte-derived:immature_cntrl:r2</t>
  </si>
  <si>
    <t>Hs.103:DC:monocyte-derived:immature_cntrl:r3</t>
  </si>
  <si>
    <t>Hs.103:DC:monocyte-derived:immature_IFNa:r1</t>
  </si>
  <si>
    <t>Hs.103:DC:monocyte-derived:immature_IFNa:r2</t>
  </si>
  <si>
    <t>Hs.103:DC:monocyte-derived:immature_IFNa:r3</t>
  </si>
  <si>
    <t>Hs.103:DC:monocyte-derived:immature_isotype_cntrl_Ab_24h:r1</t>
  </si>
  <si>
    <t>Hs.103:DC:monocyte-derived:immature_isotype_cntrl_Ab_24h:r2</t>
  </si>
  <si>
    <t>Hs.103:DC:monocyte-derived:immature_anti-FcgRIIB_24h:r1</t>
  </si>
  <si>
    <t>Hs.103:DC:monocyte-derived:immature_anti-FcgRIIB_24h:r2</t>
  </si>
  <si>
    <t>Hs.103:DC:monocyte-derived:immature_anti-FcgRIIB_24h:r3</t>
  </si>
  <si>
    <t>Hs.103:DC:monocyte-derived:immature_TNFa/IL-1b/IL-6/PGE2_24h:r1</t>
  </si>
  <si>
    <t>Hs.103:DC:monocyte-derived:immature_TNFa/IL-1b/IL-6/PGE2_24h:r2</t>
  </si>
  <si>
    <t>Hs.103:DC:monocyte-derived:mature_isotype_cntrl_Ab_24h:r1</t>
  </si>
  <si>
    <t>Hs.103:DC:monocyte-derived:mature_isotype_cntrl_Ab_24h:r2</t>
  </si>
  <si>
    <t>Hs.103:DC:monocyte-derived:mature_isotype_cntrl_Ab_24h:r3</t>
  </si>
  <si>
    <t>Hs.103:DC:monocyte-derived:mature_anti-FcgRIIB_Ab_24h:r1</t>
  </si>
  <si>
    <t>Hs.103:DC:monocyte-derived:mature_anti-FcgRIIB_Ab_24h:r2</t>
  </si>
  <si>
    <t>Hs.103:DC:monocyte-derived:mature_TNFa/IL-1b/IL-6/PGE2_24h:r1</t>
  </si>
  <si>
    <t>Hs.103:DC:monocyte-derived:mature_TNFa/IL-1b/IL-6/PGE2_24h:r2</t>
  </si>
  <si>
    <t>Hs.14:DC:monocyte-derived:immature_6h:</t>
  </si>
  <si>
    <t>Hs.14:DC:monocyte-derived:immature_12h:</t>
  </si>
  <si>
    <t>Hs.14:DC:monocyte-derived:immature_24h:</t>
  </si>
  <si>
    <t>Hs.14:DC:monocyte-derived:immature_48h:</t>
  </si>
  <si>
    <t>Hs.14:DC:monocyte-derived:mature_LPS/IFNg_6h:</t>
  </si>
  <si>
    <t>Hs.14:DC:monocyte-derived:mature_LPS/IFNg_12h:</t>
  </si>
  <si>
    <t>Hs.14:DC:monocyte-derived:mature_LPS/IFNg_24h:</t>
  </si>
  <si>
    <t>Hs.14:DC:monocyte-derived:mature_LPS/IFNg_48h:</t>
  </si>
  <si>
    <t>Hs.28:DC:monocyte-derived:cntrl_d5:r1</t>
  </si>
  <si>
    <t>Hs.28:DC:monocyte-derived:cntrl_d5:r2</t>
  </si>
  <si>
    <t>Hs.28:DC:monocyte-derived:cntrl_d5:r3</t>
  </si>
  <si>
    <t>Hs.28:DC:monocyte-derived:cntrl_d5:r4</t>
  </si>
  <si>
    <t>Hs.28:DC:monocyte-derived:cntrl_d5:r5</t>
  </si>
  <si>
    <t>Hs.28:DC:monocyte-derived:AEC-conditioned_d5:r1</t>
  </si>
  <si>
    <t>Hs.28:DC:monocyte-derived:AEC-conditioned_d5:r2</t>
  </si>
  <si>
    <t>Hs.28:DC:monocyte-derived:AEC-conditioned_d5:r3</t>
  </si>
  <si>
    <t>Hs.28:DC:monocyte-derived:AEC-conditioned_d5:r4</t>
  </si>
  <si>
    <t>Hs.28:DC:monocyte-derived:AEC-conditioned_d5:r5</t>
  </si>
  <si>
    <t>Hs.7:DC:monocyte-derived:cntrl:</t>
  </si>
  <si>
    <t>Hs.7:DC:monocyte-derived:LPS_8h:</t>
  </si>
  <si>
    <t>Hs.7:DC:monocyte-derived:LPS_16h:</t>
  </si>
  <si>
    <t>Hs.7:DC:monocyte-derived:Poly(I:C)_4h:</t>
  </si>
  <si>
    <t>Hs.7:DC:monocyte-derived:Poly(I:C)_8h:</t>
  </si>
  <si>
    <t>Hs.7:DC:monocyte-derived:Poly(I:C)_16h:</t>
  </si>
  <si>
    <t>Hs.7:DC:monocyte-derived:CD40L_4h:</t>
  </si>
  <si>
    <t>Hs.7:DC:monocyte-derived:CD40L_8h:</t>
  </si>
  <si>
    <t>Hs.7:DC:monocyte-derived:CD40L_16h:</t>
  </si>
  <si>
    <t>Hs.7:DC:monocyte-derived:Schuler_treatment_4h:</t>
  </si>
  <si>
    <t>Hs.7:DC:monocyte-derived:Schuler_treatment_8h:</t>
  </si>
  <si>
    <t>Hs.7:DC:monocyte-derived:Schuler_treatment_16h:</t>
  </si>
  <si>
    <t>Hs.7:DC:monocyte-derived:LPS_4h:</t>
  </si>
  <si>
    <t>Hs.86:DC:monocyte-derived:cntrl_18h:r1</t>
  </si>
  <si>
    <t>Hs.86:DC:monocyte-derived:cntrl_18h:r2</t>
  </si>
  <si>
    <t>Hs.86:DC:monocyte-derived:cntrl_18h:r3</t>
  </si>
  <si>
    <t>Hs.86:DC:monocyte-derived:Galectin-1_18h:r1</t>
  </si>
  <si>
    <t>Hs.86:DC:monocyte-derived:Galectin-1_18h:r2</t>
  </si>
  <si>
    <t>Hs.86:DC:monocyte-derived:Galectin-1_18h:r3</t>
  </si>
  <si>
    <t>Hs.86:DC:monocyte-derived:LPS_18h:r1</t>
  </si>
  <si>
    <t>Hs.86:DC:monocyte-derived:LPS_18h:r2</t>
  </si>
  <si>
    <t>Hs.86:DC:monocyte-derived:LPS_18h:r3</t>
  </si>
  <si>
    <t>Hs.86:DC:monocyte-derived:Vehicle_18h:r1</t>
  </si>
  <si>
    <t>Hs.86:DC:monocyte-derived:Vehicle_18h:r2</t>
  </si>
  <si>
    <t>Hs.86:DC:monocyte-derived:Vehicle_18h:r3</t>
  </si>
  <si>
    <t>Hs.89:DC:monocyte-derived:DC1:r1</t>
  </si>
  <si>
    <t>Hs.89:DC:monocyte-derived:DC2:r2</t>
  </si>
  <si>
    <t>Hs.89:DC:monocyte-derived:DC3:r3</t>
  </si>
  <si>
    <t>Hs.89:DC:monocyte-derived:rosiglitazone:r1</t>
  </si>
  <si>
    <t>Hs.89:DC:monocyte-derived:rosiglitazone:r2</t>
  </si>
  <si>
    <t>Hs.89:DC:monocyte-derived:rosiglitazone:r3</t>
  </si>
  <si>
    <t>Hs.89:DC:monocyte-derived:AM580:r1</t>
  </si>
  <si>
    <t>Hs.89:DC:monocyte-derived:AM580:r2</t>
  </si>
  <si>
    <t>Hs.89:DC:monocyte-derived:AM580:r3</t>
  </si>
  <si>
    <t>Hs.89:DC:monocyte-derived:rosiglitazone/AGN193109:r1</t>
  </si>
  <si>
    <t>Hs.89:DC:monocyte-derived:rosiglitazone/AGN193109:r2</t>
  </si>
  <si>
    <t>Hs.9:DC:monocyte-derived:cntrl_8h:r1</t>
  </si>
  <si>
    <t>Hs.9:DC:monocyte-derived:cntrl_8h:r2</t>
  </si>
  <si>
    <t>Hs.9:DC:monocyte-derived:antiCD40/VAF347_8h:r1</t>
  </si>
  <si>
    <t>Hs.9:DC:monocyte-derived:antiCD40/VAF347_8h:r2</t>
  </si>
  <si>
    <t>Hs.91:DC:monocyte-derived:cntrl_2h:r1</t>
  </si>
  <si>
    <t>Hs.91:DC:monocyte-derived:cntrl_2h:r2</t>
  </si>
  <si>
    <t>Hs.91:DC:monocyte-derived:cntrl_2h:r3</t>
  </si>
  <si>
    <t>Hs.91:DC:monocyte-derived:anti-DC-SIGN_2h:r1</t>
  </si>
  <si>
    <t>Hs.91:DC:monocyte-derived:anti-DC-SIGN_2h:r2</t>
  </si>
  <si>
    <t>Hs.91:DC:monocyte-derived:anti-DC-SIGN_2h:r3</t>
  </si>
  <si>
    <t>Hs.99:DC:monocyte-derived:cntrl_6h:r1</t>
  </si>
  <si>
    <t>Hs.99:DC:monocyte-derived:cntrl_6h:r2</t>
  </si>
  <si>
    <t>Hs.99:DC:monocyte-derived:A._fumigatus_germ_tubes_6h:r1</t>
  </si>
  <si>
    <t>Hs.99:DC:monocyte-derived:A._fumigatus_germ_tubes_6h:r2</t>
  </si>
  <si>
    <t>Hs.2:tonsil:DC:BDCA1+:r1</t>
  </si>
  <si>
    <t>Hs.2:tonsil:DC:BDCA1+:r2</t>
  </si>
  <si>
    <t>Hs.2:tonsil:DC:BDCA1+:r3</t>
  </si>
  <si>
    <t>Hs.2:tonsil:DC:BDCA3+_:r1</t>
  </si>
  <si>
    <t>Hs.2:tonsil:DC:BDCA3+_:r2</t>
  </si>
  <si>
    <t>Hs.2:tonsil:DC:BDCA3+_:r3</t>
  </si>
  <si>
    <t>Hs.2:PB:DC:BDCA1+:r1</t>
  </si>
  <si>
    <t>Hs.2:PB:DC:BDCA1+:r2</t>
  </si>
  <si>
    <t>Hs.2:PB:DC:BDCA1+:r3</t>
  </si>
  <si>
    <t>Hs.2:PB:DC:BDCA3+_:r1</t>
  </si>
  <si>
    <t>Hs.2:PB:DC:BDCA3+_:r2</t>
  </si>
  <si>
    <t>Hs.2:PB:DC:BDCA3+_:r3</t>
  </si>
  <si>
    <t>Hs.2:PB:DC:CD16+:r1</t>
  </si>
  <si>
    <t>Hs.2:PB:DC:CD16+:r2</t>
  </si>
  <si>
    <t>Hs.2:PB:DC:CD16+:r3</t>
  </si>
  <si>
    <t>Hs.2:tonsil:DC:plasmacytoid:r1</t>
  </si>
  <si>
    <t>Hs.2:tonsil:DC:plasmacytoid:r2</t>
  </si>
  <si>
    <t>Hs.2:tonsil:DC:plasmacytoid:r3</t>
  </si>
  <si>
    <t>Hs.2:PB:DC:plasmacytoid:r1</t>
  </si>
  <si>
    <t>Hs.2:PB:DC:plasmacytoid:r2</t>
  </si>
  <si>
    <t>Hs.2:PB:DC:plasmacytoid:r3</t>
  </si>
  <si>
    <t>Hs.12:PB:T_cell:CD4+_naive:r1</t>
  </si>
  <si>
    <t>Hs.12:PB:T_cell:CD4+_naive:r2</t>
  </si>
  <si>
    <t>Hs.12:PB:T_cell:CD4+_naive:r3</t>
  </si>
  <si>
    <t>Hs.12:PB:T_cell:CD4+_naive:r4</t>
  </si>
  <si>
    <t>Hs.12:PB:T_cell:CD4+_central_memory:r5</t>
  </si>
  <si>
    <t>Hs.12:PB:T_cell:CD4+_central_memory:r1</t>
  </si>
  <si>
    <t>Hs.12:PB:T_cell:CD4+_central_memory:r2</t>
  </si>
  <si>
    <t>Hs.12:PB:T_cell:CD4+_central_memory:r3</t>
  </si>
  <si>
    <t>Hs.12:PB:T_cell:CD4+_central_memory:r4</t>
  </si>
  <si>
    <t>Hs.12:PB:T_cell:CD4+_effector_memory:r1</t>
  </si>
  <si>
    <t>Hs.12:PB:T_cell:CD4+_effector_memory:r2</t>
  </si>
  <si>
    <t>Hs.12:PB:T_cell:CD4+_effector_memory:r3</t>
  </si>
  <si>
    <t>Hs.12:PB:T_cell:CD4+_effector_memory:r4</t>
  </si>
  <si>
    <t>Hs.42:PB:T_cell:CD4+:neg-sel:r1</t>
  </si>
  <si>
    <t>Hs.42:PB:T_cell:CD4+:neg-sel:r2</t>
  </si>
  <si>
    <t>Hs.42:PB:T_cell:CD4+:neg-sel:r3</t>
  </si>
  <si>
    <t>Hs.42:PB:T_cell:CD4+:neg-sel:r4</t>
  </si>
  <si>
    <t>Hs.42:PB:T_cell:CD4+:neg-sel:r5</t>
  </si>
  <si>
    <t>Hs.42:PB:T_cell:CD4+:pos-sel:r6</t>
  </si>
  <si>
    <t>Hs.42:PB:T_cell:CD4+:pos-sel:r7</t>
  </si>
  <si>
    <t>Hs.42:PB:T_cell:CD4+:pos-sel:r8</t>
  </si>
  <si>
    <t>Hs.42:PB:T_cell:CD4+:pos-sel:r10</t>
  </si>
  <si>
    <t>Hs.42:PB:T_cell:CD8+:neg-sel:r1</t>
  </si>
  <si>
    <t>Hs.42:PB:T_cell:CD8+:neg-sel:r2</t>
  </si>
  <si>
    <t>Hs.42:PB:T_cell:CD8+:neg-sel:r3</t>
  </si>
  <si>
    <t>Hs.42:PB:T_cell:CD8+:neg-sel:r4</t>
  </si>
  <si>
    <t>Hs.42:PB:T_cell:CD8+:neg-sel:r5</t>
  </si>
  <si>
    <t>Hs.42:PB:T_cell:CD8+:pos-sel:r7</t>
  </si>
  <si>
    <t>Hs.42:PB:T_cell:CD8+:pos-sel:r8</t>
  </si>
  <si>
    <t>Hs.42:PB:T_cell:CD8+:pos-sel:r9</t>
  </si>
  <si>
    <t>Hs.42:PB:T_cell:CD8+:pos-sel:r10</t>
  </si>
  <si>
    <t>Hs.42:PB:T_cell:CD8+:pos-sel:r11</t>
  </si>
  <si>
    <t>Hs.116:T_cells:CD8+_Central_memory_:r1</t>
  </si>
  <si>
    <t>Hs.116:T_cells:CD8+_Central_memory_:r2</t>
  </si>
  <si>
    <t>Hs.116:T_cells:CD8+_Central_memory_:r3</t>
  </si>
  <si>
    <t>Hs.115:T_cell:CD8+:r1</t>
  </si>
  <si>
    <t>Hs.115:T_cell:CD4+:r2</t>
  </si>
  <si>
    <t>Hs.115:T_cell:CD8+:r3</t>
  </si>
  <si>
    <t>Hs.115:T_cell:CD4+:r4</t>
  </si>
  <si>
    <t>Hs.115:T_cell:CD8+:r5</t>
  </si>
  <si>
    <t>Hs.115:T_cell:CD8+:r6</t>
  </si>
  <si>
    <t>Hs.115:T_cell:CD8+:r7</t>
  </si>
  <si>
    <t>Hs.115:T_cell:CD4+:r8</t>
  </si>
  <si>
    <t>Hs.115:T_cell:CD8+:r9</t>
  </si>
  <si>
    <t>Hs.116:T_cell:CD8+_effector_memory_RA:r1</t>
  </si>
  <si>
    <t>Hs.116:T_cell:CD8+_effector_memory_RA:r2</t>
  </si>
  <si>
    <t>Hs.116:T_cell:CD8+_effector_memory_RA:r3</t>
  </si>
  <si>
    <t>Hs.116:T_cell:CD8+_effector_memory_RA:r4</t>
  </si>
  <si>
    <t>Hs.116:T_cell:CD8+_effector_memory:r1</t>
  </si>
  <si>
    <t>Hs.116:T_cell:CD8+_effector_memory:r2</t>
  </si>
  <si>
    <t>Hs.116:T_cell:CD8+_effector_memory:r3</t>
  </si>
  <si>
    <t>Hs.116:T_cell:CD8+_effector_memory:r4</t>
  </si>
  <si>
    <t>Hs.116:T_cell:CD8+_na?ve:r1</t>
  </si>
  <si>
    <t>Hs.116:T_cell:CD8+_na?ve:r2</t>
  </si>
  <si>
    <t>Hs.116:T_cell:CD8+_na?ve:r3</t>
  </si>
  <si>
    <t>Hs.116:T_cell:CD8+_na?ve:r4</t>
  </si>
  <si>
    <t>Hs.37:PB:T_cell:gamma-delta:r1</t>
  </si>
  <si>
    <t>Hs.37:PB:T_cell:gamma-delta:r2</t>
  </si>
  <si>
    <t>Hs.76:PB:T_cell:Treg:na?ve:r1</t>
  </si>
  <si>
    <t>Hs.76:PB:T_cell:Treg:na?ve:r2</t>
  </si>
  <si>
    <t>Hs.76:PB:T_cell:CD4+:na?ve:r1</t>
  </si>
  <si>
    <t>Hs.76:PB:T_cell:CD4+:na?ve:r2</t>
  </si>
  <si>
    <t>Hs.96:PB:T_cell:effector:RA:</t>
  </si>
  <si>
    <t>Hs.96:PB:T_cell:effector:cntrl:</t>
  </si>
  <si>
    <t>Hs.96:PB:T_cell:effector:IL-12:</t>
  </si>
  <si>
    <t>Hs.96:PB:T_cell:effector:1,25(OH)2_vit_D3:</t>
  </si>
  <si>
    <t>Hs.96:PB:T_cell:CCR10+CLA+:1,25(OH)2_vit_D3/IL-12:</t>
  </si>
  <si>
    <t>Hs.96:PB:T_cell:CCR10-CLA+:1,25(OH)2_vit_D3/IL-12:</t>
  </si>
  <si>
    <t>Hs.106:PB:NK_cell:cntrl:</t>
  </si>
  <si>
    <t>Hs.106:PB:NK_cell:IL2-2h:</t>
  </si>
  <si>
    <t>Hs.106:PB:NK_cell:IL2-8h:</t>
  </si>
  <si>
    <t>Hs.106:PB:NK_cell:IL2-24h:</t>
  </si>
  <si>
    <t>Hs.74:PB:NK_cell:CD56hiCD62L+:r1</t>
  </si>
  <si>
    <t>Hs.74:PB:NK_cell:CD56hiCD62L+:r2</t>
  </si>
  <si>
    <t>Hs.74:PB:NK_cell:CD56hiCD62L+:r3</t>
  </si>
  <si>
    <t>Hs.74:PB:NK_cell:CD56hiCD62L+:r4</t>
  </si>
  <si>
    <t>Hs.74:PB:NK_cell:CD56hiCD62L+:r5</t>
  </si>
  <si>
    <t>Hs.74:PB:NK_cell:CD56hiCD62L+:r6</t>
  </si>
  <si>
    <t>Hs.74:PB:NK_cell:CD56loCD62L-:r1</t>
  </si>
  <si>
    <t>Hs.74:PB:NK_cell:CD56loCD62L-:r2</t>
  </si>
  <si>
    <t>Hs.74:PB:NK_cell:CD56loCD62L-:r3</t>
  </si>
  <si>
    <t>Hs.114:Neutrophil:CD16+:</t>
  </si>
  <si>
    <t>Hs.39:PB:Neutrophils:cntrl_30min:</t>
  </si>
  <si>
    <t>Hs.39:PB:Neutrophils:inflam_30min:</t>
  </si>
  <si>
    <t>Hs.39:PB:Neutrophils:inflam+CGS21680_30min:</t>
  </si>
  <si>
    <t>Hs.39:PB:Neutrophils:inflam+PGE2_30min:</t>
  </si>
  <si>
    <t>Hs.39:PB:Neutrophils:inflam+RO20-1724+forskolin_30min:</t>
  </si>
  <si>
    <t>Hs.62:PB:Neutrophils:cntrl_1h:r1</t>
  </si>
  <si>
    <t>Hs.62:PB:Neutrophils:cntrl_1h:r2</t>
  </si>
  <si>
    <t>Hs.62:PB:Neutrophils:uropathogenic_E._coli_UTI89_1h:r2</t>
  </si>
  <si>
    <t>Hs.62:PB:Neutrophils:commensal_E._coli_MG1655_1h:r1</t>
  </si>
  <si>
    <t>Hs.62:PB:Neutrophils:commensal_E._coli_MG1655_1h:r2</t>
  </si>
  <si>
    <t>Hs.77:PB:Neutrophils:LPS_16h:r1</t>
  </si>
  <si>
    <t>Hs.77:PB:Neutrophils:LPS_16h:r2</t>
  </si>
  <si>
    <t>Hs.77:PB:Neutrophils:LPS_16h:r3</t>
  </si>
  <si>
    <t>Hs.77:PB:Neutrophils:LPS_16h:r4</t>
  </si>
  <si>
    <t>Hs.77:PB:Neutrophils:GM-CSF_IFNg_16h:r1</t>
  </si>
  <si>
    <t>Hs.77:PB:Neutrophils:GM-CSF_IFNg_16h:r2</t>
  </si>
  <si>
    <t>Hs.77:PB:Neutrophils:GM-CSF_IFNg_16h:r3</t>
  </si>
  <si>
    <t>Hs.77:PB:Neutrophils:GM-CSF_IFNg_16h:r4</t>
  </si>
  <si>
    <t>Hs.115:B_cell:r1</t>
  </si>
  <si>
    <t>Hs.115:B_cell:r2</t>
  </si>
  <si>
    <t>Hs.115:B_cell:r3</t>
  </si>
  <si>
    <t>Hs.115:B_cell:r4</t>
  </si>
  <si>
    <t>Hs.25:tonsil:B_cell:Na?ve:r39</t>
  </si>
  <si>
    <t>Hs.25:tonsil:B_cell:Na?ve:r41</t>
  </si>
  <si>
    <t>Hs.25:tonsil:B_cell:Na?ve:r48</t>
  </si>
  <si>
    <t>Hs.25:tonsil:B_cell:Germinal_center:r40</t>
  </si>
  <si>
    <t>Hs.25:tonsil:B_cell:Germinal_cente:r43</t>
  </si>
  <si>
    <t>Hs.25:tonsil:B_cell:Germinal_cente:r50</t>
  </si>
  <si>
    <t>Hs.25:tonsil:B_cell:Memory:r28</t>
  </si>
  <si>
    <t>Hs.25:tonsil:B_cell:Memory:r36</t>
  </si>
  <si>
    <t>Hs.25:tonsil:B_cell:Memory:r38</t>
  </si>
  <si>
    <t>Hs.25:tonsil:B_cell:Plasma_cell:r30</t>
  </si>
  <si>
    <t>Hs.25:tonsil:B_cell:Plasma_cell:r33</t>
  </si>
  <si>
    <t>Hs.25:tonsil:B_cell:Plasma_cell:r44</t>
  </si>
  <si>
    <t>Hs.45:tonsil:B_cell:CXCR4+_centroblast:r6</t>
  </si>
  <si>
    <t>Hs.45:tonsil:B_cell:CXCR4+_centroblast:r7</t>
  </si>
  <si>
    <t>Hs.45:tonsil:B_cell:CXCR4+_centroblast:r8</t>
  </si>
  <si>
    <t>Hs.45:tonsil:B_cell:CXCR4+_centroblast:r11</t>
  </si>
  <si>
    <t>Hs.45:tonsil:B_cell:CXCR4-_centrocyte:r6</t>
  </si>
  <si>
    <t>Hs.45:tonsil:B_cell:CXCR4-_centrocyte:r7</t>
  </si>
  <si>
    <t>Hs.45:tonsil:B_cell:CXCR4-_centrocyte:r8</t>
  </si>
  <si>
    <t>Hs.45:tonsil:B_cell:CXCR4-_centrocyte:r11</t>
  </si>
  <si>
    <t>Hs.22:Gametocytes:oocyte:r1</t>
  </si>
  <si>
    <t>Hs.22:Gametocytes:oocyte:r2</t>
  </si>
  <si>
    <t>Hs.22:Gametocytes:oocyte:r3</t>
  </si>
  <si>
    <t>Hs.98:Gametocytes:spermatocyte:r2</t>
  </si>
  <si>
    <t>Hs.98:Gametocytes:spermatocyte:r4</t>
  </si>
  <si>
    <t>Chip ID</t>
  </si>
  <si>
    <t>GSM239260</t>
  </si>
  <si>
    <t>GSM239379</t>
  </si>
  <si>
    <t>GSM239457</t>
  </si>
  <si>
    <t>GSM469409</t>
  </si>
  <si>
    <t>GSM469411</t>
  </si>
  <si>
    <t>GSM469412</t>
  </si>
  <si>
    <t>HH1763_UI33plus2_201004.CEL</t>
  </si>
  <si>
    <t>HH1778_u133plus2_211004.CEL</t>
  </si>
  <si>
    <t>HH1786_U133plus2_091104.CEL</t>
  </si>
  <si>
    <t>HH1791_u133plus2_251104.CEL</t>
  </si>
  <si>
    <t>GSM310435</t>
  </si>
  <si>
    <t>GSM310436</t>
  </si>
  <si>
    <t>GSM310437</t>
  </si>
  <si>
    <t>GSM310429</t>
  </si>
  <si>
    <t>GSM310430</t>
  </si>
  <si>
    <t>GSM310431</t>
  </si>
  <si>
    <t>GSM310438</t>
  </si>
  <si>
    <t>GSM310439</t>
  </si>
  <si>
    <t>GSM310440</t>
  </si>
  <si>
    <t>GSM310432</t>
  </si>
  <si>
    <t>GSM310433</t>
  </si>
  <si>
    <t>GSM310434</t>
  </si>
  <si>
    <t>GSM381339</t>
  </si>
  <si>
    <t>GSM381341</t>
  </si>
  <si>
    <t>GSM381343</t>
  </si>
  <si>
    <t>GSM381345</t>
  </si>
  <si>
    <t>GSM381340</t>
  </si>
  <si>
    <t>GSM381342</t>
  </si>
  <si>
    <t>GSM381344</t>
  </si>
  <si>
    <t>GSM381346</t>
  </si>
  <si>
    <t>GSM178549</t>
  </si>
  <si>
    <t>GSM178550</t>
  </si>
  <si>
    <t>GSM178551</t>
  </si>
  <si>
    <t>GSM178552</t>
  </si>
  <si>
    <t>GSM178553</t>
  </si>
  <si>
    <t>GSM178554</t>
  </si>
  <si>
    <t>GSM178555</t>
  </si>
  <si>
    <t>GSM178556</t>
  </si>
  <si>
    <t>GSM178557</t>
  </si>
  <si>
    <t>GSM178558</t>
  </si>
  <si>
    <t>GSM289612</t>
  </si>
  <si>
    <t>GSM289613</t>
  </si>
  <si>
    <t>GSM289614</t>
  </si>
  <si>
    <t>GSM289615</t>
  </si>
  <si>
    <t>GSM289616</t>
  </si>
  <si>
    <t>GSM289617</t>
  </si>
  <si>
    <t>GSM289618</t>
  </si>
  <si>
    <t>GSM469125</t>
  </si>
  <si>
    <t>GSM469136</t>
  </si>
  <si>
    <t>GSM469126</t>
  </si>
  <si>
    <t>GSM469127</t>
  </si>
  <si>
    <t>GSM469128</t>
  </si>
  <si>
    <t>GSM469129</t>
  </si>
  <si>
    <t>GSM469130</t>
  </si>
  <si>
    <t>GSM469131</t>
  </si>
  <si>
    <t>GSM469132</t>
  </si>
  <si>
    <t>GSM483480</t>
  </si>
  <si>
    <t>GSM483481</t>
  </si>
  <si>
    <t>GSM483482</t>
  </si>
  <si>
    <t>GSM483483</t>
  </si>
  <si>
    <t>GSM483484</t>
  </si>
  <si>
    <t>GSM483485</t>
  </si>
  <si>
    <t>GSM488968</t>
  </si>
  <si>
    <t>GSM488969</t>
  </si>
  <si>
    <t>GSM488970</t>
  </si>
  <si>
    <t>GSM488971</t>
  </si>
  <si>
    <t>GSM488972</t>
  </si>
  <si>
    <t>GSM488973</t>
  </si>
  <si>
    <t>GSM488974</t>
  </si>
  <si>
    <t>GSM488975</t>
  </si>
  <si>
    <t>GSM488976</t>
  </si>
  <si>
    <t>GSM488977</t>
  </si>
  <si>
    <t>GSM488978</t>
  </si>
  <si>
    <t>GSM488979</t>
  </si>
  <si>
    <t>GSM488980</t>
  </si>
  <si>
    <t>GSM488981</t>
  </si>
  <si>
    <t>GSM488982</t>
  </si>
  <si>
    <t>GSM488983</t>
  </si>
  <si>
    <t>TW1681_u133plus2_061004.CEL</t>
  </si>
  <si>
    <t>TW1685_u133plus2_061004.CEL</t>
  </si>
  <si>
    <t>TW1689_u133plus2_061004.CEL</t>
  </si>
  <si>
    <t>HH1715_u133plus2_011004.CEL</t>
  </si>
  <si>
    <t>GSM239606</t>
  </si>
  <si>
    <t>GSM239612</t>
  </si>
  <si>
    <t>GSM239613</t>
  </si>
  <si>
    <t>GSM413840</t>
  </si>
  <si>
    <t>GSM413842</t>
  </si>
  <si>
    <t>GSM413846</t>
  </si>
  <si>
    <t>GSM413847</t>
  </si>
  <si>
    <t>GSM413848</t>
  </si>
  <si>
    <t>GSM181857</t>
  </si>
  <si>
    <t>GSM181931</t>
  </si>
  <si>
    <t>GSM181933</t>
  </si>
  <si>
    <t>GSM181930</t>
  </si>
  <si>
    <t>GSM181932</t>
  </si>
  <si>
    <t>GSM181934</t>
  </si>
  <si>
    <t>GSM181982</t>
  </si>
  <si>
    <t>GSM181997</t>
  </si>
  <si>
    <t>GSM181972</t>
  </si>
  <si>
    <t>GSM181983</t>
  </si>
  <si>
    <t>GSM181998</t>
  </si>
  <si>
    <t>GSM181984</t>
  </si>
  <si>
    <t>GSM181999</t>
  </si>
  <si>
    <t>GSM181971</t>
  </si>
  <si>
    <t>GSM181973</t>
  </si>
  <si>
    <t>GSM181978</t>
  </si>
  <si>
    <t>GSM181974</t>
  </si>
  <si>
    <t>GSM181980</t>
  </si>
  <si>
    <t>GSM181976</t>
  </si>
  <si>
    <t>GSM181981</t>
  </si>
  <si>
    <t>GSM286088</t>
  </si>
  <si>
    <t>GSM286089</t>
  </si>
  <si>
    <t>GSM286090</t>
  </si>
  <si>
    <t>GSM286091</t>
  </si>
  <si>
    <t>GSM286015</t>
  </si>
  <si>
    <t>GSM286017</t>
  </si>
  <si>
    <t>GSM286086</t>
  </si>
  <si>
    <t>GSM286087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</si>
  <si>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</si>
  <si>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</si>
  <si>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</si>
  <si>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</si>
  <si>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</si>
  <si>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</si>
  <si>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</si>
  <si>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</si>
  <si>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</si>
  <si>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</si>
  <si>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</si>
  <si>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</si>
  <si>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</si>
  <si>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</si>
  <si>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</si>
  <si>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</si>
  <si>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</si>
  <si>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</si>
  <si>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</si>
  <si>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</si>
  <si>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</si>
  <si>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GSM320543</t>
  </si>
  <si>
    <t>GSM320545</t>
  </si>
  <si>
    <t>GSM320547</t>
  </si>
  <si>
    <t>GSM320549</t>
  </si>
  <si>
    <t>GSM320551</t>
  </si>
  <si>
    <t>GSM320544</t>
  </si>
  <si>
    <t>GSM320546</t>
  </si>
  <si>
    <t>GSM320548</t>
  </si>
  <si>
    <t>GSM320550</t>
  </si>
  <si>
    <t>GSM320552</t>
  </si>
  <si>
    <t>GSM260689</t>
  </si>
  <si>
    <t>GSM260691</t>
  </si>
  <si>
    <t>GSM260692</t>
  </si>
  <si>
    <t>GSM260693</t>
  </si>
  <si>
    <t>GSM260694</t>
  </si>
  <si>
    <t>GSM260695</t>
  </si>
  <si>
    <t>GSM260696</t>
  </si>
  <si>
    <t>GSM260697</t>
  </si>
  <si>
    <t>GSM260698</t>
  </si>
  <si>
    <t>GSM260699</t>
  </si>
  <si>
    <t>GSM260700</t>
  </si>
  <si>
    <t>GSM260701</t>
  </si>
  <si>
    <t>GSM260690</t>
  </si>
  <si>
    <t>GSM112490</t>
  </si>
  <si>
    <t>GSM112491</t>
  </si>
  <si>
    <t>GSM112540</t>
  </si>
  <si>
    <t>GSM112541</t>
  </si>
  <si>
    <t>GSM112661</t>
  </si>
  <si>
    <t>GSM112664</t>
  </si>
  <si>
    <t>GSM112665</t>
  </si>
  <si>
    <t>GSM112666</t>
  </si>
  <si>
    <t>GSM112667</t>
  </si>
  <si>
    <t>GSM112668</t>
  </si>
  <si>
    <t>GSM112669</t>
  </si>
  <si>
    <t>GSM112670</t>
  </si>
  <si>
    <t>GSM132919</t>
  </si>
  <si>
    <t>GSM132923</t>
  </si>
  <si>
    <t>GSM132927</t>
  </si>
  <si>
    <t>GSM132921</t>
  </si>
  <si>
    <t>GSM132924</t>
  </si>
  <si>
    <t>GSM132928</t>
  </si>
  <si>
    <t>GSM132922</t>
  </si>
  <si>
    <t>GSM132925</t>
  </si>
  <si>
    <t>GSM132929</t>
  </si>
  <si>
    <t>GSM132926</t>
  </si>
  <si>
    <t>GSM132930</t>
  </si>
  <si>
    <t>GSM264755</t>
  </si>
  <si>
    <t>GSM264756</t>
  </si>
  <si>
    <t>GSM264757</t>
  </si>
  <si>
    <t>GSM264758</t>
  </si>
  <si>
    <t>GSM140953</t>
  </si>
  <si>
    <t>GSM140968</t>
  </si>
  <si>
    <t>GSM140969</t>
  </si>
  <si>
    <t>GSM140970</t>
  </si>
  <si>
    <t>GSM140971</t>
  </si>
  <si>
    <t>GSM140973</t>
  </si>
  <si>
    <t>GSM160530</t>
  </si>
  <si>
    <t>GSM160534</t>
  </si>
  <si>
    <t>GSM160536</t>
  </si>
  <si>
    <t>GSM160532</t>
  </si>
  <si>
    <t>GSM225042</t>
  </si>
  <si>
    <t>GSM230294</t>
  </si>
  <si>
    <t>GSM347922</t>
  </si>
  <si>
    <t>GSM347923</t>
  </si>
  <si>
    <t>GSM347924</t>
  </si>
  <si>
    <t>GSM347925</t>
  </si>
  <si>
    <t>GSM367062</t>
  </si>
  <si>
    <t>GSM367061</t>
  </si>
  <si>
    <t>GSM378811</t>
  </si>
  <si>
    <t>GSM530602</t>
  </si>
  <si>
    <t>GSM530605</t>
  </si>
  <si>
    <t>GSM530607</t>
  </si>
  <si>
    <t>GSM530601</t>
  </si>
  <si>
    <t>GSM530603</t>
  </si>
  <si>
    <t>GSM530604</t>
  </si>
  <si>
    <t>GSM530611</t>
  </si>
  <si>
    <t>GSM530606</t>
  </si>
  <si>
    <t>GSM305784</t>
  </si>
  <si>
    <t>GSM305785</t>
  </si>
  <si>
    <t>GSM305786</t>
  </si>
  <si>
    <t>GSM305787</t>
  </si>
  <si>
    <t>GSM330313</t>
  </si>
  <si>
    <t>GSM335393</t>
  </si>
  <si>
    <t>GSM335851</t>
  </si>
  <si>
    <t>GSM330314</t>
  </si>
  <si>
    <t>GSM335395</t>
  </si>
  <si>
    <t>GSM335859</t>
  </si>
  <si>
    <t>GSM330315</t>
  </si>
  <si>
    <t>GSM335396</t>
  </si>
  <si>
    <t>GSM335904</t>
  </si>
  <si>
    <t>GSM330316</t>
  </si>
  <si>
    <t>GSM335906</t>
  </si>
  <si>
    <t>GSM336559</t>
  </si>
  <si>
    <t>GSM346951</t>
  </si>
  <si>
    <t>GSM346952</t>
  </si>
  <si>
    <t>GSM385333</t>
  </si>
  <si>
    <t>GSM385338</t>
  </si>
  <si>
    <t>GSM385350</t>
  </si>
  <si>
    <t>GSM385353</t>
  </si>
  <si>
    <t>GSM410666</t>
  </si>
  <si>
    <t>GSM410667</t>
  </si>
  <si>
    <t>GSM410668</t>
  </si>
  <si>
    <t>GSM410669</t>
  </si>
  <si>
    <t>GSM410672</t>
  </si>
  <si>
    <t>GSM410673</t>
  </si>
  <si>
    <t>GSM410674</t>
  </si>
  <si>
    <t>GSM410675</t>
  </si>
  <si>
    <t>GSM410678</t>
  </si>
  <si>
    <t>GSM410679</t>
  </si>
  <si>
    <t>GSM410680</t>
  </si>
  <si>
    <t>GSM410681</t>
  </si>
  <si>
    <t>GSM410684</t>
  </si>
  <si>
    <t>GSM410685</t>
  </si>
  <si>
    <t>GSM410686</t>
  </si>
  <si>
    <t>GSM410687</t>
  </si>
  <si>
    <t>GSM476782</t>
  </si>
  <si>
    <t>GSM476785</t>
  </si>
  <si>
    <t>GSM476783</t>
  </si>
  <si>
    <t>GSM476784</t>
  </si>
  <si>
    <t>GSM476786</t>
  </si>
  <si>
    <t>GSM492832</t>
  </si>
  <si>
    <t>GSM492833</t>
  </si>
  <si>
    <t>GSM551183</t>
  </si>
  <si>
    <t>GSM141251</t>
  </si>
  <si>
    <t>GSM141252</t>
  </si>
  <si>
    <t>GSM141253</t>
  </si>
  <si>
    <t>GSM141255</t>
  </si>
  <si>
    <t>GSM143726</t>
  </si>
  <si>
    <t>GSM143727</t>
  </si>
  <si>
    <t>GSM143728</t>
  </si>
  <si>
    <t>GSM143729</t>
  </si>
  <si>
    <t>GSM143730</t>
  </si>
  <si>
    <t>GSM143731</t>
  </si>
  <si>
    <t>GSM143732</t>
  </si>
  <si>
    <t>GSM143733</t>
  </si>
  <si>
    <t>GSM143717</t>
  </si>
  <si>
    <t>GSM143898</t>
  </si>
  <si>
    <t>GSM143900</t>
  </si>
  <si>
    <t>GSM143907</t>
  </si>
  <si>
    <t>GSM143910</t>
  </si>
  <si>
    <t>GSM143914</t>
  </si>
  <si>
    <t>GSM299095</t>
  </si>
  <si>
    <t>GSM299096</t>
  </si>
  <si>
    <t>GSM299097</t>
  </si>
  <si>
    <t>GSM299098</t>
  </si>
  <si>
    <t>GSM299099</t>
  </si>
  <si>
    <t>GSM299100</t>
  </si>
  <si>
    <t>GSM119354</t>
  </si>
  <si>
    <t>GSM119357</t>
  </si>
  <si>
    <t>GSM119359</t>
  </si>
  <si>
    <t>GSM119360</t>
  </si>
  <si>
    <t>GSM119361</t>
  </si>
  <si>
    <t>GSM119362</t>
  </si>
  <si>
    <t>GSM119366</t>
  </si>
  <si>
    <t>GSM119369</t>
  </si>
  <si>
    <t>GSM119371</t>
  </si>
  <si>
    <t>GSM119372</t>
  </si>
  <si>
    <t>HH1719_u133plus2_011004.CEL</t>
  </si>
  <si>
    <t>HH1720_u133plus2_011004.CEL</t>
  </si>
  <si>
    <t>HH1721_u133plus2_011004.CEL</t>
  </si>
  <si>
    <t>HH1722_u133plus2_011004.CEL</t>
  </si>
  <si>
    <t>HH1723_u133plus2_011004.CEL</t>
  </si>
  <si>
    <t>HH1716_u133plus2_011004.CEL</t>
  </si>
  <si>
    <t>HH1717_u133plus2_011004.CEL</t>
  </si>
  <si>
    <t>HH1718_u133plus2_011004.CEL</t>
  </si>
  <si>
    <t>GSM346943</t>
  </si>
  <si>
    <t>GSM346944</t>
  </si>
  <si>
    <t>GSM346941</t>
  </si>
  <si>
    <t>GSM346942</t>
  </si>
  <si>
    <t>GSM501890</t>
  </si>
  <si>
    <t>GSM501891</t>
  </si>
  <si>
    <t>GSM501892</t>
  </si>
  <si>
    <t>GSM501893</t>
  </si>
  <si>
    <t>GSM501894</t>
  </si>
  <si>
    <t>GSM501895</t>
  </si>
  <si>
    <t>GSM304260</t>
  </si>
  <si>
    <t>GSM304261</t>
  </si>
  <si>
    <t>GSM304262</t>
  </si>
  <si>
    <t>GSM158468</t>
  </si>
  <si>
    <t>GSM158470</t>
  </si>
  <si>
    <t>GSM456349</t>
  </si>
  <si>
    <t>GSM456350</t>
  </si>
  <si>
    <t>GSM456351</t>
  </si>
  <si>
    <t>GSM347919</t>
  </si>
  <si>
    <t>GSM347920</t>
  </si>
  <si>
    <t>GSM347916</t>
  </si>
  <si>
    <t>GSM347917</t>
  </si>
  <si>
    <t>GSM347918</t>
  </si>
  <si>
    <t>GSM366942</t>
  </si>
  <si>
    <t>GSM367219</t>
  </si>
  <si>
    <t>GSM367240</t>
  </si>
  <si>
    <t>GSM367241</t>
  </si>
  <si>
    <t>GSM367242</t>
  </si>
  <si>
    <t>GSM367243</t>
  </si>
  <si>
    <t>GSM367244</t>
  </si>
  <si>
    <t>GSM367245</t>
  </si>
  <si>
    <t>GSM367258</t>
  </si>
  <si>
    <t>GSM372142</t>
  </si>
  <si>
    <t>GSM372144</t>
  </si>
  <si>
    <t>GSM372146</t>
  </si>
  <si>
    <t>GSM372157</t>
  </si>
  <si>
    <t>GSM372158</t>
  </si>
  <si>
    <t>GSM372159</t>
  </si>
  <si>
    <t>GSM372154</t>
  </si>
  <si>
    <t>GSM372155</t>
  </si>
  <si>
    <t>GSM372156</t>
  </si>
  <si>
    <t>GSM402707</t>
  </si>
  <si>
    <t>GSM402717</t>
  </si>
  <si>
    <t>GSM402752</t>
  </si>
  <si>
    <t>GSM402806</t>
  </si>
  <si>
    <t>GSM500995</t>
  </si>
  <si>
    <t>GSM500996</t>
  </si>
  <si>
    <t>GSM500997</t>
  </si>
  <si>
    <t>GSM500998</t>
  </si>
  <si>
    <t>GSM500999</t>
  </si>
  <si>
    <t>GSM501000</t>
  </si>
  <si>
    <t>GSM501001</t>
  </si>
  <si>
    <t>GSM501002</t>
  </si>
  <si>
    <t>GSM501003</t>
  </si>
  <si>
    <t>GSM501004</t>
  </si>
  <si>
    <t>GSM501005</t>
  </si>
  <si>
    <t>GSM501006</t>
  </si>
  <si>
    <t>GSM501007</t>
  </si>
  <si>
    <t>GSM501008</t>
  </si>
  <si>
    <t>GSM501009</t>
  </si>
  <si>
    <t>GSM173532</t>
  </si>
  <si>
    <t>GSM173533</t>
  </si>
  <si>
    <t>GSM173534</t>
  </si>
  <si>
    <t>GSM173535</t>
  </si>
  <si>
    <t>GSM173536</t>
  </si>
  <si>
    <t>GSM173537</t>
  </si>
  <si>
    <t>GSM173538</t>
  </si>
  <si>
    <t>GSM173539</t>
  </si>
  <si>
    <t>GSM173540</t>
  </si>
  <si>
    <t>GSM173541</t>
  </si>
  <si>
    <t>GSM173542</t>
  </si>
  <si>
    <t>GSM173543</t>
  </si>
  <si>
    <t>GSM173544</t>
  </si>
  <si>
    <t>GSM173545</t>
  </si>
  <si>
    <t>GSM173546</t>
  </si>
  <si>
    <t>GSM173547</t>
  </si>
  <si>
    <t>GSM173548</t>
  </si>
  <si>
    <t>GSM173549</t>
  </si>
  <si>
    <t>GSM173550</t>
  </si>
  <si>
    <t>GSM173551</t>
  </si>
  <si>
    <t>GSM173552</t>
  </si>
  <si>
    <t>GSM173553</t>
  </si>
  <si>
    <t>GSM173554</t>
  </si>
  <si>
    <t>GSM173555</t>
  </si>
  <si>
    <t>GSM173556</t>
  </si>
  <si>
    <t>GSM183165</t>
  </si>
  <si>
    <t>GSM183193</t>
  </si>
  <si>
    <t>GSM183196</t>
  </si>
  <si>
    <t>GSM183201</t>
  </si>
  <si>
    <t>GSM183209</t>
  </si>
  <si>
    <t>GSM183217</t>
  </si>
  <si>
    <t>GSM183305</t>
  </si>
  <si>
    <t>GSM183306</t>
  </si>
  <si>
    <t>GSM183315</t>
  </si>
  <si>
    <t>GSM183316</t>
  </si>
  <si>
    <t>GSM183392</t>
  </si>
  <si>
    <t>GSM183393</t>
  </si>
  <si>
    <t>GSM183394</t>
  </si>
  <si>
    <t>GSM183462</t>
  </si>
  <si>
    <t>GSM183463</t>
  </si>
  <si>
    <t>GSM183464</t>
  </si>
  <si>
    <t>GSM183465</t>
  </si>
  <si>
    <t>GSM183466</t>
  </si>
  <si>
    <t>GSM183467</t>
  </si>
  <si>
    <t>GSM183482</t>
  </si>
  <si>
    <t>GSM183483</t>
  </si>
  <si>
    <t>GSM183484</t>
  </si>
  <si>
    <t>GSM183485</t>
  </si>
  <si>
    <t>GSM183486</t>
  </si>
  <si>
    <t>GSM183487</t>
  </si>
  <si>
    <t>GSM299556</t>
  </si>
  <si>
    <t>GSM299561</t>
  </si>
  <si>
    <t>GSM299557</t>
  </si>
  <si>
    <t>GSM299562</t>
  </si>
  <si>
    <t>GSM299558</t>
  </si>
  <si>
    <t>GSM299563</t>
  </si>
  <si>
    <t>GSM299559</t>
  </si>
  <si>
    <t>GSM299564</t>
  </si>
  <si>
    <t>GSM299560</t>
  </si>
  <si>
    <t>GSM299565</t>
  </si>
  <si>
    <t>GSM300389</t>
  </si>
  <si>
    <t>GSM300390</t>
  </si>
  <si>
    <t>GSM300392</t>
  </si>
  <si>
    <t>GSM300393</t>
  </si>
  <si>
    <t>GSM300394</t>
  </si>
  <si>
    <t>GSM300395</t>
  </si>
  <si>
    <t>GSM300398</t>
  </si>
  <si>
    <t>GSM300399</t>
  </si>
  <si>
    <t>GSM300401</t>
  </si>
  <si>
    <t>GSM300402</t>
  </si>
  <si>
    <t>GSM300403</t>
  </si>
  <si>
    <t>GSM300404</t>
  </si>
  <si>
    <t>GSM343810</t>
  </si>
  <si>
    <t>GSM343828</t>
  </si>
  <si>
    <t>GSM343802</t>
  </si>
  <si>
    <t>GSM343808</t>
  </si>
  <si>
    <t>GSM343814</t>
  </si>
  <si>
    <t>GSM343820</t>
  </si>
  <si>
    <t>GSM343826</t>
  </si>
  <si>
    <t>GSM343804</t>
  </si>
  <si>
    <t>GSM343816</t>
  </si>
  <si>
    <t>GSM343822</t>
  </si>
  <si>
    <t>GSM343806</t>
  </si>
  <si>
    <t>GSM343812</t>
  </si>
  <si>
    <t>GSM343818</t>
  </si>
  <si>
    <t>GSM343824</t>
  </si>
  <si>
    <t>GSM343830</t>
  </si>
  <si>
    <t>GSM343803</t>
  </si>
  <si>
    <t>GSM343809</t>
  </si>
  <si>
    <t>GSM343815</t>
  </si>
  <si>
    <t>GSM343821</t>
  </si>
  <si>
    <t>GSM343827</t>
  </si>
  <si>
    <t>GSM343805</t>
  </si>
  <si>
    <t>GSM343811</t>
  </si>
  <si>
    <t>GSM343817</t>
  </si>
  <si>
    <t>GSM343823</t>
  </si>
  <si>
    <t>GSM343829</t>
  </si>
  <si>
    <t>GSM343807</t>
  </si>
  <si>
    <t>GSM343813</t>
  </si>
  <si>
    <t>GSM343819</t>
  </si>
  <si>
    <t>GSM343825</t>
  </si>
  <si>
    <t>GSM343831</t>
  </si>
  <si>
    <t>GSM359332</t>
  </si>
  <si>
    <t>GSM359753</t>
  </si>
  <si>
    <t>GSM359754</t>
  </si>
  <si>
    <t>GSM359755</t>
  </si>
  <si>
    <t>GSM359758</t>
  </si>
  <si>
    <t>GSM359759</t>
  </si>
  <si>
    <t>GSM359760</t>
  </si>
  <si>
    <t>GSM419987</t>
  </si>
  <si>
    <t>GSM419988</t>
  </si>
  <si>
    <t>GSM419989</t>
  </si>
  <si>
    <t>GSM419990</t>
  </si>
  <si>
    <t>GSM419991</t>
  </si>
  <si>
    <t>GSM419992</t>
  </si>
  <si>
    <t>GSM556647</t>
  </si>
  <si>
    <t>GSM556663</t>
  </si>
  <si>
    <t>GSM556665</t>
  </si>
  <si>
    <t>GSM182002</t>
  </si>
  <si>
    <t>GSM182003</t>
  </si>
  <si>
    <t>GSM182000</t>
  </si>
  <si>
    <t>GSM182001</t>
  </si>
  <si>
    <t>GSM182004</t>
  </si>
  <si>
    <t>GSM189447</t>
  </si>
  <si>
    <t>GSM189448</t>
  </si>
  <si>
    <t>GSM189449</t>
  </si>
  <si>
    <t>GSM189450</t>
  </si>
  <si>
    <t>GSM189451</t>
  </si>
  <si>
    <t>GSM189452</t>
  </si>
  <si>
    <t>GSM189453</t>
  </si>
  <si>
    <t>GSM189454</t>
  </si>
  <si>
    <t>HH1762_UI33plus2_201004.CEL</t>
  </si>
  <si>
    <t>HH1767_UI33plus2_201004.CEL</t>
  </si>
  <si>
    <t>HH1772_u133plus2_211004.CEL</t>
  </si>
  <si>
    <t>HH1777_U133plus2_041104.CEL</t>
  </si>
  <si>
    <t>HH1785_U133plus2_011204.CEL</t>
  </si>
  <si>
    <t>HH1790_U133plus2_091104.CEL</t>
  </si>
  <si>
    <t>GSM305430</t>
  </si>
  <si>
    <t>GSM305432</t>
  </si>
  <si>
    <t>GSM305433</t>
  </si>
  <si>
    <t>GSM305434</t>
  </si>
  <si>
    <t>GSM305435</t>
  </si>
  <si>
    <t>GSM305436</t>
  </si>
  <si>
    <t>GSM305437</t>
  </si>
  <si>
    <t>GSM305438</t>
  </si>
  <si>
    <t>GSM305440</t>
  </si>
  <si>
    <t>GSM305441</t>
  </si>
  <si>
    <t>GSM305442</t>
  </si>
  <si>
    <t>GSM305439</t>
  </si>
  <si>
    <t>GSM350084</t>
  </si>
  <si>
    <t>GSM350085</t>
  </si>
  <si>
    <t>GSM350086</t>
  </si>
  <si>
    <t>GSM422109</t>
  </si>
  <si>
    <t>GSM422110</t>
  </si>
  <si>
    <t>GSM422111</t>
  </si>
  <si>
    <t>GSM422112</t>
  </si>
  <si>
    <t>GSM422113</t>
  </si>
  <si>
    <t>GSM422114</t>
  </si>
  <si>
    <t>GSM422116</t>
  </si>
  <si>
    <t>GSM432175</t>
  </si>
  <si>
    <t>GSM432176</t>
  </si>
  <si>
    <t>GSM432177</t>
  </si>
  <si>
    <t>GSM432178</t>
  </si>
  <si>
    <t>GSM432179</t>
  </si>
  <si>
    <t>GSM432180</t>
  </si>
  <si>
    <t>GSM514669</t>
  </si>
  <si>
    <t>GSM514670</t>
  </si>
  <si>
    <t>GSM514671</t>
  </si>
  <si>
    <t>GSM514672</t>
  </si>
  <si>
    <t>GSM140244</t>
  </si>
  <si>
    <t>GSM140245</t>
  </si>
  <si>
    <t>GSM140246</t>
  </si>
  <si>
    <t>GSM140247</t>
  </si>
  <si>
    <t>GSM140248</t>
  </si>
  <si>
    <t>GSM140249</t>
  </si>
  <si>
    <t>GSM172865</t>
  </si>
  <si>
    <t>GSM172866</t>
  </si>
  <si>
    <t>GSM172867</t>
  </si>
  <si>
    <t>GSM172868</t>
  </si>
  <si>
    <t>GSM172869</t>
  </si>
  <si>
    <t>GSM172870</t>
  </si>
  <si>
    <t>GSM53382</t>
  </si>
  <si>
    <t>GSM53383</t>
  </si>
  <si>
    <t>GSM53384</t>
  </si>
  <si>
    <t>GSM53385</t>
  </si>
  <si>
    <t>GSM53386</t>
  </si>
  <si>
    <t>GSM53387</t>
  </si>
  <si>
    <t>GSM92231</t>
  </si>
  <si>
    <t>GSM92232</t>
  </si>
  <si>
    <t>GSM92233</t>
  </si>
  <si>
    <t>GSM92234</t>
  </si>
  <si>
    <t>HH1713_u133plus2_011004.CEL</t>
  </si>
  <si>
    <t>HH1712_u133plus2_011004.CEL</t>
  </si>
  <si>
    <t>HH1714_u133plus2_011004.CEL</t>
  </si>
  <si>
    <t>GSM361266</t>
  </si>
  <si>
    <t>GSM361272</t>
  </si>
  <si>
    <t>GSM361278</t>
  </si>
  <si>
    <t>GSM361283</t>
  </si>
  <si>
    <t>GSM361285</t>
  </si>
  <si>
    <t>GSM466518</t>
  </si>
  <si>
    <t>GSM466519</t>
  </si>
  <si>
    <t>GSM466515</t>
  </si>
  <si>
    <t>GSM466516</t>
  </si>
  <si>
    <t>GSM466517</t>
  </si>
  <si>
    <t>GSM549577</t>
  </si>
  <si>
    <t>GSM549578</t>
  </si>
  <si>
    <t>GSM549579</t>
  </si>
  <si>
    <t>GSM549580</t>
  </si>
  <si>
    <t>GSM549581</t>
  </si>
  <si>
    <t>GSM549582</t>
  </si>
  <si>
    <t>GSM549583</t>
  </si>
  <si>
    <t>GSM549584</t>
  </si>
  <si>
    <t>GSM198942</t>
  </si>
  <si>
    <t>GSM198943</t>
  </si>
  <si>
    <t>GSM198944</t>
  </si>
  <si>
    <t>GSM198945</t>
  </si>
  <si>
    <t>GSM542578</t>
  </si>
  <si>
    <t>GSM239616</t>
  </si>
  <si>
    <t>GSM239668</t>
  </si>
  <si>
    <t>GSM239669</t>
  </si>
  <si>
    <t>GSM260311</t>
  </si>
  <si>
    <t>GSM260312</t>
  </si>
  <si>
    <t>GSM260313</t>
  </si>
  <si>
    <t>GSM260308</t>
  </si>
  <si>
    <t>GSM260309</t>
  </si>
  <si>
    <t>GSM260310</t>
  </si>
  <si>
    <t>GSM260321</t>
  </si>
  <si>
    <t>GSM260305</t>
  </si>
  <si>
    <t>GSM260306</t>
  </si>
  <si>
    <t>GSM260307</t>
  </si>
  <si>
    <t>GSM260314</t>
  </si>
  <si>
    <t>GSM260322</t>
  </si>
  <si>
    <t>GSM290414</t>
  </si>
  <si>
    <t>GSM290415</t>
  </si>
  <si>
    <t>GSM290420</t>
  </si>
  <si>
    <t>GSM290421</t>
  </si>
  <si>
    <t>GSM290423</t>
  </si>
  <si>
    <t>GSM287216</t>
  </si>
  <si>
    <t>GSM287217</t>
  </si>
  <si>
    <t>GSM287218</t>
  </si>
  <si>
    <t>GSM287219</t>
  </si>
  <si>
    <t>GSM287220</t>
  </si>
  <si>
    <t>GSM287222</t>
  </si>
  <si>
    <t>GSM346959</t>
  </si>
  <si>
    <t>GSM346960</t>
  </si>
  <si>
    <t>GSM492834</t>
  </si>
  <si>
    <t>GSM492835</t>
  </si>
  <si>
    <t>GSM116101</t>
  </si>
  <si>
    <t>GSM116102</t>
  </si>
  <si>
    <t>GSM116103</t>
  </si>
  <si>
    <t>GSM116104</t>
  </si>
  <si>
    <t>GSM116105</t>
  </si>
  <si>
    <t>GSM116106</t>
  </si>
  <si>
    <t>HH1765_UI33plus2_201004.CEL</t>
  </si>
  <si>
    <t>HH1769_UI33plus2_201004.CEL</t>
  </si>
  <si>
    <t>HH1770_U133plus2_041104.CEL</t>
  </si>
  <si>
    <t>HH1774realigned_u133plus2_211004.CEL</t>
  </si>
  <si>
    <t>HH1775_u133plus2_211004.CEL</t>
  </si>
  <si>
    <t>HH1780_u133plus2_211004.CEL</t>
  </si>
  <si>
    <t>HH1788_U133plus2_091104.CEL</t>
  </si>
  <si>
    <t>HH1792_u133plus2_251104.CEL</t>
  </si>
  <si>
    <t>HH1793_u133plus2_251104.CEL</t>
  </si>
  <si>
    <t>TW1678_u133plus2_061004.CEL</t>
  </si>
  <si>
    <t>TW1682_u133plus2_061004.CEL</t>
  </si>
  <si>
    <t>TW1686_u133plus2_061004.CEL</t>
  </si>
  <si>
    <t>TW1690_u133plus2_061004.CEL</t>
  </si>
  <si>
    <t>TW1675_u133plus2_061004.CEL</t>
  </si>
  <si>
    <t>TW1679_u133plus2_061004.CEL</t>
  </si>
  <si>
    <t>TW1683_u133plus2_061004.CEL</t>
  </si>
  <si>
    <t>TW1687_u133plus2_061004.CEL</t>
  </si>
  <si>
    <t>TW1676_u133plus2_061004.CEL</t>
  </si>
  <si>
    <t>TW1680_u133plus2_061004.CEL</t>
  </si>
  <si>
    <t>TW1684_u133plus2_061004.CEL</t>
  </si>
  <si>
    <t>TW1688_u133plus2_061004.CEL</t>
  </si>
  <si>
    <t>GSM279581</t>
  </si>
  <si>
    <t>GSM279582</t>
  </si>
  <si>
    <t>GSM279583</t>
  </si>
  <si>
    <t>GSM279584</t>
  </si>
  <si>
    <t>GSM279572</t>
  </si>
  <si>
    <t>GSM279573</t>
  </si>
  <si>
    <t>GSM279574</t>
  </si>
  <si>
    <t>GSM279575</t>
  </si>
  <si>
    <t>GSM279576</t>
  </si>
  <si>
    <t>GSM279577</t>
  </si>
  <si>
    <t>GSM279578</t>
  </si>
  <si>
    <t>GSM279579</t>
  </si>
  <si>
    <t>GSM279580</t>
  </si>
  <si>
    <t>GSM349848</t>
  </si>
  <si>
    <t>GSM349849</t>
  </si>
  <si>
    <t>GSM372800</t>
  </si>
  <si>
    <t>GSM372801</t>
  </si>
  <si>
    <t>GSM372802</t>
  </si>
  <si>
    <t>GSM372803</t>
  </si>
  <si>
    <t>GSM372804</t>
  </si>
  <si>
    <t>GSM372805</t>
  </si>
  <si>
    <t>GSM372806</t>
  </si>
  <si>
    <t>GSM372807</t>
  </si>
  <si>
    <t>GSM372808</t>
  </si>
  <si>
    <t>GSM372809</t>
  </si>
  <si>
    <t>GSM372810</t>
  </si>
  <si>
    <t>GSM372811</t>
  </si>
  <si>
    <t>GSM372812</t>
  </si>
  <si>
    <t>GSM372813</t>
  </si>
  <si>
    <t>GSM372814</t>
  </si>
  <si>
    <t>GSM372815</t>
  </si>
  <si>
    <t>GSM372816</t>
  </si>
  <si>
    <t>GSM372817</t>
  </si>
  <si>
    <t>GSM372818</t>
  </si>
  <si>
    <t>GSM547998</t>
  </si>
  <si>
    <t>GSM547999</t>
  </si>
  <si>
    <t>GSM548000</t>
  </si>
  <si>
    <t>GSM548001</t>
  </si>
  <si>
    <t>GSM153893</t>
  </si>
  <si>
    <t>GSM154073</t>
  </si>
  <si>
    <t>GSM154077</t>
  </si>
  <si>
    <t>GSM154078</t>
  </si>
  <si>
    <t>GSM154081</t>
  </si>
  <si>
    <t>GSM154084</t>
  </si>
  <si>
    <t>GSM322374</t>
  </si>
  <si>
    <t>GSM322375</t>
  </si>
  <si>
    <t>GSM322376</t>
  </si>
  <si>
    <t>GSM322377</t>
  </si>
  <si>
    <t>GSM250019</t>
  </si>
  <si>
    <t>GSM250020</t>
  </si>
  <si>
    <t>GSM250021</t>
  </si>
  <si>
    <t>GSM451153</t>
  </si>
  <si>
    <t>GSM451154</t>
  </si>
  <si>
    <t>GSM451155</t>
  </si>
  <si>
    <t>GSM451156</t>
  </si>
  <si>
    <t>GSM451157</t>
  </si>
  <si>
    <t>GSM451158</t>
  </si>
  <si>
    <t>GSM451160</t>
  </si>
  <si>
    <t>GSM451161</t>
  </si>
  <si>
    <t>GSM260657</t>
  </si>
  <si>
    <t>GSM260658</t>
  </si>
  <si>
    <t>GSM260659</t>
  </si>
  <si>
    <t>GSM260661</t>
  </si>
  <si>
    <t>GSM260662</t>
  </si>
  <si>
    <t>GSM260663</t>
  </si>
  <si>
    <t>GSM260664</t>
  </si>
  <si>
    <t>GSM260665</t>
  </si>
  <si>
    <t>GSM260666</t>
  </si>
  <si>
    <t>GSM260667</t>
  </si>
  <si>
    <t>GSM260668</t>
  </si>
  <si>
    <t>GSM260669</t>
  </si>
  <si>
    <t>GSM260670</t>
  </si>
  <si>
    <t>GSM260671</t>
  </si>
  <si>
    <t>GSM260672</t>
  </si>
  <si>
    <t>GSM260673</t>
  </si>
  <si>
    <t>GSM260674</t>
  </si>
  <si>
    <t>GSM260675</t>
  </si>
  <si>
    <t>GSM260676</t>
  </si>
  <si>
    <t>GSM260678</t>
  </si>
  <si>
    <t>GSM260679</t>
  </si>
  <si>
    <t>GSM260680</t>
  </si>
  <si>
    <t>GSM260681</t>
  </si>
  <si>
    <t>GSM260682</t>
  </si>
  <si>
    <t>GSM260683</t>
  </si>
  <si>
    <t>GSM260684</t>
  </si>
  <si>
    <t>GSM260685</t>
  </si>
  <si>
    <t>GSM260686</t>
  </si>
  <si>
    <t>GSM540714</t>
  </si>
  <si>
    <t>GSM540715</t>
  </si>
  <si>
    <t>GSM540716</t>
  </si>
  <si>
    <t>GSM265494</t>
  </si>
  <si>
    <t>GSM265495</t>
  </si>
  <si>
    <t>GSM265496</t>
  </si>
  <si>
    <t>GSM265497</t>
  </si>
  <si>
    <t>GSM265498</t>
  </si>
  <si>
    <t>GSM265499</t>
  </si>
  <si>
    <t>Sub-type</t>
  </si>
  <si>
    <t>Chip description</t>
  </si>
  <si>
    <t>Adipocytes</t>
  </si>
  <si>
    <t>r1</t>
  </si>
  <si>
    <t>Hs.111</t>
  </si>
  <si>
    <t>r2</t>
  </si>
  <si>
    <t>r3</t>
  </si>
  <si>
    <t>Neuroepithelial cells</t>
  </si>
  <si>
    <t>d17</t>
  </si>
  <si>
    <t>Hs.64</t>
  </si>
  <si>
    <t>Astrocytes</t>
  </si>
  <si>
    <t>d210_RA-specificed</t>
  </si>
  <si>
    <t>d210_FGF8-specified</t>
  </si>
  <si>
    <t>B cell</t>
  </si>
  <si>
    <t>CD19</t>
  </si>
  <si>
    <t>Hs.115</t>
  </si>
  <si>
    <t>r4</t>
  </si>
  <si>
    <t>Naïve_CD19+CD38−IgD+</t>
  </si>
  <si>
    <t>tonsil_r39</t>
  </si>
  <si>
    <t>Hs.25</t>
  </si>
  <si>
    <t>tonsil_r41</t>
  </si>
  <si>
    <t>tonsil_r48</t>
  </si>
  <si>
    <t>Germinal Center_CD19+CD38++IgD−</t>
  </si>
  <si>
    <t>tonsil_r40</t>
  </si>
  <si>
    <t>tonsil_r43</t>
  </si>
  <si>
    <t>tonsil_r50</t>
  </si>
  <si>
    <t>Memory_CD19+CD27−</t>
  </si>
  <si>
    <t>tonsil_r28</t>
  </si>
  <si>
    <t>tonsil_r36</t>
  </si>
  <si>
    <t>tonsil_r38</t>
  </si>
  <si>
    <t>Plasma cells</t>
  </si>
  <si>
    <t>tonsil_r30</t>
  </si>
  <si>
    <t>tonsil_r33</t>
  </si>
  <si>
    <t>tonsil_r44</t>
  </si>
  <si>
    <t>CXCR4+ centroblast</t>
  </si>
  <si>
    <t>tonsil_r6</t>
  </si>
  <si>
    <t>Hs.45</t>
  </si>
  <si>
    <t>tonsil_r7</t>
  </si>
  <si>
    <t>tonsil_r8</t>
  </si>
  <si>
    <t>tonsil_r11</t>
  </si>
  <si>
    <t>CXCR4- centrocyte</t>
  </si>
  <si>
    <t>peripheral blood_r1</t>
  </si>
  <si>
    <t>peripheral blood_r2</t>
  </si>
  <si>
    <t>Bone marrow &amp; progenitors</t>
  </si>
  <si>
    <t>Hematopoietic stem cell</t>
  </si>
  <si>
    <t>peripheral blood-G-CSF_r1</t>
  </si>
  <si>
    <t>Hs.102</t>
  </si>
  <si>
    <t>peripheral blood-G-CSF_r2</t>
  </si>
  <si>
    <t>peripheral blood-G-CSF_r3</t>
  </si>
  <si>
    <t>peripheral blood-G-CSF_r4</t>
  </si>
  <si>
    <t>peripheral blood-G-CSF_r5</t>
  </si>
  <si>
    <t>peripheral blood+G-CSF_r1</t>
  </si>
  <si>
    <t>peripheral blood+G-CSF_r2</t>
  </si>
  <si>
    <t>peripheral blood+G-CSF_r3</t>
  </si>
  <si>
    <t>peripheral blood+G-CSF_r4</t>
  </si>
  <si>
    <t>peripheral blood+G-CSF_r5</t>
  </si>
  <si>
    <t>Bone marrow</t>
  </si>
  <si>
    <t>2 months</t>
  </si>
  <si>
    <t>Hs.17</t>
  </si>
  <si>
    <t>3 months</t>
  </si>
  <si>
    <t>9 months</t>
  </si>
  <si>
    <t>20 months</t>
  </si>
  <si>
    <t>23 months</t>
  </si>
  <si>
    <t>32 months</t>
  </si>
  <si>
    <t>39 months</t>
  </si>
  <si>
    <t>Mesenchymal stem cells</t>
  </si>
  <si>
    <t xml:space="preserve">fetal blood_r1 </t>
  </si>
  <si>
    <t>Hs.63</t>
  </si>
  <si>
    <t>fetal blood_r2</t>
  </si>
  <si>
    <t>fetal blood_r3</t>
  </si>
  <si>
    <t>fetal bone barrow_r1</t>
  </si>
  <si>
    <t>fetal bone barrow_r2</t>
  </si>
  <si>
    <t>fetal bone barrow_r3</t>
  </si>
  <si>
    <t>fetal liver_r1</t>
  </si>
  <si>
    <t>fetal liver_r2</t>
  </si>
  <si>
    <t>fetal liver_r3</t>
  </si>
  <si>
    <t>Hematopoietic stem cells_CD34+</t>
  </si>
  <si>
    <t>Hs.66</t>
  </si>
  <si>
    <t>r5</t>
  </si>
  <si>
    <t>r6</t>
  </si>
  <si>
    <t>CMP</t>
  </si>
  <si>
    <t>Hs.67</t>
  </si>
  <si>
    <t>GMP</t>
  </si>
  <si>
    <t>immature B-cells_CD34-/CD19+/CD10low/CD20++</t>
  </si>
  <si>
    <t>MEP</t>
  </si>
  <si>
    <t>Myelocytes</t>
  </si>
  <si>
    <t>Pre-B cells_CD34-/CD19+/CD10+/CD20low</t>
  </si>
  <si>
    <t>Pro-B cells_CD34+/CD19+/CD10+</t>
  </si>
  <si>
    <t>Pro-Myelocytes</t>
  </si>
  <si>
    <t>T cells</t>
  </si>
  <si>
    <t xml:space="preserve">CD8+ Central memory </t>
  </si>
  <si>
    <t>Hs.116</t>
  </si>
  <si>
    <t xml:space="preserve"> T cells</t>
  </si>
  <si>
    <t>CFU-E</t>
  </si>
  <si>
    <t>Hs.1</t>
  </si>
  <si>
    <t>Chondrocytes</t>
  </si>
  <si>
    <t>monolayer_r1</t>
  </si>
  <si>
    <t>Hs.51</t>
  </si>
  <si>
    <t>monolayer_r3</t>
  </si>
  <si>
    <t>3D-cultured_r1</t>
  </si>
  <si>
    <t>3D-cultured_r2</t>
  </si>
  <si>
    <t>3D-cultured_r3</t>
  </si>
  <si>
    <t>DC</t>
  </si>
  <si>
    <t>monocyte-derived</t>
  </si>
  <si>
    <t>immature DC_control_r1</t>
  </si>
  <si>
    <t>Hs.103</t>
  </si>
  <si>
    <t>immature DC_control_r2</t>
  </si>
  <si>
    <t>immature DC_control_r3</t>
  </si>
  <si>
    <t>immature DC_IFNa_r1</t>
  </si>
  <si>
    <t>immature DC_IFNa_r2</t>
  </si>
  <si>
    <t>immature DC_IFNa_r3</t>
  </si>
  <si>
    <t>immature DC_isotype control antibody_24h_r1</t>
  </si>
  <si>
    <t>immature DC_isotype control antibody_24h_r2</t>
  </si>
  <si>
    <t>immature DC_anti-FcgRIIB antibody_24h_r1</t>
  </si>
  <si>
    <t>immature DC_anti-FcgRIIB antibody_24h_r2</t>
  </si>
  <si>
    <t>immature DC_anti-FcgRIIB antibody_24h_r3</t>
  </si>
  <si>
    <t>immature DC_TNF-a, IL-1b, IL-6 and PGE2_24h_r1</t>
  </si>
  <si>
    <t>immature DC_TNF-a, IL-1b, IL-6 and PGE2_24h_r2</t>
  </si>
  <si>
    <t>mature DC_isotype control antibody_24h_r1</t>
  </si>
  <si>
    <t>mature DC_isotype control antibody_24h_r2</t>
  </si>
  <si>
    <t>mature DC_isotype control antibody_24h_r3</t>
  </si>
  <si>
    <t>mature DC_anti-FcgRIIB antibody_24h_r1</t>
  </si>
  <si>
    <t>mature DC_anti-FcgRIIB antibody_24h_r2</t>
  </si>
  <si>
    <t>mature DC_TNF-a, IL-1b, IL-6 and PGE2_24h_r1</t>
  </si>
  <si>
    <t>mature DC_TNF-a, IL-1b, IL-6 and PGE2_24h_r2</t>
  </si>
  <si>
    <t>immature DC_6h</t>
  </si>
  <si>
    <t>Hs.14</t>
  </si>
  <si>
    <t>immature DC_12h</t>
  </si>
  <si>
    <t>immature DC_24h</t>
  </si>
  <si>
    <t>immature DC_48h</t>
  </si>
  <si>
    <t>mature DC_+LPS,IFNg_6h</t>
  </si>
  <si>
    <t>mature DC_+LPS,IFNg_12h</t>
  </si>
  <si>
    <t>mature DC_+LPS,IFNg_24h</t>
  </si>
  <si>
    <t>mature DC_+LPS,IFNg_48h</t>
  </si>
  <si>
    <t>plasmacytoid</t>
  </si>
  <si>
    <t>tonsil_r1</t>
  </si>
  <si>
    <t>Hs.2</t>
  </si>
  <si>
    <t>tonsil_r2</t>
  </si>
  <si>
    <t>tonsil_r3</t>
  </si>
  <si>
    <t>BDCA1+</t>
  </si>
  <si>
    <t xml:space="preserve">BDCA3+ </t>
  </si>
  <si>
    <t>peripheral blood_r3</t>
  </si>
  <si>
    <t>CD16+</t>
  </si>
  <si>
    <t>control_d5_r1</t>
  </si>
  <si>
    <t>Hs.28</t>
  </si>
  <si>
    <t>control_d5_r2</t>
  </si>
  <si>
    <t>control_d5_r3</t>
  </si>
  <si>
    <t>control_d5_r4</t>
  </si>
  <si>
    <t>control_d5_r5</t>
  </si>
  <si>
    <t>AEC-conditioned_d5_r1</t>
  </si>
  <si>
    <t>AEC-conditioned_d5_r2</t>
  </si>
  <si>
    <t>AEC-conditioned_d5_r3</t>
  </si>
  <si>
    <t>AEC-conditioned_d5_r4</t>
  </si>
  <si>
    <t>AEC-conditioned_d5_r5</t>
  </si>
  <si>
    <t>unstimulated</t>
  </si>
  <si>
    <t>Hs.7</t>
  </si>
  <si>
    <t>LPS_8 h</t>
  </si>
  <si>
    <t>LPS_16 h</t>
  </si>
  <si>
    <t>Poly(I:C)_4 h</t>
  </si>
  <si>
    <t>Poly(I:C)_8 h</t>
  </si>
  <si>
    <t>Poly(I:C)_16 h</t>
  </si>
  <si>
    <t>CD40L_4 h</t>
  </si>
  <si>
    <t>CD40L_8 h</t>
  </si>
  <si>
    <t>CD40L_16 h</t>
  </si>
  <si>
    <t>Schuler treatment_4 h</t>
  </si>
  <si>
    <t>Schuler treatment_8 h</t>
  </si>
  <si>
    <t>Schuler treatment_16 h</t>
  </si>
  <si>
    <t>LPS_4 h</t>
  </si>
  <si>
    <t>hMDDC</t>
  </si>
  <si>
    <t>untreated DONOR 1</t>
  </si>
  <si>
    <t>Hs.86</t>
  </si>
  <si>
    <t>untreated DONOR 2</t>
  </si>
  <si>
    <t>untreated DONOR 3</t>
  </si>
  <si>
    <t>Galectin-1 DONOR 1</t>
  </si>
  <si>
    <t>Galectin-1 DONOR 2</t>
  </si>
  <si>
    <t>Galectin-1 DONOR 3</t>
  </si>
  <si>
    <t>LPS DONOR 1</t>
  </si>
  <si>
    <t>LPS DONOR 2</t>
  </si>
  <si>
    <t>LPS DONOR 3</t>
  </si>
  <si>
    <t>Vehicle Control DONOR 1</t>
  </si>
  <si>
    <t>Vehicle Control DONOR 2</t>
  </si>
  <si>
    <t>Vehicle Control DONOR 3</t>
  </si>
  <si>
    <t>DC1</t>
  </si>
  <si>
    <t>Hs.89</t>
  </si>
  <si>
    <t>DC2</t>
  </si>
  <si>
    <t>DC3</t>
  </si>
  <si>
    <t>DC1 RSG</t>
  </si>
  <si>
    <t>DC2 RSG</t>
  </si>
  <si>
    <t>DC3 RSG</t>
  </si>
  <si>
    <t>DC1 AM</t>
  </si>
  <si>
    <t>DC2 AM</t>
  </si>
  <si>
    <t>DC3 AM</t>
  </si>
  <si>
    <t>DC2 RSG AGN</t>
  </si>
  <si>
    <t>DC3 RSG AGN</t>
  </si>
  <si>
    <t>hMoDC_stim_8h_ctrl_rep1</t>
  </si>
  <si>
    <t>Hs.9</t>
  </si>
  <si>
    <t>hMoDC_stim_8h_ctrl_rep2</t>
  </si>
  <si>
    <t>hMoDC_stim_8h_antiCD40 (VAF347)_rep1</t>
  </si>
  <si>
    <t>hMoDC_stim_8h_antiCD40 (VAF347)_rep2</t>
  </si>
  <si>
    <t>DC_Unstimulated_Rep1</t>
  </si>
  <si>
    <t>Hs.91</t>
  </si>
  <si>
    <t>DC_Unstimulated_Rep2</t>
  </si>
  <si>
    <t>DC_Unstimulated_Rep3</t>
  </si>
  <si>
    <t>DC_DC-SIGN Stimulated_Rep1</t>
  </si>
  <si>
    <t>DC_DC-SIGN Stimulated_Rep2</t>
  </si>
  <si>
    <t>DC_DC-SIGN Stimulated_Rep3</t>
  </si>
  <si>
    <t>Dendritic cells generated from blood of donor 1</t>
  </si>
  <si>
    <t>Hs.99</t>
  </si>
  <si>
    <t>Dendritic cells generated from blood of donor 2</t>
  </si>
  <si>
    <t>Dendritic cells generated from blood of donor 2 + A. fumigatus germ tubes</t>
  </si>
  <si>
    <t>Dendritic cells generated from blood of donor 1 + A. fumigatus germ tubes</t>
  </si>
  <si>
    <t>Embryonic stem cells</t>
  </si>
  <si>
    <t xml:space="preserve">H1 embryonic stem cells </t>
  </si>
  <si>
    <t>Hs.110</t>
  </si>
  <si>
    <t>H9 embryonic stem cells</t>
  </si>
  <si>
    <t>H1L ESC</t>
  </si>
  <si>
    <t>Hs.34</t>
  </si>
  <si>
    <t>H7 ESC</t>
  </si>
  <si>
    <t>H9 ESC</t>
  </si>
  <si>
    <t>H13B ESC</t>
  </si>
  <si>
    <t>H14A ESC</t>
  </si>
  <si>
    <t>Hs.40</t>
  </si>
  <si>
    <t>BGO1 hESC</t>
  </si>
  <si>
    <t>Hs.44</t>
  </si>
  <si>
    <t>Hs.48</t>
  </si>
  <si>
    <t>Hs.72</t>
  </si>
  <si>
    <t>BGO1-Nanog transgenic hESC line</t>
  </si>
  <si>
    <t>BGO1 hESC (mTESR)</t>
  </si>
  <si>
    <t>WIBR3 hESC (5%pO2)</t>
  </si>
  <si>
    <t>WIBR2 hESC</t>
  </si>
  <si>
    <t>WIBR3</t>
  </si>
  <si>
    <t>WIBR3 hESC</t>
  </si>
  <si>
    <t>WIBR1 hESC</t>
  </si>
  <si>
    <t>Hs.73</t>
  </si>
  <si>
    <t>Endothelial cells</t>
  </si>
  <si>
    <t>HUVECs Non intoxicated Rep1</t>
  </si>
  <si>
    <t>Hs.24</t>
  </si>
  <si>
    <t>HUVECs Non intoxicated Rep2</t>
  </si>
  <si>
    <t>HUVECs Intoxicated by LT _4h</t>
  </si>
  <si>
    <t>HUVECs Intoxicated by LT 8h</t>
  </si>
  <si>
    <t>HUVEC control_V1</t>
  </si>
  <si>
    <t>Hs.31</t>
  </si>
  <si>
    <t>HUVEC control_V2</t>
  </si>
  <si>
    <t>HUVEC control_V3</t>
  </si>
  <si>
    <t>FPV-infected HUVEC_V1</t>
  </si>
  <si>
    <t>FPV-infected HUVEC_V2</t>
  </si>
  <si>
    <t>FPV-infected HUVEC_V3</t>
  </si>
  <si>
    <t>PR8-infected HUVEC_V1</t>
  </si>
  <si>
    <t>PR8-infected HUVEC_V2</t>
  </si>
  <si>
    <t>PR8-infected HUVEC_V3</t>
  </si>
  <si>
    <t>H5N1-infected HUVEC_V1</t>
  </si>
  <si>
    <t>H5N1-infected HUVEC_V2</t>
  </si>
  <si>
    <t>H5N1-infected HUVEC_V3</t>
  </si>
  <si>
    <t>Endothelial cells uninfected control, biological rep 1</t>
  </si>
  <si>
    <t>Hs.33</t>
  </si>
  <si>
    <t>Endothelial cells uninfected control, biological rep 2</t>
  </si>
  <si>
    <t>HUVEC_uninduced</t>
  </si>
  <si>
    <t>Hs.46</t>
  </si>
  <si>
    <t>HUVEC_VEGF_30min</t>
  </si>
  <si>
    <t>HUVEC_VEGF_60min</t>
  </si>
  <si>
    <t>HUVEC_VEGF_150min</t>
  </si>
  <si>
    <t>LEC control, rep1</t>
  </si>
  <si>
    <t>Hs.50</t>
  </si>
  <si>
    <t>LEC control, rep2</t>
  </si>
  <si>
    <t>LEC control, rep3</t>
  </si>
  <si>
    <t>LEC control, rep4</t>
  </si>
  <si>
    <t>LEC KSHV 72h, rep1</t>
  </si>
  <si>
    <t>LEC KSHV 72h, rep2</t>
  </si>
  <si>
    <t>LEC KSHV 72h, rep3</t>
  </si>
  <si>
    <t>LEC KSHV 72h, rep4</t>
  </si>
  <si>
    <t>BEC control, rep1</t>
  </si>
  <si>
    <t>BEC control, rep2</t>
  </si>
  <si>
    <t>BEC control, rep3</t>
  </si>
  <si>
    <t>BEC control, rep4</t>
  </si>
  <si>
    <t>BEC KSHV 72h, rep1</t>
  </si>
  <si>
    <t>BEC KSHV 72h, rep2</t>
  </si>
  <si>
    <t>BEC KSHV 72h, rep3</t>
  </si>
  <si>
    <t>BEC KSHV 72h, rep4</t>
  </si>
  <si>
    <t>Endothelial cells; control; 0h</t>
  </si>
  <si>
    <t>Hs.65</t>
  </si>
  <si>
    <t>Endothelial cells; control; 16h</t>
  </si>
  <si>
    <t>Endothelial cells; IL-1beta; 4h</t>
  </si>
  <si>
    <t>Endothelial cells; IL-1beta; 8h</t>
  </si>
  <si>
    <t>Endothelial cells; IL-1beta; 16h</t>
  </si>
  <si>
    <t>Human Umbilical Vein ECs_1</t>
  </si>
  <si>
    <t>Hs.68</t>
  </si>
  <si>
    <t>Human Umbilical Vein ECs_2</t>
  </si>
  <si>
    <t>HUVEC_Unstimulated</t>
  </si>
  <si>
    <t>Hs.79</t>
  </si>
  <si>
    <t>HUVEC_UnStim_B</t>
  </si>
  <si>
    <t>Hs.92</t>
  </si>
  <si>
    <t>HUVEC_Bb_A</t>
  </si>
  <si>
    <t>HUVEC_Bb_B</t>
  </si>
  <si>
    <t>HUVEC_IFNg_B</t>
  </si>
  <si>
    <t>HUVEC control_1</t>
  </si>
  <si>
    <t>Hs.93</t>
  </si>
  <si>
    <t>HUVEC control_2</t>
  </si>
  <si>
    <t>HUVEC S4h_1</t>
  </si>
  <si>
    <t>HUVEC S4h_2</t>
  </si>
  <si>
    <t>HUVEC S24h_1</t>
  </si>
  <si>
    <t>HUVEC S24h_2</t>
  </si>
  <si>
    <t>HUVEC S48h_1</t>
  </si>
  <si>
    <t>HUVEC S48h_2</t>
  </si>
  <si>
    <t>Human lymphatic endothelial cells Control_Rep 1</t>
  </si>
  <si>
    <t>Hs.94</t>
  </si>
  <si>
    <t>Human lymphatic endothelial cells Control_Rep 2</t>
  </si>
  <si>
    <t>Human lymphatic endothelial cells Control_Rep 3</t>
  </si>
  <si>
    <t>Human lymphatic endothelial cells TNFalpha_Rep 1</t>
  </si>
  <si>
    <t>Human lymphatic endothelial cells TNFalpha_Rep 2</t>
  </si>
  <si>
    <t>Human lymphatic endothelial cells TNFalpha_Rep 3</t>
  </si>
  <si>
    <t>Epithelial cells</t>
  </si>
  <si>
    <t>Hs.109</t>
  </si>
  <si>
    <t>human cultured bladder HB DM, subject 8</t>
  </si>
  <si>
    <t>Hs.19</t>
  </si>
  <si>
    <t>human cultured bladder HB DM, subject 12</t>
  </si>
  <si>
    <t>human cultured bladder HB DM, subject 13</t>
  </si>
  <si>
    <t>human cultured bladder HB KM, subject 8</t>
  </si>
  <si>
    <t>human cultured bladder HB KM, subject 12</t>
  </si>
  <si>
    <t>human cultured bladder HB KM, subject 13</t>
  </si>
  <si>
    <t>Bronchial epithelial cells, day 0, donor 1</t>
  </si>
  <si>
    <t>Hs.88</t>
  </si>
  <si>
    <t>Bronchial epithelial cells, day 8, donor 1</t>
  </si>
  <si>
    <t>Bronchial epithelial cells, day 14, donor 1</t>
  </si>
  <si>
    <t>Bronchial epithelial cells, day 21, donor 1</t>
  </si>
  <si>
    <t>Bronchial epithelial cells, day 28, donor 1</t>
  </si>
  <si>
    <t>Bronchial epithelial cells, day 0, donor 2</t>
  </si>
  <si>
    <t>Bronchial epithelial cells, day 8, donor 2</t>
  </si>
  <si>
    <t>Bronchial epithelial cells, day 14, donor 2</t>
  </si>
  <si>
    <t>Bronchial epithelial cells, day 21, donor 2</t>
  </si>
  <si>
    <t>Bronchial epithelial cells, day 28, donor 2</t>
  </si>
  <si>
    <t>Erythroblast</t>
  </si>
  <si>
    <t>Inter-Erythroblast</t>
  </si>
  <si>
    <t>Late-Erythroblast</t>
  </si>
  <si>
    <t>Pro-Erythroblast</t>
  </si>
  <si>
    <t>Fibroblasts</t>
  </si>
  <si>
    <t>Fibroblasts uninfected control, biological rep 1</t>
  </si>
  <si>
    <t>Fibroblasts uninfected control, biological rep 2</t>
  </si>
  <si>
    <t>Fibroblasts infected with T. cruzi, biological rep 1</t>
  </si>
  <si>
    <t>Fibroblasts infected with T. cruzi, biological rep 2</t>
  </si>
  <si>
    <t>normal fibroblast_case1</t>
  </si>
  <si>
    <t>normal fibroblast_case2</t>
  </si>
  <si>
    <t>normal fibroblast_case5</t>
  </si>
  <si>
    <t>normal fibroblast_case6</t>
  </si>
  <si>
    <t>normal fibroblast_case7</t>
  </si>
  <si>
    <t>normal fibroblast_case8</t>
  </si>
  <si>
    <t>Gametocytes</t>
  </si>
  <si>
    <t>human oocyte, biological rep1</t>
  </si>
  <si>
    <t>Hs.22</t>
  </si>
  <si>
    <t>human oocyte, biological rep2</t>
  </si>
  <si>
    <t>human oocyte, biological rep3</t>
  </si>
  <si>
    <t>Hs.98</t>
  </si>
  <si>
    <t>Normospermic individual: Sample N2</t>
  </si>
  <si>
    <t>Normospermic individual: Sample N4</t>
  </si>
  <si>
    <t>Hepatocytes</t>
  </si>
  <si>
    <t>Primary hepatocyte, biological replicate 1</t>
  </si>
  <si>
    <t>Hs.60</t>
  </si>
  <si>
    <t>Primary hepatocyte, biological replicate 2</t>
  </si>
  <si>
    <t>Primary hepatocyte, biological replicate 3</t>
  </si>
  <si>
    <t>iPS cells</t>
  </si>
  <si>
    <t>SMA fibroblasts 3813</t>
  </si>
  <si>
    <t>SMA fibroblasts 3814</t>
  </si>
  <si>
    <t>iPS SMA 3.5</t>
  </si>
  <si>
    <t>iPS SMA 3.6</t>
  </si>
  <si>
    <t>iPS SMA 4.2</t>
  </si>
  <si>
    <t>PDB fibroblasts</t>
  </si>
  <si>
    <t>iPS PDB 1lox-17Puro-5</t>
  </si>
  <si>
    <t>iPS PDB 1lox-17Puro-10</t>
  </si>
  <si>
    <t>iPS PDB 1lox-21Puro-20</t>
  </si>
  <si>
    <t>iPS PDB 1lox-21Puro-26</t>
  </si>
  <si>
    <t>iPS PDB 2lox-5</t>
  </si>
  <si>
    <t>iPS PDB 2lox-22</t>
  </si>
  <si>
    <t>iPS PDB 2lox-21</t>
  </si>
  <si>
    <t>iPS PDB 2lox-17</t>
  </si>
  <si>
    <t>fibroblasts_1</t>
  </si>
  <si>
    <t>Hs.41</t>
  </si>
  <si>
    <t>fibroblasts_2</t>
  </si>
  <si>
    <t>fibroblasts_3</t>
  </si>
  <si>
    <t>iPS_undifferentiated_1</t>
  </si>
  <si>
    <t>iPS_undifferentiated_2</t>
  </si>
  <si>
    <t>iPS_undifferentiated_3</t>
  </si>
  <si>
    <t>iPS_d20_hepatic differentiated_1</t>
  </si>
  <si>
    <t>iPS_d20_hepatic differentiated_2</t>
  </si>
  <si>
    <t>iPS_d20_hepatic differentiated_3</t>
  </si>
  <si>
    <t>Human newborn fibroblast</t>
  </si>
  <si>
    <t>Human Induced Pluripotent Stem Cells by Direct Delivery of Reprogramming Proteins (Line 1)</t>
  </si>
  <si>
    <t>Human Induced Pluripotent Stem Cells by Direct Delivery of Reprogramming Proteins (Line 2)</t>
  </si>
  <si>
    <t>Human Induced Pluripotent Stem Cells by retroviral transfection of Reprogramming genes</t>
  </si>
  <si>
    <t>Hs.70</t>
  </si>
  <si>
    <t>Foreskin_GSM378832</t>
  </si>
  <si>
    <t>JT-iPSC_GSM378833</t>
  </si>
  <si>
    <t>JT-iPSC_GSM378834</t>
  </si>
  <si>
    <t>JT-iPSC_GSM378836</t>
  </si>
  <si>
    <t>JT-iPSC_GSM378837</t>
  </si>
  <si>
    <t>JT-iPSC_GSM378838</t>
  </si>
  <si>
    <t>human adipose stem cell replicate 1</t>
  </si>
  <si>
    <t>human adipose stem cell replicate 2</t>
  </si>
  <si>
    <t>human adipose stem cell replicate 3</t>
  </si>
  <si>
    <t>hASC-derived iPS cells using lentiviral factors replicate 1</t>
  </si>
  <si>
    <t>hASC-derived iPS cells using lentiviral factors replicate 2</t>
  </si>
  <si>
    <t>hASC-derived iPS cells using lentiviral factors replicate 3</t>
  </si>
  <si>
    <t>minicircle-derived iPSC subclone 1</t>
  </si>
  <si>
    <t>minicircle-derived iPSC subclone 2</t>
  </si>
  <si>
    <t>minicircle-derived iPSC subclone 3</t>
  </si>
  <si>
    <t>Keratinocytes</t>
  </si>
  <si>
    <t>Untreated PRB11895 (HGU133P)</t>
  </si>
  <si>
    <t>Hs.101</t>
  </si>
  <si>
    <t>Untreated PRB11896 (HGU133P)</t>
  </si>
  <si>
    <t>Untreated PRB11897 (HGU133P)</t>
  </si>
  <si>
    <t>Treated with IL19 PRB11898 (HGU133P)</t>
  </si>
  <si>
    <t>Treated with IL19 PRB11899 (HGU133P)</t>
  </si>
  <si>
    <t>Treated with IL19 PRB11900 (HGU133P)</t>
  </si>
  <si>
    <t>Treated with IL20 PRB11901 (HGU133P)</t>
  </si>
  <si>
    <t>Treated with IL20 PRB11902 (HGU133P)</t>
  </si>
  <si>
    <t>Treated with IL20 PRB11903 (HGU133P)</t>
  </si>
  <si>
    <t>Treated with IL22 PRB11904 (HGU133P)</t>
  </si>
  <si>
    <t>Treated with IL22 PRB11905 (HGU133P)</t>
  </si>
  <si>
    <t>Treated with IL22 PRB11906 (HGU133P)</t>
  </si>
  <si>
    <t>Treated with IL24 PRB11907 (HGU133P)</t>
  </si>
  <si>
    <t>Treated with IL24 PRB11908 (HGU133P)</t>
  </si>
  <si>
    <t>Treated with IL24 PRB11909 (HGU133P)</t>
  </si>
  <si>
    <t>Treated with IL26d PRB11910 (HGU133P)</t>
  </si>
  <si>
    <t>Treated with IL26d PRB11911 (HGU133P)</t>
  </si>
  <si>
    <t>Treated with IL26d PRB11912 (HGU133P)</t>
  </si>
  <si>
    <t>Treated with KGF PRB11913 (HGU133P)</t>
  </si>
  <si>
    <t>Treated with KGF PRB11914 (HGU133P)</t>
  </si>
  <si>
    <t>Treated with KGF PRB11915 (HGU133P)</t>
  </si>
  <si>
    <t>Treated with IFNg PRB11916 (HGU133P)</t>
  </si>
  <si>
    <t>Treated with IFNg PRB11917 (HGU133P)</t>
  </si>
  <si>
    <t>Treated with IL1b PRB11919 (HGU133P)</t>
  </si>
  <si>
    <t>Treated with IL1b PRB11920 (HGU133P)</t>
  </si>
  <si>
    <t>Macrophage</t>
  </si>
  <si>
    <t>Blood monocyte derived</t>
  </si>
  <si>
    <t>hMDM_IL-4-cntl BC348.1</t>
  </si>
  <si>
    <t>Hs.104</t>
  </si>
  <si>
    <t>hMDM_IL-4-cntl BC348.3</t>
  </si>
  <si>
    <t>hMDM_IL-4-cntl BC349.4</t>
  </si>
  <si>
    <t>hMDM_IL-4-cntl BC350.3</t>
  </si>
  <si>
    <t>hMDM_IL-4-cntl BC351.2</t>
  </si>
  <si>
    <t>hMDM_IL-4 Dex-cntl BC284.1</t>
  </si>
  <si>
    <t>hMDM_IL-4 Dex-cntl BC284.2</t>
  </si>
  <si>
    <t>hMDM_IL-4 Dex-cntl BC286.2</t>
  </si>
  <si>
    <t>hMDM_IL-4 Dex-cntl BC287.3</t>
  </si>
  <si>
    <t>hMDM_IL-4 Dex-cntl BC296.3</t>
  </si>
  <si>
    <t>hMDM_IL-4 Dex TGF-beta 3h BC284.1</t>
  </si>
  <si>
    <t>hMDM_IL-4 Dex TGF-beta 3h BC284.2</t>
  </si>
  <si>
    <t>hMDM_IL-4 Dex TGF-beta 3h BC286.2</t>
  </si>
  <si>
    <t>hMDM_IL-4 Dex TGF-beta 3h BC287.3</t>
  </si>
  <si>
    <t>hMDM_IL-4 Dex TGF-beta 3h BC296.3</t>
  </si>
  <si>
    <t>hMDM_IL-4 Dex TGF-beta 24h BC284.1</t>
  </si>
  <si>
    <t>hMDM_IL-4 Dex TGF-beta 24h BC284.2</t>
  </si>
  <si>
    <t>hMDM_IL-4 Dex TGF-beta 24h BC286.2</t>
  </si>
  <si>
    <t>hMDM_IL-4 Dex TGF-beta 24h BC287.3</t>
  </si>
  <si>
    <t>hMDM_IL-4 Dex TGF-beta 24h BC296.3</t>
  </si>
  <si>
    <t>hMDM_IL-4-TGF 24h BC348.1</t>
  </si>
  <si>
    <t>hMDM_IL-4-TGF 24h BC348.3</t>
  </si>
  <si>
    <t>hMDM_IL-4-TGF 24h BC349.4</t>
  </si>
  <si>
    <t>hMDM_IL-4-TGF 24h BC350.3</t>
  </si>
  <si>
    <t>hMDM_IL-4-TGF 24h BC351.2</t>
  </si>
  <si>
    <t>hMDM_Donor 1, fresh monocytes</t>
  </si>
  <si>
    <t>Hs.20</t>
  </si>
  <si>
    <t>hMDM_Donor 2, fresh monocytes</t>
  </si>
  <si>
    <t>hMDM_Donor 1, M-CSF</t>
  </si>
  <si>
    <t>hMDM_Donor 2, M-CSF</t>
  </si>
  <si>
    <t>hMDM_Donor 1, M-CSF + IFN-gamma</t>
  </si>
  <si>
    <t>hMDM_Donor 2, M-CSF + IFN-gamma</t>
  </si>
  <si>
    <t>hMDM_Donor 1, M-CSF + Pam3Cys</t>
  </si>
  <si>
    <t>hMDM_Donor 2, M-CSF + Pam3Cys</t>
  </si>
  <si>
    <t>hMDM_Donor 1, M-CSF + IFN-gamma + Pam3Cys</t>
  </si>
  <si>
    <t>hMDM_Donor 2, M-CSF + IFN-gamma + Pam3Cys</t>
  </si>
  <si>
    <t>hMDM_C1 IFN</t>
  </si>
  <si>
    <t>Hs.21</t>
  </si>
  <si>
    <t>hMDM_C5 IFN</t>
  </si>
  <si>
    <t>hMDM_C2 IFN</t>
  </si>
  <si>
    <t>hMDM_C3 IFN</t>
  </si>
  <si>
    <t>hMDM_C6 IFN</t>
  </si>
  <si>
    <t>hMDM_C4 IFN</t>
  </si>
  <si>
    <t xml:space="preserve">hMDM_C1 cntl </t>
  </si>
  <si>
    <t xml:space="preserve">hMDM_C5 cntl </t>
  </si>
  <si>
    <t xml:space="preserve">hMDM_C2 cntl </t>
  </si>
  <si>
    <t>hMDM_C3 cntl</t>
  </si>
  <si>
    <t>hMDM_C6 cntl</t>
  </si>
  <si>
    <t>hMDM_C4 cntl</t>
  </si>
  <si>
    <t>hMDM_cntl_24h_2</t>
  </si>
  <si>
    <t>Hs.32</t>
  </si>
  <si>
    <t>hMDM_cntl_24h_5</t>
  </si>
  <si>
    <t>hMDM_cntl_8h_1</t>
  </si>
  <si>
    <t>hMDM_cntl_8h_2</t>
  </si>
  <si>
    <t>hMDM_cntl_8h_3</t>
  </si>
  <si>
    <t>hMDM_cntl_8h_4</t>
  </si>
  <si>
    <t>hMDM_cntl_8h_5</t>
  </si>
  <si>
    <t>hMDM_cntl_24h_1</t>
  </si>
  <si>
    <t>hMDM_cntl_24h_3</t>
  </si>
  <si>
    <t>hMDM_cntl_24h_4</t>
  </si>
  <si>
    <t>hMDM_cntl_48h_1</t>
  </si>
  <si>
    <t>hMDM_cntl_48h_2</t>
  </si>
  <si>
    <t>hMDM_cntl_48h_3</t>
  </si>
  <si>
    <t>hMDM_cntl_48h_4</t>
  </si>
  <si>
    <t>hMDM_cntl_48h_5</t>
  </si>
  <si>
    <t>hMDM+S._aureus_8h_1</t>
  </si>
  <si>
    <t>hMDM+S._aureus_8h_2</t>
  </si>
  <si>
    <t>hMDM+S._aureus_8h_3</t>
  </si>
  <si>
    <t>hMDM+S._aureus_8h_4</t>
  </si>
  <si>
    <t>hMDM+S._aureus_8h_5</t>
  </si>
  <si>
    <t>hMDM+S._aureus_24h_1</t>
  </si>
  <si>
    <t>hMDM+S._aureus_24h_2</t>
  </si>
  <si>
    <t>hMDM+S._aureus_24h_3</t>
  </si>
  <si>
    <t>hMDM+S._aureus_24h_4</t>
  </si>
  <si>
    <t>hMDM+S._aureus_24h_5</t>
  </si>
  <si>
    <t>hMDM+S._aureus_48h_1</t>
  </si>
  <si>
    <t>hMDM+S._aureus_48h_2</t>
  </si>
  <si>
    <t>hMDM+S._aureus_48h_3</t>
  </si>
  <si>
    <t>hMDM+S._aureus_48h_4</t>
  </si>
  <si>
    <t>hMDM+S._aureus_48h_5</t>
  </si>
  <si>
    <t>Alveolar</t>
  </si>
  <si>
    <t>hADM_1</t>
  </si>
  <si>
    <t>Hs.38</t>
  </si>
  <si>
    <t>hADM_2</t>
  </si>
  <si>
    <t>hADM_3</t>
  </si>
  <si>
    <t>hADM_4</t>
  </si>
  <si>
    <t>hADM+B. anthacis spores 1</t>
  </si>
  <si>
    <t>hADM+B. anthacis spores 2</t>
  </si>
  <si>
    <t>hADM+B. anthacis spores 3</t>
  </si>
  <si>
    <t>hMDM_cntl_1</t>
  </si>
  <si>
    <t>Hs.53</t>
  </si>
  <si>
    <t>hMDM_cntl_2</t>
  </si>
  <si>
    <t>hMDM_cntl_3</t>
  </si>
  <si>
    <t>hMDM_IFNa_1</t>
  </si>
  <si>
    <t>hMDM_IFNa_2</t>
  </si>
  <si>
    <t>hMDM_IFNa_3</t>
  </si>
  <si>
    <t>Intestinal</t>
  </si>
  <si>
    <t>Intestinal_monocyte_Cntl_1</t>
  </si>
  <si>
    <t>Hs.80</t>
  </si>
  <si>
    <t>Intestinal_monocyte_Cntl_2</t>
  </si>
  <si>
    <t>Intestinal_monocyte+flagellin</t>
  </si>
  <si>
    <t>Monocyte</t>
  </si>
  <si>
    <t>Monocyte-B240+ isotype control_ 24h</t>
  </si>
  <si>
    <t>B240 monocytes treated with isotype control antibody for 24 hrs</t>
  </si>
  <si>
    <t>Monocyte-B307+ isotype control_ 24h</t>
  </si>
  <si>
    <t>B307 Monocytes treated with isotype control antibody for 24 hrs</t>
  </si>
  <si>
    <t>Monocyte-B239+ isotype control_ 24h</t>
  </si>
  <si>
    <t>B239 Monocytes treated with isotype control antibody for 24 hrs</t>
  </si>
  <si>
    <t>Monocyte-B239+ anti-FcgRIIB_ 24h</t>
  </si>
  <si>
    <t>B239 monocytes treated with anti-FcgRIIB antibody for 24 hrs</t>
  </si>
  <si>
    <t>Monocyte-B307+ anti-FcgRIIB_ 24h</t>
  </si>
  <si>
    <t>B307 Monocytes treated with anti-FcgRIIB antibody for 24 hrs</t>
  </si>
  <si>
    <t>Monocyte-Donor 1 - control</t>
  </si>
  <si>
    <t>Donor 1 - control</t>
  </si>
  <si>
    <t>Hs.105</t>
  </si>
  <si>
    <t>Monocyte-Donor 2 - control</t>
  </si>
  <si>
    <t>Donor 2 - control</t>
  </si>
  <si>
    <t>Monocyte-Donor 3 - control</t>
  </si>
  <si>
    <t>Donor 3 - control</t>
  </si>
  <si>
    <t>Monocyte-Donor 4 - control</t>
  </si>
  <si>
    <t>Donor 4 - control</t>
  </si>
  <si>
    <t>Monocyte-Donor 1 - LTD4 stimulated</t>
  </si>
  <si>
    <t>Donor 1 - LTD4 stimulated</t>
  </si>
  <si>
    <t>Monocyte-Donor 2 - LTD4 stimulated</t>
  </si>
  <si>
    <t>Donor 2 - LTD4 stimulated</t>
  </si>
  <si>
    <t>Monocyte-Donor 3 - LTD4 stimulated</t>
  </si>
  <si>
    <t>Donor 3 - LTD4 stimulated</t>
  </si>
  <si>
    <t>Monocyte-Donor 4 - LTD4 stimulated</t>
  </si>
  <si>
    <t>Donor 4 - LTD4 stimulated</t>
  </si>
  <si>
    <t>Monocyte_CD14</t>
  </si>
  <si>
    <t>Monocyte-Uninfected D1_UT</t>
  </si>
  <si>
    <t>Uninfected D1_UT</t>
  </si>
  <si>
    <t>Hs.23</t>
  </si>
  <si>
    <t>Monocyte-Uninfected D2_UT</t>
  </si>
  <si>
    <t>Uninfected D2_UT</t>
  </si>
  <si>
    <t>Monocyte-F. novicida infected D3_FN</t>
  </si>
  <si>
    <t>F. novicida infected D3_FN</t>
  </si>
  <si>
    <t>Monocyte-Uninfected D3_UT</t>
  </si>
  <si>
    <t>Uninfected D3_UT</t>
  </si>
  <si>
    <t>Monocyte-F. novicida infected D4_FN</t>
  </si>
  <si>
    <t>F. novicida infected D4_FN</t>
  </si>
  <si>
    <t>Monocyte-Uninfected D4_UT</t>
  </si>
  <si>
    <t>Uninfected D4_UT</t>
  </si>
  <si>
    <t>Monocyte-Schu S4 infected D5_S4</t>
  </si>
  <si>
    <t>Schu S4 infected D5_S4</t>
  </si>
  <si>
    <t>Monocyte-Uninfected D5_UT</t>
  </si>
  <si>
    <t>Uninfected D5_UT</t>
  </si>
  <si>
    <t>Monocyte-Uninfected D6_UT</t>
  </si>
  <si>
    <t>Uninfected D6_UT</t>
  </si>
  <si>
    <t>Monocyte-Schu S4 infected D7_S4</t>
  </si>
  <si>
    <t>Schu S4 infected D7_S4</t>
  </si>
  <si>
    <t>Monocyte-Schu S4 infected D8_S4</t>
  </si>
  <si>
    <t>Schu S4 infected D8_S4</t>
  </si>
  <si>
    <t>Monocyte-Schu S4 infected D6_S4</t>
  </si>
  <si>
    <t>Schu S4 infected D6_S4</t>
  </si>
  <si>
    <t>Monocyte-CD14+ at baseline, biological replicate 1</t>
  </si>
  <si>
    <t>CD14+ at baseline, biological replicate 1</t>
  </si>
  <si>
    <t>Hs.36</t>
  </si>
  <si>
    <t>Monocyte-CD14+ at baseline, biological replicate 2</t>
  </si>
  <si>
    <t>CD14+ at baseline, biological replicate 2</t>
  </si>
  <si>
    <t>Monocyte-CD14+ at baseline, biological replicate 3</t>
  </si>
  <si>
    <t>CD14+ at baseline, biological replicate 3</t>
  </si>
  <si>
    <t>Monocyte-CD16-ve-1</t>
  </si>
  <si>
    <t>Peripheral blood monocytes, CD16 negative, rep1</t>
  </si>
  <si>
    <t>Hs.54</t>
  </si>
  <si>
    <t>Monocyte-CD16-ve-2</t>
  </si>
  <si>
    <t>Peripheral blood monocytes, CD16 negative, rep2</t>
  </si>
  <si>
    <t>Monocyte-CD16-ve-3</t>
  </si>
  <si>
    <t>Peripheral blood monocytes, CD16 negative, rep3</t>
  </si>
  <si>
    <t>Monocyte-CD16-ve-4</t>
  </si>
  <si>
    <t>Peripheral blood monocytes, CD16 negative, rep4</t>
  </si>
  <si>
    <t>Monocyte-CD16 +ve-1</t>
  </si>
  <si>
    <t>Peripheral blood monocytes, CD16 positive, rep1</t>
  </si>
  <si>
    <t>Monocyte-CD16 +ve-2</t>
  </si>
  <si>
    <t>Peripheral blood monocytes, CD16 positive, rep2</t>
  </si>
  <si>
    <t>Monocyte-CD16 +ve-4</t>
  </si>
  <si>
    <t>Peripheral blood monocytes, CD16 positive, rep4</t>
  </si>
  <si>
    <t>Monocyte-CD16- 1</t>
  </si>
  <si>
    <t>CD16- 1</t>
  </si>
  <si>
    <t>Hs.61</t>
  </si>
  <si>
    <t>Monocyte-CD16- 2</t>
  </si>
  <si>
    <t>CD16- 2</t>
  </si>
  <si>
    <t>Monocyte-CD16- 3</t>
  </si>
  <si>
    <t>CD16- 3</t>
  </si>
  <si>
    <t>Monocyte-CD16+ 1</t>
  </si>
  <si>
    <t>CD16+ 1</t>
  </si>
  <si>
    <t>Monocyte-CD16+ 2</t>
  </si>
  <si>
    <t>CD16+ 2</t>
  </si>
  <si>
    <t>Monocyte-CD16+ 3</t>
  </si>
  <si>
    <t>CD16+ 3</t>
  </si>
  <si>
    <t>Monocyte+MCSF-1</t>
  </si>
  <si>
    <t>MCSF_A</t>
  </si>
  <si>
    <t>Hs.71</t>
  </si>
  <si>
    <t>Monocyte+MCSF-2</t>
  </si>
  <si>
    <t>MCSF_B</t>
  </si>
  <si>
    <t>Monocyte+CXCL4-1</t>
  </si>
  <si>
    <t>CXCL4_A</t>
  </si>
  <si>
    <t>Monocyte+CXCL4-2</t>
  </si>
  <si>
    <t>CXCL4_B</t>
  </si>
  <si>
    <t>Monocyte-control participant P303</t>
  </si>
  <si>
    <t>control participant P303</t>
  </si>
  <si>
    <t>Hs.90</t>
  </si>
  <si>
    <t>Monocyte-control participant P307</t>
  </si>
  <si>
    <t>control participant P307</t>
  </si>
  <si>
    <t>Monocyte-control participant P309</t>
  </si>
  <si>
    <t>control participant P309</t>
  </si>
  <si>
    <t>Monocyte-control participant P311</t>
  </si>
  <si>
    <t>control participant P311</t>
  </si>
  <si>
    <t>Monocyte-control participant P313</t>
  </si>
  <si>
    <t>control participant P313</t>
  </si>
  <si>
    <t>Monocyte-control participant P317</t>
  </si>
  <si>
    <t>control participant P317</t>
  </si>
  <si>
    <t>Neurones</t>
  </si>
  <si>
    <t>NPC_VUB01_1</t>
  </si>
  <si>
    <t>Hs.100</t>
  </si>
  <si>
    <t>NPC_VUB01_2</t>
  </si>
  <si>
    <t>NPC_VUB01_3</t>
  </si>
  <si>
    <t>NPC_SA01_1</t>
  </si>
  <si>
    <t>NPC_SA01_2</t>
  </si>
  <si>
    <t>NPC_SA01_3</t>
  </si>
  <si>
    <t>Human Cell Line, adrenal medulla: RNA612_le1</t>
  </si>
  <si>
    <t>Hs.81</t>
  </si>
  <si>
    <t>Human Cell Line, adrenal medulla: RNA617_le1</t>
  </si>
  <si>
    <t>Human Cell Line, adrenal medulla: RNA613_le1</t>
  </si>
  <si>
    <t>Human Cell Line, adrenal medulla: RNA614_le1</t>
  </si>
  <si>
    <t>Human Cell Line, adrenal medulla: RNA615_le1</t>
  </si>
  <si>
    <t>Human Cell Line, adrenal medulla: RNA616_le1</t>
  </si>
  <si>
    <t>Human Schwann cell RNA extracts 317 Passage 1_le1</t>
  </si>
  <si>
    <t>Hs.84</t>
  </si>
  <si>
    <t>Human Schwann cell RNA extracts 329 Passage 1_le1</t>
  </si>
  <si>
    <t>Human Schwann cell RNA extracts 330 Passage 1_le1</t>
  </si>
  <si>
    <t>Human Schwann cell RNA extracts 351 Passage 1_le1</t>
  </si>
  <si>
    <t>Neutrophil</t>
  </si>
  <si>
    <t>Neutrophil_CD16</t>
  </si>
  <si>
    <t>Hs.114</t>
  </si>
  <si>
    <t>Neutrophils</t>
  </si>
  <si>
    <t>PMN_ctrl_30min</t>
  </si>
  <si>
    <t>Hs.39</t>
  </si>
  <si>
    <t>PMN_inflam_30min</t>
  </si>
  <si>
    <t>PMN_inflam+CGS_30min</t>
  </si>
  <si>
    <t>PMN_inflam+PGE2_30min</t>
  </si>
  <si>
    <t>PMN_inflam+RO+F_30min</t>
  </si>
  <si>
    <t>PMN_mock_60min_rep1</t>
  </si>
  <si>
    <t>Hs.62</t>
  </si>
  <si>
    <t>PMN_mock_60min_rep2</t>
  </si>
  <si>
    <t>PMN_UTI89_60min_rep2</t>
  </si>
  <si>
    <t>PMN_MG1655_60min_rep1</t>
  </si>
  <si>
    <t>PMN_MG1655_60min_rep2</t>
  </si>
  <si>
    <t>Hs.77</t>
  </si>
  <si>
    <t>LPS_1</t>
  </si>
  <si>
    <t>LPS_2</t>
  </si>
  <si>
    <t>LPS_3</t>
  </si>
  <si>
    <t>LPS_4</t>
  </si>
  <si>
    <t>GM-CSF_IFNg_1</t>
  </si>
  <si>
    <t>GM-CSF_IFNg_2</t>
  </si>
  <si>
    <t>GM-CSF_IFNg_3</t>
  </si>
  <si>
    <t>GM-CSF_IFNg_4</t>
  </si>
  <si>
    <t>NK cell</t>
  </si>
  <si>
    <t>Resting_NK</t>
  </si>
  <si>
    <t>Hs.106</t>
  </si>
  <si>
    <t>NK_time2hours</t>
  </si>
  <si>
    <t>NK_timepoint8hours</t>
  </si>
  <si>
    <t>NK_timepoint24hours</t>
  </si>
  <si>
    <t>CD3- CD56bright CD62L+ NK cells</t>
  </si>
  <si>
    <t>Hs.74</t>
  </si>
  <si>
    <t>CD3- CD56dim CD62L+ NK cells</t>
  </si>
  <si>
    <t>CD3- CD56dim CD62L- NK cells</t>
  </si>
  <si>
    <t>Osteoblasts</t>
  </si>
  <si>
    <t>osteoblast_rep1</t>
  </si>
  <si>
    <t>osteoblast_rep2</t>
  </si>
  <si>
    <t>osteoblast_rep3</t>
  </si>
  <si>
    <t>HOb514_untreated_2h_rep1</t>
  </si>
  <si>
    <t>Hs.5</t>
  </si>
  <si>
    <t>HOb514_untreated_2h_rep2</t>
  </si>
  <si>
    <t>HOb514_untreated_2h_rep3</t>
  </si>
  <si>
    <t>HOb514_BMP2_2h_rep1</t>
  </si>
  <si>
    <t>HOb514_BMP2_2h_rep2</t>
  </si>
  <si>
    <t>HOb514_BMP2_2h_rep3</t>
  </si>
  <si>
    <t>HOb514_BMP2_24h_rep2</t>
  </si>
  <si>
    <t>HOb514_untreated_24h_rep1</t>
  </si>
  <si>
    <t>HOb514_untreated_24h_rep2</t>
  </si>
  <si>
    <t>HOb514_untreated_24h_rep3</t>
  </si>
  <si>
    <t>HOb514_BMP2_24h_rep1</t>
  </si>
  <si>
    <t>HOb514_BMP2_24h_rep3</t>
  </si>
  <si>
    <t>Platelets &amp; reticulocytes</t>
  </si>
  <si>
    <t>Platelet_Ctrl</t>
  </si>
  <si>
    <t>platelet_Ctrl_1</t>
  </si>
  <si>
    <t>Hs.18</t>
  </si>
  <si>
    <t>platelet_Ctrl_2</t>
  </si>
  <si>
    <t>platelet_Ctrl_7</t>
  </si>
  <si>
    <t>platelet_Ctrl_8</t>
  </si>
  <si>
    <t>platelet_Ctrl_10</t>
  </si>
  <si>
    <t>Smooth muscle cells</t>
  </si>
  <si>
    <t>Donor A Untreated VSMCs</t>
  </si>
  <si>
    <t>Hs.15</t>
  </si>
  <si>
    <t>Donor A IL-17-treated VSMCs</t>
  </si>
  <si>
    <t>Donor B Untreated VSMCs</t>
  </si>
  <si>
    <t>Donor B IL-17-treated VSMCs</t>
  </si>
  <si>
    <t>Donor C Untreated VSMCs</t>
  </si>
  <si>
    <t>Donor C IL-17-treated VSMCs</t>
  </si>
  <si>
    <t>Smooth muscle cells uninfected control, 24 hours, biological rep 1</t>
  </si>
  <si>
    <t>Smooth muscle cells uninfected control, 24 hours, biological rep 2</t>
  </si>
  <si>
    <t>Human Umbilical Vein Smooth Muscle Cells_1</t>
  </si>
  <si>
    <t>Human Umbilical Vein Smooth Muscle Cells_2</t>
  </si>
  <si>
    <t>hBSMC_vitamin D_rep1</t>
  </si>
  <si>
    <t>Hs.87</t>
  </si>
  <si>
    <t>hBSMC_vitamin D_rep2</t>
  </si>
  <si>
    <t>hBSMC_vitamin D_rep3</t>
  </si>
  <si>
    <t>hBSMC_control_rep1</t>
  </si>
  <si>
    <t>hBSMC_control_rep2</t>
  </si>
  <si>
    <t>hBSMC_control_rep3</t>
  </si>
  <si>
    <t>T cell</t>
  </si>
  <si>
    <t>Tcell_CD8</t>
  </si>
  <si>
    <t>Tcell_CD4</t>
  </si>
  <si>
    <t>CD8+ Effector memory RA</t>
  </si>
  <si>
    <t>CD8+ Effector memory</t>
  </si>
  <si>
    <t>Tcell CD8+ Naïve CD8+</t>
  </si>
  <si>
    <t>Naive</t>
  </si>
  <si>
    <t>Naive, donor 121704</t>
  </si>
  <si>
    <t>Hs.12</t>
  </si>
  <si>
    <t>Naive, donor 11405</t>
  </si>
  <si>
    <t>Naive, donor 12405</t>
  </si>
  <si>
    <t>Naive, donor 12805</t>
  </si>
  <si>
    <t>Central memory</t>
  </si>
  <si>
    <t>Central memory, donor 120604</t>
  </si>
  <si>
    <t>Central memory, donor 121704</t>
  </si>
  <si>
    <t>Central memory, donor 11405</t>
  </si>
  <si>
    <t>Central memory, donor 12405</t>
  </si>
  <si>
    <t>Central memory, donor 12805</t>
  </si>
  <si>
    <t>Effector memory</t>
  </si>
  <si>
    <t>Effector memory, donor 121704</t>
  </si>
  <si>
    <t>Effector memory, donor 11405</t>
  </si>
  <si>
    <t>Effector memory, donor 12405</t>
  </si>
  <si>
    <t>Effector memory, donor 12805</t>
  </si>
  <si>
    <t>γ-delta</t>
  </si>
  <si>
    <t>normal gamma-delta T cell duplicate 1</t>
  </si>
  <si>
    <t>Hs.37</t>
  </si>
  <si>
    <t>normal gamma-delta T cell duplicate 2</t>
  </si>
  <si>
    <t>neg-selected CD4</t>
  </si>
  <si>
    <t>N_CD4_1</t>
  </si>
  <si>
    <t>Hs.42</t>
  </si>
  <si>
    <t>N_CD4_2</t>
  </si>
  <si>
    <t>N_CD4_3</t>
  </si>
  <si>
    <t>N_CD4_4</t>
  </si>
  <si>
    <t>N_CD4_5</t>
  </si>
  <si>
    <t>pos-selected CD4</t>
  </si>
  <si>
    <t>P_CD4_6</t>
  </si>
  <si>
    <t>P_CD4_7</t>
  </si>
  <si>
    <t>P_CD4_8</t>
  </si>
  <si>
    <t>P_CD4_10</t>
  </si>
  <si>
    <t>neg-selected CD8</t>
  </si>
  <si>
    <t>N_CD8_1</t>
  </si>
  <si>
    <t>N_CD8_2</t>
  </si>
  <si>
    <t>N_CD8_3</t>
  </si>
  <si>
    <t>N_CD8_4</t>
  </si>
  <si>
    <t>N_CD8_5</t>
  </si>
  <si>
    <t>pos-selected CD8</t>
  </si>
  <si>
    <t>P_CD8_7</t>
  </si>
  <si>
    <t>P_CD8_8</t>
  </si>
  <si>
    <t>P_CD8_9</t>
  </si>
  <si>
    <t>P_CD8_10</t>
  </si>
  <si>
    <t>P_CD8_11</t>
  </si>
  <si>
    <t>Treg</t>
  </si>
  <si>
    <t>Unstimulated nTreg cells, replicate 1</t>
  </si>
  <si>
    <t>Hs.76</t>
  </si>
  <si>
    <t>Unstimulated nTreg cells, replicate 2</t>
  </si>
  <si>
    <t>CD4</t>
  </si>
  <si>
    <t>Unstimulated naïve CD4 cells replicate 1</t>
  </si>
  <si>
    <t>Unstimulated naïve CD4 cells replicate 2</t>
  </si>
  <si>
    <t>T effector+retinoid acid</t>
  </si>
  <si>
    <t>Retinoid Acid stimulated T effector cells</t>
  </si>
  <si>
    <t>Hs.96</t>
  </si>
  <si>
    <t>T effector</t>
  </si>
  <si>
    <t>Unstimulated T effector cells</t>
  </si>
  <si>
    <t>T effector+IL-12</t>
  </si>
  <si>
    <t>IL-12 stimulated T effector cells</t>
  </si>
  <si>
    <t>T effector+1,25(OH)2 vitamin D3</t>
  </si>
  <si>
    <t>1,25(OH)2 vitamin D3 stimulated T effector cells</t>
  </si>
  <si>
    <t>CCR10+ve_CLA+ve T cells+1,25(OH)2 vitamin D3+IL-12</t>
  </si>
  <si>
    <t>1,25(OH)2 vitamin D3 plus IL-12 stimulated CCR10-positive CLA-positive T cells</t>
  </si>
  <si>
    <t>CCR10-ve_CLA+ve T cells+1,25(OH)2 vitamin D3+IL-12</t>
  </si>
  <si>
    <t>1,25(OH)2 vitamin D3 plus IL-12 stimulated CCR10-negative CLA-positive T cells</t>
  </si>
  <si>
    <t>Tissue stem cells</t>
  </si>
  <si>
    <t>LM6, biological rep1</t>
  </si>
  <si>
    <t>Hs.30</t>
  </si>
  <si>
    <t>LM6, biological rep2</t>
  </si>
  <si>
    <t>AM3, biological rep1</t>
  </si>
  <si>
    <t>AM3, biological rep2</t>
  </si>
  <si>
    <t>BM-MSC culture rep 1</t>
  </si>
  <si>
    <t>Hs.58</t>
  </si>
  <si>
    <t>BM-MSC culture rep 2</t>
  </si>
  <si>
    <t>BM-MSC culture rep 3</t>
  </si>
  <si>
    <t>BM-MSC culture osteogenic induction for 1 day rep 1</t>
  </si>
  <si>
    <t>BM-MSC culture osteogenic induction for 1 day rep 2</t>
  </si>
  <si>
    <t>BM-MSC culture osteogenic induction for 1 day rep 3</t>
  </si>
  <si>
    <t>BM-MSC culture osteogenic induction for 3 days rep 1</t>
  </si>
  <si>
    <t>BM-MSC culture osteogenic induction for 3 days rep 2</t>
  </si>
  <si>
    <t>BM-MSC culture osteogenic induction for 3 days rep 3</t>
  </si>
  <si>
    <t>BM-MSC culture osteogenic induction for 7 days rep 2</t>
  </si>
  <si>
    <t>BM-MSC culture osteogenic induction for 7 days rep 3</t>
  </si>
  <si>
    <t>human BM MSC unstimulated rep 1</t>
  </si>
  <si>
    <t>Hs.6</t>
  </si>
  <si>
    <t>human BM MSC unstimulated rep 2</t>
  </si>
  <si>
    <t>human BM MSC unstimulated rep 3</t>
  </si>
  <si>
    <t>human BM MSC unstimulated rep 5</t>
  </si>
  <si>
    <t>human BM MSC unstimulated rep 6</t>
  </si>
  <si>
    <t>human BM MSC BMP2 stimulated day 1 rep 1</t>
  </si>
  <si>
    <t>human BM MSC BMP2 stimulated day 1 rep 2</t>
  </si>
  <si>
    <t>human BM MSC BMP2 stimulated day 1 rep 3</t>
  </si>
  <si>
    <t>human BM MSC BMP2 stimulated day 3 rep 1</t>
  </si>
  <si>
    <t>human BM MSC BMP2 stimulated day 3 rep 2</t>
  </si>
  <si>
    <t>human BM MSC BMP2 stimulated day 3 rep 3</t>
  </si>
  <si>
    <t>human BM MSC BMP2 stimulated day 7 rep 1</t>
  </si>
  <si>
    <t>human BM MSC BMP2 stimulated day 7 rep 2</t>
  </si>
  <si>
    <t>human BM MSC BMP2 stimulated day 7 rep 3</t>
  </si>
  <si>
    <t>human BM MSC BMP2 stimulated day 21 rep 1</t>
  </si>
  <si>
    <t>human BM MSC BMP2 stimulated day 21 rep 2</t>
  </si>
  <si>
    <t>human BM MSC BMP2 stimulated day 21 rep 3</t>
  </si>
  <si>
    <t>human BM MSC TGFb3 stimulated day 1 rep 1</t>
  </si>
  <si>
    <t>human BM MSC TGFb3 stimulated day 1 rep 2</t>
  </si>
  <si>
    <t>human BM MSC TGFb3 stimulated day 3 rep 1</t>
  </si>
  <si>
    <t>human BM MSC TGFb3 stimulated day 3 rep 2</t>
  </si>
  <si>
    <t>human BM MSC TGFb3 stimulated day 3 rep 3</t>
  </si>
  <si>
    <t>human BM MSC TGFb3 stimulated day 7 rep 1</t>
  </si>
  <si>
    <t>human BM MSC TGFb3 stimulated day 7 rep 2</t>
  </si>
  <si>
    <t>human BM MSC TGFb3 stimulated day 7 rep 3</t>
  </si>
  <si>
    <t>human BM MSC TGFb3 stimulated day 21 rep 1</t>
  </si>
  <si>
    <t>human BM MSC TGFb3 stimulated day 21 rep 2</t>
  </si>
  <si>
    <t>human BM MSC TGFb3 stimulated day 21 rep 3</t>
  </si>
  <si>
    <t>Mesodermal progenitor population, 1</t>
  </si>
  <si>
    <t>Mesodermal progenitor population, 2</t>
  </si>
  <si>
    <t>Mesodermal progenitor population, 3</t>
  </si>
  <si>
    <t>dental pulp cells (DP2) at passage 4</t>
  </si>
  <si>
    <t>Hs.8</t>
  </si>
  <si>
    <t>dental pulp cells (DP2) at passage 10</t>
  </si>
  <si>
    <t>dental pulp cells (DP28) at passage 4</t>
  </si>
  <si>
    <t>dental pulp cells (DP28) at passage 10</t>
  </si>
  <si>
    <t>dental pulp cells (DP31) at passage 4</t>
  </si>
  <si>
    <t>dental pulp cells (DP31) at passage 10</t>
  </si>
  <si>
    <t xml:space="preserve">GSE9196 </t>
  </si>
  <si>
    <t>HG-U133_Plus_2] Affymetrix Human Genome U133 Plus 2.0 Array</t>
  </si>
  <si>
    <t>Expression data from human embryonic stem cells</t>
  </si>
  <si>
    <t>Series</t>
  </si>
  <si>
    <t>platform</t>
  </si>
  <si>
    <t>Dataset Description</t>
  </si>
  <si>
    <t xml:space="preserve">GSE13828 </t>
  </si>
  <si>
    <t>H1L, H7, H9, H13B, and H14A embryonic stem cells</t>
  </si>
  <si>
    <t xml:space="preserve">GSE14711 </t>
  </si>
  <si>
    <t>Human embryonic stem cells</t>
  </si>
  <si>
    <t xml:space="preserve">GSE15175 </t>
  </si>
  <si>
    <t>Human Embryonic Stem Cells</t>
  </si>
  <si>
    <t xml:space="preserve">GSE21222 </t>
  </si>
  <si>
    <t xml:space="preserve">GSE18959 </t>
  </si>
  <si>
    <t>Human embryonic stem cells were differentated in vitro to neuroepithelial cells (day-17), or astrocytes (day-210) after specification with the morphogens retinoic acid (RA) or FGF8 from days 10-21</t>
  </si>
  <si>
    <t>n/a</t>
  </si>
  <si>
    <t xml:space="preserve">GSE7178 </t>
  </si>
  <si>
    <t>human embryonic stem-cell-derived neural precursors cells (NPC)</t>
  </si>
  <si>
    <t>Induced pluripotent stem cells from fibroblasts of a spinal muscular atrophy patient</t>
  </si>
  <si>
    <t>Parkinson’s disease patient-derived induced pluripotent stem cells free of viral reprogramming factors</t>
  </si>
  <si>
    <t xml:space="preserve">GSE14897 </t>
  </si>
  <si>
    <t>human foreskin fibroblasts, ATCC cell line CRL2097</t>
  </si>
  <si>
    <t>induced pluripotent stem (iPS) cells derived from CRL2097</t>
  </si>
  <si>
    <t>induced pluripotent stem (iPS) cells derived from CRL2097, harvested at day 20 (d20) of a hepatic differentiation protocol</t>
  </si>
  <si>
    <t xml:space="preserve">GSE16093 </t>
  </si>
  <si>
    <t>generation of stable human iPS cells from human fibroblasts</t>
  </si>
  <si>
    <t xml:space="preserve">GSE20033 </t>
  </si>
  <si>
    <t>Minicircle-derived iPS cells</t>
  </si>
  <si>
    <t xml:space="preserve">GSE9451 </t>
  </si>
  <si>
    <t>Native Mesenchymal Stem Cells</t>
  </si>
  <si>
    <t xml:space="preserve">GSE12843 </t>
  </si>
  <si>
    <t>Human mesenchymal stem cells (MSCs) have been isolated from adult adipose tissues</t>
  </si>
  <si>
    <t xml:space="preserve">GSE18043 </t>
  </si>
  <si>
    <t>human mesenchymal stromal cell osteoblast differentiation and osteogenesis</t>
  </si>
  <si>
    <t xml:space="preserve">GSE10315 </t>
  </si>
  <si>
    <t>human mesenchymal stromal cell TGFβ3/BMP2-induced chondrogenesis</t>
  </si>
  <si>
    <t xml:space="preserve">GSE21668 </t>
  </si>
  <si>
    <t>Day 3.5 mesodermal progenitor (CD326neg CD56+) population</t>
  </si>
  <si>
    <t xml:space="preserve">GSE10444 </t>
  </si>
  <si>
    <t>human dental pulp stem cells</t>
  </si>
  <si>
    <t xml:space="preserve">GSE11839 </t>
  </si>
  <si>
    <t>control urothelial cells</t>
  </si>
  <si>
    <t xml:space="preserve">GSE5264 </t>
  </si>
  <si>
    <t>Human bronchial epithelial cell differentiation time course</t>
  </si>
  <si>
    <t xml:space="preserve">GSE13791 </t>
  </si>
  <si>
    <t>human foreskin fibroblasts infected with Trypanosoma cruzi</t>
  </si>
  <si>
    <t xml:space="preserve">GSE12131 </t>
  </si>
  <si>
    <t>Bacillus anthracis lethal toxin (LT)-intoxicated HUVECs</t>
  </si>
  <si>
    <t xml:space="preserve">GSE13637 </t>
  </si>
  <si>
    <t>Influenza virus infected HUVEC</t>
  </si>
  <si>
    <t>human microvascular endothelial cells</t>
  </si>
  <si>
    <t xml:space="preserve">GSE15464 </t>
  </si>
  <si>
    <t>VEGF induction of HUVEC</t>
  </si>
  <si>
    <t xml:space="preserve">GSE16354 </t>
  </si>
  <si>
    <t>Infection of Lymphatic and Blood Vessel Endothelial Cells (LEC and BEC) with KSHV</t>
  </si>
  <si>
    <t xml:space="preserve">GSE19240 </t>
  </si>
  <si>
    <t>IL-1beta stimulated and non-stimulated endothelial cells</t>
  </si>
  <si>
    <t xml:space="preserve">GSE19735 </t>
  </si>
  <si>
    <t>Human Umbilical Vein ECs</t>
  </si>
  <si>
    <t xml:space="preserve">GSE22166 </t>
  </si>
  <si>
    <t>human umbilical vein endothelial cells</t>
  </si>
  <si>
    <t xml:space="preserve">GSE6092 </t>
  </si>
  <si>
    <t>Human umbilical vein endothelial cells (HUVEC) were stimulated with Interferon-gamma (IFN-g), Borrelia burgdorferi or both IFN-g and Borrelia or were left unstimulated.</t>
  </si>
  <si>
    <t xml:space="preserve">GSE6241 </t>
  </si>
  <si>
    <t>effects of Serum Amyloid A on gene expression profile in HUVECs</t>
  </si>
  <si>
    <t xml:space="preserve">GSE6257 </t>
  </si>
  <si>
    <t>human lymphatic endothelial cells</t>
  </si>
  <si>
    <t>GSE16464</t>
  </si>
  <si>
    <t xml:space="preserve">Gene expression profiles of monolayer cultures (ML; passage 2) and Hyaff-11 scaffold cultures (3D; 14 days in vitro) of chondrocytes from 3 normal donors </t>
  </si>
  <si>
    <t xml:space="preserve">GSE9150 </t>
  </si>
  <si>
    <t xml:space="preserve">GSE10311 </t>
  </si>
  <si>
    <t>human primary osteoblast-like cells (HOb)</t>
  </si>
  <si>
    <t xml:space="preserve">GSE18269 </t>
  </si>
  <si>
    <t>Primary human hepatocytes</t>
  </si>
  <si>
    <t xml:space="preserve">GSE7216 </t>
  </si>
  <si>
    <t>Cytokine treated normal human epidermal keratinocytes</t>
  </si>
  <si>
    <t xml:space="preserve">GSE2864 </t>
  </si>
  <si>
    <t>SH-SY5Y/TrkA neuroblastoma cells</t>
  </si>
  <si>
    <t xml:space="preserve">GSE4030 </t>
  </si>
  <si>
    <t>Schwann cells</t>
  </si>
  <si>
    <t xml:space="preserve">GSE11367 </t>
  </si>
  <si>
    <t>Effect of IL-17 on human vascular smooth muscle cells</t>
  </si>
  <si>
    <t>smooth muscle cells</t>
  </si>
  <si>
    <t>Human Umbilical Vein Smooth Muscle Cells</t>
  </si>
  <si>
    <t xml:space="preserve">GSE5145 </t>
  </si>
  <si>
    <t>Human primary bronchial smooth muscle cells +/- Vitamin D</t>
  </si>
  <si>
    <t xml:space="preserve">GSE7400 </t>
  </si>
  <si>
    <t>Hematopoietic stem cell mobilization with G-CSF</t>
  </si>
  <si>
    <t xml:space="preserve">GSE11504 </t>
  </si>
  <si>
    <t>Age-related expression data from composite bone marrow from healthy humans</t>
  </si>
  <si>
    <t xml:space="preserve">GSE19429 </t>
  </si>
  <si>
    <t>bone marrow CD34+ cells from healthy controls</t>
  </si>
  <si>
    <t xml:space="preserve">GSE19599 </t>
  </si>
  <si>
    <t>Expression data for normal flow sorted hematopietic cell subpopulations</t>
  </si>
  <si>
    <t>Alison Merryweather-Clark</t>
  </si>
  <si>
    <t xml:space="preserve">GSE11524 </t>
  </si>
  <si>
    <t>Platelets from healthy volunteers</t>
  </si>
  <si>
    <t xml:space="preserve">GSE18934 </t>
  </si>
  <si>
    <t>Human fetal bone marrow (3 samples), liver (3 samples) and blood derived mesenchymal stem cells (3 samples) compared to blood mononuclear cells (3 samples) from pregnant women</t>
  </si>
  <si>
    <t xml:space="preserve">GSE22373 </t>
  </si>
  <si>
    <t>unstimulated intestinal monocytes and macrophages, and flagellin stimulated monocytes and macrophages</t>
  </si>
  <si>
    <t xml:space="preserve">GSE7509 </t>
  </si>
  <si>
    <t xml:space="preserve">monocytes stimulated with anti-FcgRIIB antibody </t>
  </si>
  <si>
    <t> 17502666</t>
  </si>
  <si>
    <t xml:space="preserve">GSE7807 </t>
  </si>
  <si>
    <t>Leukotriene D4-stimulated (and control) human monocytes</t>
  </si>
  <si>
    <t>Paul Lyons</t>
  </si>
  <si>
    <t xml:space="preserve">GSE12108 </t>
  </si>
  <si>
    <t>human monocytes infected with Francisella tularensis (or control)</t>
  </si>
  <si>
    <t xml:space="preserve">GSE13899 </t>
  </si>
  <si>
    <t>CD14+ monocytes were isolated from three healthy volunteers</t>
  </si>
  <si>
    <t xml:space="preserve">GSE16836 </t>
  </si>
  <si>
    <t>CD16+ and CD16- peripheral blood monocytes from healthy individuals</t>
  </si>
  <si>
    <t xml:space="preserve">GSE18565 </t>
  </si>
  <si>
    <t>monocyte subsets (CD16- and CD16+) were isolated from venous heparinized blood from apparently healthy human volunteers</t>
  </si>
  <si>
    <t xml:space="preserve">GSE20484 </t>
  </si>
  <si>
    <t>Human blood monocytes were differentiated over six days with either 100 ng/ml M-CSF or 1 umol/l CXCL4</t>
  </si>
  <si>
    <t xml:space="preserve">GSE6054 </t>
  </si>
  <si>
    <t>circulating CD14+/CD16+  monocytes from healthy controls</t>
  </si>
  <si>
    <t xml:space="preserve">GSE7568 </t>
  </si>
  <si>
    <t>effects of TGF-beta on primary human macrophages maturated under different conditions</t>
  </si>
  <si>
    <t xml:space="preserve">GSE11864 </t>
  </si>
  <si>
    <t>Effect of interferon-gamma on macrophage differentiation and response to Toll-like receptor ligands</t>
  </si>
  <si>
    <t xml:space="preserve">GSE11886 </t>
  </si>
  <si>
    <t>Macrophages were derived from the peripheral blood healthy control subjects over 7 days with the use of granulocyte– macrophage colony-stimulating factor. Cells were stimulated for 24 hours with interferon- (IFN; 100 units/ ml), were left untreated for 24 hours, or were treated for 3 hours with lipopolysaccharide (LPS; 10 ng/ml)</t>
  </si>
  <si>
    <t xml:space="preserve">GSE13670 </t>
  </si>
  <si>
    <t>S. aureus-exposed monocyte-derived macrophages</t>
  </si>
  <si>
    <t xml:space="preserve">GSE14390 </t>
  </si>
  <si>
    <t>human alveolar macrophages infected by B. anthracis spores</t>
  </si>
  <si>
    <t xml:space="preserve">GSE16755 </t>
  </si>
  <si>
    <t>monocyte-derived macrophages were stimulated with IFNalpha</t>
  </si>
  <si>
    <t xml:space="preserve">monocyte-derived DC stimulated with INFa, or  TNF-a, IL-1b, IL-6 and PGE2 or anti-FcgRIIB antibody </t>
  </si>
  <si>
    <t xml:space="preserve">GSE11327 </t>
  </si>
  <si>
    <t>monocyte-derived dendritic cells activated with LPS IFNg over 48 hours</t>
  </si>
  <si>
    <t xml:space="preserve">GSE12773 </t>
  </si>
  <si>
    <t>airway epithelial cell-conditioned monocyte-derive dendritic cells</t>
  </si>
  <si>
    <t xml:space="preserve">GSE10316 </t>
  </si>
  <si>
    <t>Monocyte-derived dendritic cells stimulated with LPS, Poly(I:C), CD40L or a combination of IL-1-b, IL-6, TNF-a and PGE2</t>
  </si>
  <si>
    <t xml:space="preserve">GSE4984 </t>
  </si>
  <si>
    <t>Human monocyte derived dendritic cells matured via galectin-1 or LPS</t>
  </si>
  <si>
    <t xml:space="preserve">GSE5679 </t>
  </si>
  <si>
    <t>Monocyte-derived DC treated with PPARg and RARa ligands</t>
  </si>
  <si>
    <t xml:space="preserve">GSE10463 </t>
  </si>
  <si>
    <t>Immature monocyte-derived DC were activated with anti-CD40 antibodies for 8 hours in the absence or presence of VAF347.</t>
  </si>
  <si>
    <t xml:space="preserve">GSE6090 </t>
  </si>
  <si>
    <t>DC-SIGN stimulated monocyte-derived DC</t>
  </si>
  <si>
    <t xml:space="preserve">GSE6965 </t>
  </si>
  <si>
    <t>monocyte-derived dendritic cells after infection with A. Fumigatus (monocyte-derived)</t>
  </si>
  <si>
    <t>E-TABM-34</t>
  </si>
  <si>
    <t>BDCA1+ dendritic cell, BDCA3+ dendritic cell, CD16+ dendritic, plasmacytoid dendritic cell</t>
  </si>
  <si>
    <t xml:space="preserve">GSE11057 </t>
  </si>
  <si>
    <t>Naive, central memory and effector T cells</t>
  </si>
  <si>
    <t xml:space="preserve">GSE14926 </t>
  </si>
  <si>
    <t>human CD4 and CD8 T cells, negatively (N) or positively (P) selected</t>
  </si>
  <si>
    <t>Tim Willinger</t>
  </si>
  <si>
    <t xml:space="preserve">Tcell CD8+ Central memory </t>
  </si>
  <si>
    <t>Tcell CD8+ Effector memory RA</t>
  </si>
  <si>
    <t>Tcell CD8+ Effector memory</t>
  </si>
  <si>
    <t xml:space="preserve">GSE13906 </t>
  </si>
  <si>
    <t>gamma-delta T-cells from healthy volunteers</t>
  </si>
  <si>
    <t xml:space="preserve">GSE22045 </t>
  </si>
  <si>
    <t>unstimulated regulatory T cells (Tregs) and naïve CD4+ T cells</t>
  </si>
  <si>
    <t xml:space="preserve">GSE6743 </t>
  </si>
  <si>
    <t>naive T cells from peripheral blood stimulated with anti-CD3 and anti-CD28 antibodies in the presence or absence of retinoid acid, IL-12, and 1,25 (OH)2 vitamin D3</t>
  </si>
  <si>
    <t xml:space="preserve">GSE8059 </t>
  </si>
  <si>
    <t>resting and IL2 activated human natural killer cells</t>
  </si>
  <si>
    <t xml:space="preserve">GSE21774 </t>
  </si>
  <si>
    <t xml:space="preserve">CD62L+ and CD62L- NK cell </t>
  </si>
  <si>
    <t>Mel Greaves</t>
  </si>
  <si>
    <t>Neutrophil_CD16+ve</t>
  </si>
  <si>
    <t xml:space="preserve">GSE14465 </t>
  </si>
  <si>
    <t>Impact of anti-inflammatory agents on the gene expression profile of stimulated human neutrophils</t>
  </si>
  <si>
    <t xml:space="preserve">GSE18810 </t>
  </si>
  <si>
    <t>human neutrophils exposed to uropathogenic and commensal Esherichia coli.</t>
  </si>
  <si>
    <t xml:space="preserve">GSE22103 </t>
  </si>
  <si>
    <t>Blood neutrophils: untimulated, ex vivo activation with either Escherichia coli lipopolysaccharide (LPS), or with granulocyte-macrophage colony-simulating factor (GM-CSF) and interferon-gamma (INF-g)</t>
  </si>
  <si>
    <t>Bcell_CD19</t>
  </si>
  <si>
    <t xml:space="preserve">GSE12366 </t>
  </si>
  <si>
    <t>B cell subsets</t>
  </si>
  <si>
    <t xml:space="preserve">GSE15271 </t>
  </si>
  <si>
    <t>CXCR4pos (centroblast) and CXCR4neg (centrocyte) Human Germinal Center B cells</t>
  </si>
  <si>
    <t xml:space="preserve">GSE12034 </t>
  </si>
  <si>
    <t>Human metaphase II oocytes</t>
  </si>
  <si>
    <t xml:space="preserve">GSE6872 </t>
  </si>
  <si>
    <t>Normal human spermatozoa</t>
  </si>
  <si>
    <t>Pubmed ID</t>
  </si>
  <si>
    <t>Sample order</t>
  </si>
  <si>
    <t>doi:n/a10.2174/1876893800901010001.</t>
  </si>
  <si>
    <t>Data series ID</t>
  </si>
  <si>
    <t>% total                       (no. replicate data sets /total collection)</t>
  </si>
  <si>
    <t>Sample annotation (data series ID:cell class:chip description:replicate no.)</t>
  </si>
  <si>
    <t>Cell class</t>
  </si>
  <si>
    <t>% within cell class                             (no. replicate data sets/no. in cell class)</t>
  </si>
  <si>
    <t>Hs.25:tonsil:B_cell:Naive:r39</t>
  </si>
  <si>
    <t>Hs.25:tonsil:B_cell:Naive:r41</t>
  </si>
  <si>
    <t>Hs.25:tonsil:B_cell:Naive:r48</t>
  </si>
  <si>
    <t>Cell class %                (total in cell class/total data sets)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</si>
</sst>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name val="Arial"/>
      <family val="2"/>
    </font>
    <font>
      <sz val="9"/>
      <color theme="1"/>
      <name val="Verdana"/>
      <family val="2"/>
    </font>
    <font>
      <b/>
      <sz val="10"/>
      <color indexed="9"/>
      <name val="Arial"/>
      <family val="2"/>
    </font>
    <font>
      <sz val="8.8000000000000007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3" borderId="1" xfId="0" applyFill="1" applyBorder="1"/>
    <xf numFmtId="0" fontId="0" fillId="0" borderId="0" xfId="0" applyFont="1"/>
    <xf numFmtId="0" fontId="5" fillId="3" borderId="1" xfId="0" applyFont="1" applyFill="1" applyBorder="1"/>
    <xf numFmtId="0" fontId="6" fillId="3" borderId="1" xfId="0" applyFont="1" applyFill="1" applyBorder="1"/>
    <xf numFmtId="0" fontId="7" fillId="3" borderId="1" xfId="0" applyFont="1" applyFill="1" applyBorder="1"/>
    <xf numFmtId="0" fontId="0" fillId="3" borderId="0" xfId="0" applyFill="1"/>
    <xf numFmtId="0" fontId="1" fillId="3" borderId="0" xfId="0" applyFont="1" applyFill="1"/>
    <xf numFmtId="0" fontId="2" fillId="3" borderId="1" xfId="0" applyFont="1" applyFill="1" applyBorder="1"/>
    <xf numFmtId="0" fontId="4" fillId="3" borderId="1" xfId="1" applyFill="1" applyBorder="1" applyAlignment="1" applyProtection="1"/>
    <xf numFmtId="0" fontId="4" fillId="3" borderId="1" xfId="1" applyFill="1" applyBorder="1" applyAlignment="1" applyProtection="1">
      <alignment vertical="top" wrapText="1"/>
    </xf>
    <xf numFmtId="0" fontId="0" fillId="3" borderId="1" xfId="0" applyFont="1" applyFill="1" applyBorder="1"/>
    <xf numFmtId="0" fontId="8" fillId="3" borderId="1" xfId="0" applyFont="1" applyFill="1" applyBorder="1"/>
    <xf numFmtId="0" fontId="9" fillId="3" borderId="1" xfId="0" applyFont="1" applyFill="1" applyBorder="1"/>
    <xf numFmtId="0" fontId="3" fillId="3" borderId="1" xfId="0" applyFont="1" applyFill="1" applyBorder="1"/>
    <xf numFmtId="0" fontId="10" fillId="3" borderId="1" xfId="0" applyFont="1" applyFill="1" applyBorder="1" applyAlignment="1">
      <alignment vertical="top" wrapText="1"/>
    </xf>
    <xf numFmtId="0" fontId="4" fillId="3" borderId="1" xfId="1" applyFill="1" applyBorder="1" applyAlignment="1" applyProtection="1">
      <alignment horizontal="right"/>
    </xf>
    <xf numFmtId="0" fontId="1" fillId="3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1" fontId="4" fillId="3" borderId="1" xfId="1" applyNumberFormat="1" applyFill="1" applyBorder="1" applyAlignment="1" applyProtection="1">
      <alignment horizontal="right"/>
    </xf>
    <xf numFmtId="1" fontId="0" fillId="3" borderId="1" xfId="0" applyNumberFormat="1" applyFill="1" applyBorder="1" applyAlignment="1">
      <alignment horizontal="right"/>
    </xf>
    <xf numFmtId="0" fontId="0" fillId="3" borderId="0" xfId="0" applyFont="1" applyFill="1"/>
    <xf numFmtId="0" fontId="0" fillId="3" borderId="2" xfId="0" applyFont="1" applyFill="1" applyBorder="1" applyAlignment="1">
      <alignment vertical="top" wrapText="1"/>
    </xf>
    <xf numFmtId="0" fontId="0" fillId="3" borderId="2" xfId="0" applyFont="1" applyFill="1" applyBorder="1"/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2" fontId="0" fillId="3" borderId="1" xfId="0" applyNumberFormat="1" applyFont="1" applyFill="1" applyBorder="1"/>
    <xf numFmtId="2" fontId="0" fillId="3" borderId="1" xfId="0" applyNumberFormat="1" applyFill="1" applyBorder="1"/>
    <xf numFmtId="2" fontId="1" fillId="2" borderId="0" xfId="0" applyNumberFormat="1" applyFont="1" applyFill="1" applyAlignment="1">
      <alignment horizontal="center" wrapText="1"/>
    </xf>
    <xf numFmtId="2" fontId="0" fillId="0" borderId="0" xfId="0" applyNumberFormat="1" applyFont="1"/>
    <xf numFmtId="2" fontId="0" fillId="0" borderId="0" xfId="0" applyNumberFormat="1"/>
    <xf numFmtId="0" fontId="2" fillId="2" borderId="0" xfId="0" applyFont="1" applyFill="1" applyAlignment="1">
      <alignment horizontal="left" wrapText="1"/>
    </xf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HandleVisibilityChangeL2080455171()" TargetMode="External"/><Relationship Id="rId2" Type="http://schemas.openxmlformats.org/officeDocument/2006/relationships/image" Target="../media/image1.gif"/><Relationship Id="rId1" Type="http://schemas.openxmlformats.org/officeDocument/2006/relationships/hyperlink" Target="javascript:HandleVisibilityChangeL352448727()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557</xdr:row>
      <xdr:rowOff>0</xdr:rowOff>
    </xdr:from>
    <xdr:to>
      <xdr:col>6</xdr:col>
      <xdr:colOff>85725</xdr:colOff>
      <xdr:row>557</xdr:row>
      <xdr:rowOff>85725</xdr:rowOff>
    </xdr:to>
    <xdr:pic>
      <xdr:nvPicPr>
        <xdr:cNvPr id="92" name="Picture 7" descr="More...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106025" y="3753802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557</xdr:row>
      <xdr:rowOff>0</xdr:rowOff>
    </xdr:from>
    <xdr:to>
      <xdr:col>10</xdr:col>
      <xdr:colOff>85725</xdr:colOff>
      <xdr:row>557</xdr:row>
      <xdr:rowOff>85725</xdr:rowOff>
    </xdr:to>
    <xdr:pic>
      <xdr:nvPicPr>
        <xdr:cNvPr id="93" name="Picture 7" descr="More...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993225" y="3753802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557</xdr:row>
      <xdr:rowOff>0</xdr:rowOff>
    </xdr:from>
    <xdr:to>
      <xdr:col>7</xdr:col>
      <xdr:colOff>85725</xdr:colOff>
      <xdr:row>557</xdr:row>
      <xdr:rowOff>85725</xdr:rowOff>
    </xdr:to>
    <xdr:pic>
      <xdr:nvPicPr>
        <xdr:cNvPr id="94" name="Picture 7" descr="More...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068050" y="3753802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590</xdr:row>
      <xdr:rowOff>0</xdr:rowOff>
    </xdr:from>
    <xdr:to>
      <xdr:col>10</xdr:col>
      <xdr:colOff>85725</xdr:colOff>
      <xdr:row>590</xdr:row>
      <xdr:rowOff>85725</xdr:rowOff>
    </xdr:to>
    <xdr:pic>
      <xdr:nvPicPr>
        <xdr:cNvPr id="96" name="Picture 3" descr="More...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993225" y="4496752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590</xdr:row>
      <xdr:rowOff>0</xdr:rowOff>
    </xdr:from>
    <xdr:to>
      <xdr:col>7</xdr:col>
      <xdr:colOff>85725</xdr:colOff>
      <xdr:row>590</xdr:row>
      <xdr:rowOff>85725</xdr:rowOff>
    </xdr:to>
    <xdr:pic>
      <xdr:nvPicPr>
        <xdr:cNvPr id="97" name="Picture 3" descr="More...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068050" y="44967525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557</xdr:row>
      <xdr:rowOff>0</xdr:rowOff>
    </xdr:from>
    <xdr:to>
      <xdr:col>15</xdr:col>
      <xdr:colOff>85725</xdr:colOff>
      <xdr:row>557</xdr:row>
      <xdr:rowOff>85725</xdr:rowOff>
    </xdr:to>
    <xdr:pic>
      <xdr:nvPicPr>
        <xdr:cNvPr id="11" name="Picture 7" descr="More...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15900" y="106508550"/>
          <a:ext cx="85725" cy="857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590</xdr:row>
      <xdr:rowOff>0</xdr:rowOff>
    </xdr:from>
    <xdr:to>
      <xdr:col>15</xdr:col>
      <xdr:colOff>85725</xdr:colOff>
      <xdr:row>590</xdr:row>
      <xdr:rowOff>85725</xdr:rowOff>
    </xdr:to>
    <xdr:pic>
      <xdr:nvPicPr>
        <xdr:cNvPr id="12" name="Picture 3" descr="More...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15900" y="112795050"/>
          <a:ext cx="85725" cy="857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ncbi.nlm.nih.gov/geo/query/acc.cgi?acc=GSM160532" TargetMode="External"/><Relationship Id="rId21" Type="http://schemas.openxmlformats.org/officeDocument/2006/relationships/hyperlink" Target="http://www.ncbi.nlm.nih.gov/sites/entrez?Db=Pubmed&amp;term=19269371%5bUID%5d" TargetMode="External"/><Relationship Id="rId170" Type="http://schemas.openxmlformats.org/officeDocument/2006/relationships/hyperlink" Target="http://www.ncbi.nlm.nih.gov/geo/query/acc.cgi?acc=GSM372144" TargetMode="External"/><Relationship Id="rId268" Type="http://schemas.openxmlformats.org/officeDocument/2006/relationships/hyperlink" Target="http://www.ncbi.nlm.nih.gov/geo/query/acc.cgi?acc=GSE21668" TargetMode="External"/><Relationship Id="rId475" Type="http://schemas.openxmlformats.org/officeDocument/2006/relationships/hyperlink" Target="http://www.ncbi.nlm.nih.gov/geo/query/acc.cgi?acc=GSM318412" TargetMode="External"/><Relationship Id="rId682" Type="http://schemas.openxmlformats.org/officeDocument/2006/relationships/hyperlink" Target="http://www.ncbi.nlm.nih.gov/geo/query/acc.cgi?acc=GSM454564" TargetMode="External"/><Relationship Id="rId128" Type="http://schemas.openxmlformats.org/officeDocument/2006/relationships/hyperlink" Target="http://www.ncbi.nlm.nih.gov/geo/query/acc.cgi?acc=GSM367219" TargetMode="External"/><Relationship Id="rId335" Type="http://schemas.openxmlformats.org/officeDocument/2006/relationships/hyperlink" Target="http://www.ncbi.nlm.nih.gov/geo/query/acc.cgi?acc=GSM119361" TargetMode="External"/><Relationship Id="rId542" Type="http://schemas.openxmlformats.org/officeDocument/2006/relationships/hyperlink" Target="http://www.ncbi.nlm.nih.gov/geo/query/acc.cgi?acc=GSM476782" TargetMode="External"/><Relationship Id="rId987" Type="http://schemas.openxmlformats.org/officeDocument/2006/relationships/hyperlink" Target="http://www.ncbi.nlm.nih.gov/geo/query/acc.cgi?acc=GSE18565" TargetMode="External"/><Relationship Id="rId1172" Type="http://schemas.openxmlformats.org/officeDocument/2006/relationships/hyperlink" Target="http://www.ncbi.nlm.nih.gov/sites/entrez?Db=Pubmed&amp;term=19057661%5bUID%5d" TargetMode="External"/><Relationship Id="rId402" Type="http://schemas.openxmlformats.org/officeDocument/2006/relationships/hyperlink" Target="http://www.ncbi.nlm.nih.gov/geo/query/acc.cgi?acc=GSM497079" TargetMode="External"/><Relationship Id="rId847" Type="http://schemas.openxmlformats.org/officeDocument/2006/relationships/hyperlink" Target="http://www.ncbi.nlm.nih.gov/geo/query/acc.cgi?acc=GSM488973" TargetMode="External"/><Relationship Id="rId1032" Type="http://schemas.openxmlformats.org/officeDocument/2006/relationships/hyperlink" Target="http://www.ncbi.nlm.nih.gov/sites/entrez?Db=Pubmed&amp;term=18084737%5bUID%5d" TargetMode="External"/><Relationship Id="rId1477" Type="http://schemas.openxmlformats.org/officeDocument/2006/relationships/hyperlink" Target="http://www.ncbi.nlm.nih.gov/geo/query/acc.cgi?acc=GSE6090" TargetMode="External"/><Relationship Id="rId1684" Type="http://schemas.openxmlformats.org/officeDocument/2006/relationships/hyperlink" Target="http://www.ncbi.nlm.nih.gov/geo/query/acc.cgi?acc=GSM198944" TargetMode="External"/><Relationship Id="rId707" Type="http://schemas.openxmlformats.org/officeDocument/2006/relationships/hyperlink" Target="http://www.ncbi.nlm.nih.gov/geo/query/acc.cgi?acc=GSM172865" TargetMode="External"/><Relationship Id="rId914" Type="http://schemas.openxmlformats.org/officeDocument/2006/relationships/hyperlink" Target="http://www.ncbi.nlm.nih.gov/geo/query/acc.cgi?acc=GSE7807" TargetMode="External"/><Relationship Id="rId1337" Type="http://schemas.openxmlformats.org/officeDocument/2006/relationships/hyperlink" Target="http://www.ncbi.nlm.nih.gov/geo/query/acc.cgi?acc=GSM286089" TargetMode="External"/><Relationship Id="rId1544" Type="http://schemas.openxmlformats.org/officeDocument/2006/relationships/hyperlink" Target="http://www.ncbi.nlm.nih.gov/sites/entrez?Db=Pubmed&amp;term=17893130%5bUID%5d" TargetMode="External"/><Relationship Id="rId1751" Type="http://schemas.openxmlformats.org/officeDocument/2006/relationships/hyperlink" Target="http://www.ncbi.nlm.nih.gov/geo/query/acc.cgi?acc=GSM381346" TargetMode="External"/><Relationship Id="rId43" Type="http://schemas.openxmlformats.org/officeDocument/2006/relationships/hyperlink" Target="http://www.ncbi.nlm.nih.gov/geo/query/acc.cgi?acc=GSM402708" TargetMode="External"/><Relationship Id="rId1404" Type="http://schemas.openxmlformats.org/officeDocument/2006/relationships/hyperlink" Target="http://www.ncbi.nlm.nih.gov/geo/query/acc.cgi?acc=GSM260692" TargetMode="External"/><Relationship Id="rId1611" Type="http://schemas.openxmlformats.org/officeDocument/2006/relationships/hyperlink" Target="http://www.ncbi.nlm.nih.gov/geo/query/acc.cgi?acc=GSM372801" TargetMode="External"/><Relationship Id="rId192" Type="http://schemas.openxmlformats.org/officeDocument/2006/relationships/hyperlink" Target="http://www.ncbi.nlm.nih.gov/geo/query/acc.cgi?acc=GSM322377" TargetMode="External"/><Relationship Id="rId1709" Type="http://schemas.openxmlformats.org/officeDocument/2006/relationships/hyperlink" Target="http://www.ncbi.nlm.nih.gov/geo/query/acc.cgi?acc=GSM549583" TargetMode="External"/><Relationship Id="rId497" Type="http://schemas.openxmlformats.org/officeDocument/2006/relationships/hyperlink" Target="http://www.ncbi.nlm.nih.gov/geo/query/acc.cgi?acc=GSM143728" TargetMode="External"/><Relationship Id="rId357" Type="http://schemas.openxmlformats.org/officeDocument/2006/relationships/hyperlink" Target="http://www.ncbi.nlm.nih.gov/geo/query/acc.cgi?acc=GSM260305" TargetMode="External"/><Relationship Id="rId1194" Type="http://schemas.openxmlformats.org/officeDocument/2006/relationships/hyperlink" Target="http://www.ncbi.nlm.nih.gov/sites/entrez?Db=Pubmed&amp;term=19057661%5bUID%5d" TargetMode="External"/><Relationship Id="rId217" Type="http://schemas.openxmlformats.org/officeDocument/2006/relationships/hyperlink" Target="http://www.ncbi.nlm.nih.gov/sites/entrez?Db=Pubmed&amp;term=19269371%5bUID%5d" TargetMode="External"/><Relationship Id="rId564" Type="http://schemas.openxmlformats.org/officeDocument/2006/relationships/hyperlink" Target="http://www.ncbi.nlm.nih.gov/geo/query/acc.cgi?acc=GSM239668" TargetMode="External"/><Relationship Id="rId771" Type="http://schemas.openxmlformats.org/officeDocument/2006/relationships/hyperlink" Target="http://www.ncbi.nlm.nih.gov/geo/query/acc.cgi?acc=GSM289613" TargetMode="External"/><Relationship Id="rId869" Type="http://schemas.openxmlformats.org/officeDocument/2006/relationships/hyperlink" Target="http://www.ncbi.nlm.nih.gov/geo/query/acc.cgi?acc=GSM469128" TargetMode="External"/><Relationship Id="rId1499" Type="http://schemas.openxmlformats.org/officeDocument/2006/relationships/hyperlink" Target="http://www.ncbi.nlm.nih.gov/geo/query/acc.cgi?acc=GSE7509" TargetMode="External"/><Relationship Id="rId424" Type="http://schemas.openxmlformats.org/officeDocument/2006/relationships/hyperlink" Target="http://www.ncbi.nlm.nih.gov/geo/query/acc.cgi?acc=GSM336559" TargetMode="External"/><Relationship Id="rId631" Type="http://schemas.openxmlformats.org/officeDocument/2006/relationships/hyperlink" Target="http://www.ncbi.nlm.nih.gov/geo/query/acc.cgi?acc=GSM173540" TargetMode="External"/><Relationship Id="rId729" Type="http://schemas.openxmlformats.org/officeDocument/2006/relationships/hyperlink" Target="http://www.ncbi.nlm.nih.gov/geo/query/acc.cgi?acc=GSM287219" TargetMode="External"/><Relationship Id="rId1054" Type="http://schemas.openxmlformats.org/officeDocument/2006/relationships/hyperlink" Target="http://www.ncbi.nlm.nih.gov/geo/query/acc.cgi?acc=GSE8608" TargetMode="External"/><Relationship Id="rId1261" Type="http://schemas.openxmlformats.org/officeDocument/2006/relationships/hyperlink" Target="http://www.ncbi.nlm.nih.gov/geo/query/acc.cgi?acc=GSE13670" TargetMode="External"/><Relationship Id="rId1359" Type="http://schemas.openxmlformats.org/officeDocument/2006/relationships/hyperlink" Target="http://www.ncbi.nlm.nih.gov/geo/query/acc.cgi?acc=GSM320545" TargetMode="External"/><Relationship Id="rId936" Type="http://schemas.openxmlformats.org/officeDocument/2006/relationships/hyperlink" Target="http://www.ncbi.nlm.nih.gov/geo/query/acc.cgi?acc=GSE12108" TargetMode="External"/><Relationship Id="rId1121" Type="http://schemas.openxmlformats.org/officeDocument/2006/relationships/hyperlink" Target="http://www.ncbi.nlm.nih.gov/geo/query/acc.cgi?acc=GSE7568" TargetMode="External"/><Relationship Id="rId1219" Type="http://schemas.openxmlformats.org/officeDocument/2006/relationships/hyperlink" Target="http://www.ncbi.nlm.nih.gov/geo/query/acc.cgi?acc=GSE11199" TargetMode="External"/><Relationship Id="rId1566" Type="http://schemas.openxmlformats.org/officeDocument/2006/relationships/hyperlink" Target="http://www.ncbi.nlm.nih.gov/geo/query/acc.cgi?acc=GSM160532" TargetMode="External"/><Relationship Id="rId1773" Type="http://schemas.openxmlformats.org/officeDocument/2006/relationships/hyperlink" Target="http://www.ncbi.nlm.nih.gov/geo/query/acc.cgi?acc=GSE12366" TargetMode="External"/><Relationship Id="rId65" Type="http://schemas.openxmlformats.org/officeDocument/2006/relationships/hyperlink" Target="http://www.ncbi.nlm.nih.gov/geo/query/acc.cgi?acc=GSM143717" TargetMode="External"/><Relationship Id="rId1426" Type="http://schemas.openxmlformats.org/officeDocument/2006/relationships/hyperlink" Target="http://www.ncbi.nlm.nih.gov/sites/entrez?Db=Pubmed&amp;term=19017356%5bUID%5d" TargetMode="External"/><Relationship Id="rId1633" Type="http://schemas.openxmlformats.org/officeDocument/2006/relationships/hyperlink" Target="http://www.ncbi.nlm.nih.gov/sites/entrez?Db=Pubmed&amp;term=18922855%5bUID%5d" TargetMode="External"/><Relationship Id="rId1700" Type="http://schemas.openxmlformats.org/officeDocument/2006/relationships/hyperlink" Target="http://www.ncbi.nlm.nih.gov/sites/entrez?Db=Pubmed&amp;term=17623099%5bUID%5d" TargetMode="External"/><Relationship Id="rId281" Type="http://schemas.openxmlformats.org/officeDocument/2006/relationships/hyperlink" Target="http://www.ncbi.nlm.nih.gov/geo/query/acc.cgi?acc=GSE21668" TargetMode="External"/><Relationship Id="rId141" Type="http://schemas.openxmlformats.org/officeDocument/2006/relationships/hyperlink" Target="http://www.ncbi.nlm.nih.gov/geo/query/acc.cgi?acc=GSM501001" TargetMode="External"/><Relationship Id="rId379" Type="http://schemas.openxmlformats.org/officeDocument/2006/relationships/hyperlink" Target="http://www.ncbi.nlm.nih.gov/geo/query/acc.cgi?acc=GSM119354" TargetMode="External"/><Relationship Id="rId586" Type="http://schemas.openxmlformats.org/officeDocument/2006/relationships/hyperlink" Target="http://www.ncbi.nlm.nih.gov/geo/query/acc.cgi?acc=GSM260305" TargetMode="External"/><Relationship Id="rId793" Type="http://schemas.openxmlformats.org/officeDocument/2006/relationships/hyperlink" Target="http://www.ncbi.nlm.nih.gov/geo/query/acc.cgi?acc=GSE19429" TargetMode="External"/><Relationship Id="rId7" Type="http://schemas.openxmlformats.org/officeDocument/2006/relationships/hyperlink" Target="http://www.ncbi.nlm.nih.gov/geo/query/acc.cgi?acc=GSM347922" TargetMode="External"/><Relationship Id="rId239" Type="http://schemas.openxmlformats.org/officeDocument/2006/relationships/hyperlink" Target="http://www.ncbi.nlm.nih.gov/geo/query/acc.cgi?acc=GSM260667" TargetMode="External"/><Relationship Id="rId446" Type="http://schemas.openxmlformats.org/officeDocument/2006/relationships/hyperlink" Target="http://www.ncbi.nlm.nih.gov/geo/query/acc.cgi?acc=GSM385353" TargetMode="External"/><Relationship Id="rId653" Type="http://schemas.openxmlformats.org/officeDocument/2006/relationships/hyperlink" Target="http://www.ncbi.nlm.nih.gov/geo/query/acc.cgi?acc=GSM454563" TargetMode="External"/><Relationship Id="rId1076" Type="http://schemas.openxmlformats.org/officeDocument/2006/relationships/hyperlink" Target="http://www.ncbi.nlm.nih.gov/geo/query/acc.cgi?acc=GSM299562" TargetMode="External"/><Relationship Id="rId1283" Type="http://schemas.openxmlformats.org/officeDocument/2006/relationships/hyperlink" Target="http://www.ncbi.nlm.nih.gov/geo/query/acc.cgi?acc=GSM181981" TargetMode="External"/><Relationship Id="rId1490" Type="http://schemas.openxmlformats.org/officeDocument/2006/relationships/hyperlink" Target="http://www.ncbi.nlm.nih.gov/geo/query/acc.cgi?acc=GSE6863" TargetMode="External"/><Relationship Id="rId306" Type="http://schemas.openxmlformats.org/officeDocument/2006/relationships/hyperlink" Target="http://www.ncbi.nlm.nih.gov/geo/query/acc.cgi?acc=GSM250019" TargetMode="External"/><Relationship Id="rId860" Type="http://schemas.openxmlformats.org/officeDocument/2006/relationships/hyperlink" Target="http://www.ncbi.nlm.nih.gov/sites/entrez?Db=Pubmed&amp;term=17353439%5bUID%5d" TargetMode="External"/><Relationship Id="rId958" Type="http://schemas.openxmlformats.org/officeDocument/2006/relationships/hyperlink" Target="http://www.ncbi.nlm.nih.gov/geo/query/acc.cgi?acc=GSM432176" TargetMode="External"/><Relationship Id="rId1143" Type="http://schemas.openxmlformats.org/officeDocument/2006/relationships/hyperlink" Target="http://www.ncbi.nlm.nih.gov/geo/query/acc.cgi?acc=GSM343809" TargetMode="External"/><Relationship Id="rId1588" Type="http://schemas.openxmlformats.org/officeDocument/2006/relationships/hyperlink" Target="http://www.ncbi.nlm.nih.gov/geo/query/acc.cgi?acc=GSE14926" TargetMode="External"/><Relationship Id="rId1795" Type="http://schemas.openxmlformats.org/officeDocument/2006/relationships/hyperlink" Target="http://www.ncbi.nlm.nih.gov/geo/query/acc.cgi?acc=GSM422295" TargetMode="External"/><Relationship Id="rId87" Type="http://schemas.openxmlformats.org/officeDocument/2006/relationships/hyperlink" Target="http://www.ncbi.nlm.nih.gov/geo/query/acc.cgi?acc=GSM367241" TargetMode="External"/><Relationship Id="rId513" Type="http://schemas.openxmlformats.org/officeDocument/2006/relationships/hyperlink" Target="http://www.ncbi.nlm.nih.gov/geo/query/acc.cgi?acc=GSM141255" TargetMode="External"/><Relationship Id="rId720" Type="http://schemas.openxmlformats.org/officeDocument/2006/relationships/hyperlink" Target="http://www.ncbi.nlm.nih.gov/geo/query/acc.cgi?acc=GSM116103" TargetMode="External"/><Relationship Id="rId818" Type="http://schemas.openxmlformats.org/officeDocument/2006/relationships/hyperlink" Target="http://www.ncbi.nlm.nih.gov/geo/query/acc.cgi?acc=GSM488981" TargetMode="External"/><Relationship Id="rId1350" Type="http://schemas.openxmlformats.org/officeDocument/2006/relationships/hyperlink" Target="http://www.ncbi.nlm.nih.gov/geo/query/acc.cgi?acc=GSE12773" TargetMode="External"/><Relationship Id="rId1448" Type="http://schemas.openxmlformats.org/officeDocument/2006/relationships/hyperlink" Target="http://www.ncbi.nlm.nih.gov/geo/query/acc.cgi?acc=GSE12773" TargetMode="External"/><Relationship Id="rId1655" Type="http://schemas.openxmlformats.org/officeDocument/2006/relationships/hyperlink" Target="http://www.ncbi.nlm.nih.gov/geo/query/acc.cgi?acc=GSE11057" TargetMode="External"/><Relationship Id="rId1003" Type="http://schemas.openxmlformats.org/officeDocument/2006/relationships/hyperlink" Target="http://www.ncbi.nlm.nih.gov/geo/query/acc.cgi?acc=GSM183315" TargetMode="External"/><Relationship Id="rId1210" Type="http://schemas.openxmlformats.org/officeDocument/2006/relationships/hyperlink" Target="http://www.ncbi.nlm.nih.gov/geo/query/acc.cgi?acc=GSE11199" TargetMode="External"/><Relationship Id="rId1308" Type="http://schemas.openxmlformats.org/officeDocument/2006/relationships/hyperlink" Target="http://www.ncbi.nlm.nih.gov/geo/query/acc.cgi?acc=GSE5679" TargetMode="External"/><Relationship Id="rId1515" Type="http://schemas.openxmlformats.org/officeDocument/2006/relationships/hyperlink" Target="http://www.ncbi.nlm.nih.gov/geo/query/acc.cgi?acc=GSM160532" TargetMode="External"/><Relationship Id="rId1722" Type="http://schemas.openxmlformats.org/officeDocument/2006/relationships/hyperlink" Target="http://www.ncbi.nlm.nih.gov/geo/query/acc.cgi?acc=GSE18810" TargetMode="External"/><Relationship Id="rId14" Type="http://schemas.openxmlformats.org/officeDocument/2006/relationships/hyperlink" Target="http://www.ncbi.nlm.nih.gov/geo/query/acc.cgi?acc=GSE6561" TargetMode="External"/><Relationship Id="rId163" Type="http://schemas.openxmlformats.org/officeDocument/2006/relationships/hyperlink" Target="http://www.ncbi.nlm.nih.gov/geo/query/acc.cgi?acc=GSM372142" TargetMode="External"/><Relationship Id="rId370" Type="http://schemas.openxmlformats.org/officeDocument/2006/relationships/hyperlink" Target="http://www.ncbi.nlm.nih.gov/geo/query/acc.cgi?acc=GSM346942" TargetMode="External"/><Relationship Id="rId230" Type="http://schemas.openxmlformats.org/officeDocument/2006/relationships/hyperlink" Target="http://www.ncbi.nlm.nih.gov/geo/query/acc.cgi?acc=GSM260657" TargetMode="External"/><Relationship Id="rId468" Type="http://schemas.openxmlformats.org/officeDocument/2006/relationships/hyperlink" Target="http://www.ncbi.nlm.nih.gov/geo/query/acc.cgi?acc=GSM410685" TargetMode="External"/><Relationship Id="rId675" Type="http://schemas.openxmlformats.org/officeDocument/2006/relationships/hyperlink" Target="http://www.ncbi.nlm.nih.gov/geo/query/acc.cgi?acc=GSM454564" TargetMode="External"/><Relationship Id="rId882" Type="http://schemas.openxmlformats.org/officeDocument/2006/relationships/hyperlink" Target="http://www.ncbi.nlm.nih.gov/sites/entrez?Db=Pubmed&amp;term=20211010%5bUID%5d" TargetMode="External"/><Relationship Id="rId1098" Type="http://schemas.openxmlformats.org/officeDocument/2006/relationships/hyperlink" Target="http://www.ncbi.nlm.nih.gov/sites/entrez?Db=Pubmed&amp;term=18773076%5bUID%5d" TargetMode="External"/><Relationship Id="rId328" Type="http://schemas.openxmlformats.org/officeDocument/2006/relationships/hyperlink" Target="http://www.ncbi.nlm.nih.gov/geo/query/acc.cgi?acc=GSM143727" TargetMode="External"/><Relationship Id="rId535" Type="http://schemas.openxmlformats.org/officeDocument/2006/relationships/hyperlink" Target="http://www.ncbi.nlm.nih.gov/geo/query/acc.cgi?acc=GSM551183" TargetMode="External"/><Relationship Id="rId742" Type="http://schemas.openxmlformats.org/officeDocument/2006/relationships/hyperlink" Target="http://www.ncbi.nlm.nih.gov/geo/query/acc.cgi?acc=GSE9451" TargetMode="External"/><Relationship Id="rId1165" Type="http://schemas.openxmlformats.org/officeDocument/2006/relationships/hyperlink" Target="http://www.ncbi.nlm.nih.gov/geo/query/acc.cgi?acc=GSM343831" TargetMode="External"/><Relationship Id="rId1372" Type="http://schemas.openxmlformats.org/officeDocument/2006/relationships/hyperlink" Target="http://www.ncbi.nlm.nih.gov/geo/query/acc.cgi?acc=GSE10463" TargetMode="External"/><Relationship Id="rId602" Type="http://schemas.openxmlformats.org/officeDocument/2006/relationships/hyperlink" Target="http://www.ncbi.nlm.nih.gov/geo/query/acc.cgi?acc=GSM92232" TargetMode="External"/><Relationship Id="rId1025" Type="http://schemas.openxmlformats.org/officeDocument/2006/relationships/hyperlink" Target="http://www.ncbi.nlm.nih.gov/sites/entrez?Db=Pubmed&amp;term=18084737%5bUID%5d" TargetMode="External"/><Relationship Id="rId1232" Type="http://schemas.openxmlformats.org/officeDocument/2006/relationships/hyperlink" Target="http://www.ncbi.nlm.nih.gov/geo/query/acc.cgi?acc=GSM359760" TargetMode="External"/><Relationship Id="rId1677" Type="http://schemas.openxmlformats.org/officeDocument/2006/relationships/hyperlink" Target="http://www.ncbi.nlm.nih.gov/geo/query/acc.cgi?acc=GSM547999" TargetMode="External"/><Relationship Id="rId907" Type="http://schemas.openxmlformats.org/officeDocument/2006/relationships/hyperlink" Target="http://www.ncbi.nlm.nih.gov/geo/query/acc.cgi?acc=GSM189451" TargetMode="External"/><Relationship Id="rId1537" Type="http://schemas.openxmlformats.org/officeDocument/2006/relationships/hyperlink" Target="http://www.ncbi.nlm.nih.gov/sites/entrez?Db=Pubmed&amp;term=17893130%5bUID%5d" TargetMode="External"/><Relationship Id="rId1744" Type="http://schemas.openxmlformats.org/officeDocument/2006/relationships/hyperlink" Target="http://www.ncbi.nlm.nih.gov/geo/query/acc.cgi?acc=GSM381339" TargetMode="External"/><Relationship Id="rId36" Type="http://schemas.openxmlformats.org/officeDocument/2006/relationships/hyperlink" Target="http://www.ncbi.nlm.nih.gov/geo/query/acc.cgi?acc=GSM402708" TargetMode="External"/><Relationship Id="rId1604" Type="http://schemas.openxmlformats.org/officeDocument/2006/relationships/hyperlink" Target="http://www.ncbi.nlm.nih.gov/sites/entrez?Db=Pubmed&amp;term=18922855%5bUID%5d" TargetMode="External"/><Relationship Id="rId185" Type="http://schemas.openxmlformats.org/officeDocument/2006/relationships/hyperlink" Target="http://www.ncbi.nlm.nih.gov/geo/query/acc.cgi?acc=GSM239606" TargetMode="External"/><Relationship Id="rId1811" Type="http://schemas.openxmlformats.org/officeDocument/2006/relationships/hyperlink" Target="http://www.ncbi.nlm.nih.gov/geo/query/acc.cgi?acc=GSM287217" TargetMode="External"/><Relationship Id="rId392" Type="http://schemas.openxmlformats.org/officeDocument/2006/relationships/hyperlink" Target="http://www.ncbi.nlm.nih.gov/geo/query/acc.cgi?acc=GSM305785" TargetMode="External"/><Relationship Id="rId697" Type="http://schemas.openxmlformats.org/officeDocument/2006/relationships/hyperlink" Target="http://www.ncbi.nlm.nih.gov/geo/query/acc.cgi?acc=GSM454564" TargetMode="External"/><Relationship Id="rId252" Type="http://schemas.openxmlformats.org/officeDocument/2006/relationships/hyperlink" Target="http://www.ncbi.nlm.nih.gov/geo/query/acc.cgi?acc=GSM260681" TargetMode="External"/><Relationship Id="rId1187" Type="http://schemas.openxmlformats.org/officeDocument/2006/relationships/hyperlink" Target="http://www.ncbi.nlm.nih.gov/sites/entrez?Db=Pubmed&amp;term=19057661%5bUID%5d" TargetMode="External"/><Relationship Id="rId112" Type="http://schemas.openxmlformats.org/officeDocument/2006/relationships/hyperlink" Target="http://www.ncbi.nlm.nih.gov/geo/query/acc.cgi?acc=GSM372142" TargetMode="External"/><Relationship Id="rId557" Type="http://schemas.openxmlformats.org/officeDocument/2006/relationships/hyperlink" Target="http://www.ncbi.nlm.nih.gov/geo/query/acc.cgi?acc=GSM413848" TargetMode="External"/><Relationship Id="rId764" Type="http://schemas.openxmlformats.org/officeDocument/2006/relationships/hyperlink" Target="http://www.ncbi.nlm.nih.gov/geo/query/acc.cgi?acc=GSM178553" TargetMode="External"/><Relationship Id="rId971" Type="http://schemas.openxmlformats.org/officeDocument/2006/relationships/hyperlink" Target="http://www.ncbi.nlm.nih.gov/geo/query/acc.cgi?acc=GSE16836" TargetMode="External"/><Relationship Id="rId1394" Type="http://schemas.openxmlformats.org/officeDocument/2006/relationships/hyperlink" Target="http://www.ncbi.nlm.nih.gov/geo/query/acc.cgi?acc=GSM112664" TargetMode="External"/><Relationship Id="rId1699" Type="http://schemas.openxmlformats.org/officeDocument/2006/relationships/hyperlink" Target="http://www.ncbi.nlm.nih.gov/sites/entrez?Db=Pubmed&amp;term=17623099%5bUID%5d" TargetMode="External"/><Relationship Id="rId417" Type="http://schemas.openxmlformats.org/officeDocument/2006/relationships/hyperlink" Target="http://www.ncbi.nlm.nih.gov/geo/query/acc.cgi?acc=GSM336559" TargetMode="External"/><Relationship Id="rId624" Type="http://schemas.openxmlformats.org/officeDocument/2006/relationships/hyperlink" Target="http://www.ncbi.nlm.nih.gov/geo/query/acc.cgi?acc=GSM173533" TargetMode="External"/><Relationship Id="rId831" Type="http://schemas.openxmlformats.org/officeDocument/2006/relationships/hyperlink" Target="http://www.ncbi.nlm.nih.gov/geo/query/acc.cgi?acc=GSE18934" TargetMode="External"/><Relationship Id="rId1047" Type="http://schemas.openxmlformats.org/officeDocument/2006/relationships/hyperlink" Target="http://www.ncbi.nlm.nih.gov/geo/query/acc.cgi?acc=GSE8608" TargetMode="External"/><Relationship Id="rId1254" Type="http://schemas.openxmlformats.org/officeDocument/2006/relationships/hyperlink" Target="http://www.ncbi.nlm.nih.gov/sites/entrez?Db=Pubmed&amp;term=19381294%5bUID%5d" TargetMode="External"/><Relationship Id="rId1461" Type="http://schemas.openxmlformats.org/officeDocument/2006/relationships/hyperlink" Target="http://www.ncbi.nlm.nih.gov/geo/query/acc.cgi?acc=GSM140973" TargetMode="External"/><Relationship Id="rId929" Type="http://schemas.openxmlformats.org/officeDocument/2006/relationships/hyperlink" Target="http://www.ncbi.nlm.nih.gov/geo/query/acc.cgi?acc=GSM305441" TargetMode="External"/><Relationship Id="rId1114" Type="http://schemas.openxmlformats.org/officeDocument/2006/relationships/hyperlink" Target="http://www.ncbi.nlm.nih.gov/geo/query/acc.cgi?acc=GSE7568" TargetMode="External"/><Relationship Id="rId1321" Type="http://schemas.openxmlformats.org/officeDocument/2006/relationships/hyperlink" Target="http://www.ncbi.nlm.nih.gov/pubmed/16210585" TargetMode="External"/><Relationship Id="rId1559" Type="http://schemas.openxmlformats.org/officeDocument/2006/relationships/hyperlink" Target="http://www.ncbi.nlm.nih.gov/geo/query/acc.cgi?acc=GSM160532" TargetMode="External"/><Relationship Id="rId1766" Type="http://schemas.openxmlformats.org/officeDocument/2006/relationships/hyperlink" Target="http://www.ncbi.nlm.nih.gov/sites/entrez?Db=Pubmed&amp;term=19023113%5bUID%5d" TargetMode="External"/><Relationship Id="rId58" Type="http://schemas.openxmlformats.org/officeDocument/2006/relationships/hyperlink" Target="http://www.ncbi.nlm.nih.gov/geo/query/acc.cgi?acc=GSM172865" TargetMode="External"/><Relationship Id="rId1419" Type="http://schemas.openxmlformats.org/officeDocument/2006/relationships/hyperlink" Target="http://www.ncbi.nlm.nih.gov/geo/query/acc.cgi?acc=GSE12806" TargetMode="External"/><Relationship Id="rId1626" Type="http://schemas.openxmlformats.org/officeDocument/2006/relationships/hyperlink" Target="http://www.ncbi.nlm.nih.gov/geo/query/acc.cgi?acc=GSM372816" TargetMode="External"/><Relationship Id="rId274" Type="http://schemas.openxmlformats.org/officeDocument/2006/relationships/hyperlink" Target="http://www.ncbi.nlm.nih.gov/geo/query/acc.cgi?acc=GSE21668" TargetMode="External"/><Relationship Id="rId481" Type="http://schemas.openxmlformats.org/officeDocument/2006/relationships/hyperlink" Target="http://www.ncbi.nlm.nih.gov/geo/query/acc.cgi?acc=GSM318412" TargetMode="External"/><Relationship Id="rId134" Type="http://schemas.openxmlformats.org/officeDocument/2006/relationships/hyperlink" Target="http://www.ncbi.nlm.nih.gov/geo/query/acc.cgi?acc=GSM367240" TargetMode="External"/><Relationship Id="rId579" Type="http://schemas.openxmlformats.org/officeDocument/2006/relationships/hyperlink" Target="http://www.ncbi.nlm.nih.gov/geo/query/acc.cgi?acc=GSM260312" TargetMode="External"/><Relationship Id="rId786" Type="http://schemas.openxmlformats.org/officeDocument/2006/relationships/hyperlink" Target="http://www.ncbi.nlm.nih.gov/sites/entrez?Db=Pubmed&amp;term=20220779%5bUID%5d" TargetMode="External"/><Relationship Id="rId993" Type="http://schemas.openxmlformats.org/officeDocument/2006/relationships/hyperlink" Target="http://www.ncbi.nlm.nih.gov/geo/query/acc.cgi?acc=GSE6054" TargetMode="External"/><Relationship Id="rId341" Type="http://schemas.openxmlformats.org/officeDocument/2006/relationships/hyperlink" Target="http://www.ncbi.nlm.nih.gov/sites/entrez?Db=Pubmed&amp;term=18334548%5bUID%5d" TargetMode="External"/><Relationship Id="rId439" Type="http://schemas.openxmlformats.org/officeDocument/2006/relationships/hyperlink" Target="http://www.ncbi.nlm.nih.gov/geo/query/acc.cgi?acc=GSM346951" TargetMode="External"/><Relationship Id="rId646" Type="http://schemas.openxmlformats.org/officeDocument/2006/relationships/hyperlink" Target="http://www.ncbi.nlm.nih.gov/geo/query/acc.cgi?acc=GSM173555" TargetMode="External"/><Relationship Id="rId1069" Type="http://schemas.openxmlformats.org/officeDocument/2006/relationships/hyperlink" Target="http://www.ncbi.nlm.nih.gov/geo/query/acc.cgi?acc=GSE8608" TargetMode="External"/><Relationship Id="rId1276" Type="http://schemas.openxmlformats.org/officeDocument/2006/relationships/hyperlink" Target="http://www.ncbi.nlm.nih.gov/geo/query/acc.cgi?acc=GSM181971" TargetMode="External"/><Relationship Id="rId1483" Type="http://schemas.openxmlformats.org/officeDocument/2006/relationships/hyperlink" Target="http://www.ncbi.nlm.nih.gov/geo/query/acc.cgi?acc=GSM160530" TargetMode="External"/><Relationship Id="rId201" Type="http://schemas.openxmlformats.org/officeDocument/2006/relationships/hyperlink" Target="http://www.ncbi.nlm.nih.gov/geo/query/acc.cgi?acc=GSM451154" TargetMode="External"/><Relationship Id="rId506" Type="http://schemas.openxmlformats.org/officeDocument/2006/relationships/hyperlink" Target="http://www.ncbi.nlm.nih.gov/geo/query/acc.cgi?acc=GSM476785" TargetMode="External"/><Relationship Id="rId853" Type="http://schemas.openxmlformats.org/officeDocument/2006/relationships/hyperlink" Target="http://www.ncbi.nlm.nih.gov/geo/query/acc.cgi?acc=GSM290420" TargetMode="External"/><Relationship Id="rId1136" Type="http://schemas.openxmlformats.org/officeDocument/2006/relationships/hyperlink" Target="http://www.ncbi.nlm.nih.gov/geo/query/acc.cgi?acc=GSM343802" TargetMode="External"/><Relationship Id="rId1690" Type="http://schemas.openxmlformats.org/officeDocument/2006/relationships/hyperlink" Target="http://www.ncbi.nlm.nih.gov/geo/query/acc.cgi?acc=GSM198943" TargetMode="External"/><Relationship Id="rId1788" Type="http://schemas.openxmlformats.org/officeDocument/2006/relationships/hyperlink" Target="http://www.ncbi.nlm.nih.gov/geo/query/acc.cgi?acc=GSM422294" TargetMode="External"/><Relationship Id="rId713" Type="http://schemas.openxmlformats.org/officeDocument/2006/relationships/hyperlink" Target="http://www.ncbi.nlm.nih.gov/geo/query/acc.cgi?acc=GSM92234" TargetMode="External"/><Relationship Id="rId920" Type="http://schemas.openxmlformats.org/officeDocument/2006/relationships/hyperlink" Target="http://www.ncbi.nlm.nih.gov/geo/query/acc.cgi?acc=GSM305432" TargetMode="External"/><Relationship Id="rId1343" Type="http://schemas.openxmlformats.org/officeDocument/2006/relationships/hyperlink" Target="http://www.ncbi.nlm.nih.gov/geo/query/acc.cgi?acc=GSE10316" TargetMode="External"/><Relationship Id="rId1550" Type="http://schemas.openxmlformats.org/officeDocument/2006/relationships/hyperlink" Target="http://www.ncbi.nlm.nih.gov/geo/query/acc.cgi?acc=GSM160532" TargetMode="External"/><Relationship Id="rId1648" Type="http://schemas.openxmlformats.org/officeDocument/2006/relationships/hyperlink" Target="http://www.ncbi.nlm.nih.gov/geo/query/acc.cgi?acc=GSE16836" TargetMode="External"/><Relationship Id="rId1203" Type="http://schemas.openxmlformats.org/officeDocument/2006/relationships/hyperlink" Target="http://www.ncbi.nlm.nih.gov/geo/query/acc.cgi?acc=GSE11199" TargetMode="External"/><Relationship Id="rId1410" Type="http://schemas.openxmlformats.org/officeDocument/2006/relationships/hyperlink" Target="http://www.ncbi.nlm.nih.gov/geo/query/acc.cgi?acc=GSM260698" TargetMode="External"/><Relationship Id="rId1508" Type="http://schemas.openxmlformats.org/officeDocument/2006/relationships/hyperlink" Target="http://www.ncbi.nlm.nih.gov/geo/query/acc.cgi?acc=GSM160530" TargetMode="External"/><Relationship Id="rId1715" Type="http://schemas.openxmlformats.org/officeDocument/2006/relationships/hyperlink" Target="http://www.ncbi.nlm.nih.gov/geo/query/acc.cgi?acc=GSM466519" TargetMode="External"/><Relationship Id="rId296" Type="http://schemas.openxmlformats.org/officeDocument/2006/relationships/hyperlink" Target="http://www.ncbi.nlm.nih.gov/geo/query/acc.cgi?acc=GSM265495" TargetMode="External"/><Relationship Id="rId156" Type="http://schemas.openxmlformats.org/officeDocument/2006/relationships/hyperlink" Target="http://www.ncbi.nlm.nih.gov/geo/query/acc.cgi?acc=GSM372142" TargetMode="External"/><Relationship Id="rId363" Type="http://schemas.openxmlformats.org/officeDocument/2006/relationships/hyperlink" Target="http://www.ncbi.nlm.nih.gov/geo/query/acc.cgi?acc=GSM501890" TargetMode="External"/><Relationship Id="rId570" Type="http://schemas.openxmlformats.org/officeDocument/2006/relationships/hyperlink" Target="http://www.ncbi.nlm.nih.gov/geo/query/acc.cgi?acc=GSM304260" TargetMode="External"/><Relationship Id="rId223" Type="http://schemas.openxmlformats.org/officeDocument/2006/relationships/hyperlink" Target="http://www.ncbi.nlm.nih.gov/geo/query/acc.cgi?acc=GSE14711" TargetMode="External"/><Relationship Id="rId430" Type="http://schemas.openxmlformats.org/officeDocument/2006/relationships/hyperlink" Target="http://www.ncbi.nlm.nih.gov/geo/query/acc.cgi?acc=GSM385333" TargetMode="External"/><Relationship Id="rId668" Type="http://schemas.openxmlformats.org/officeDocument/2006/relationships/hyperlink" Target="http://www.ncbi.nlm.nih.gov/geo/query/acc.cgi?acc=GSM454563" TargetMode="External"/><Relationship Id="rId875" Type="http://schemas.openxmlformats.org/officeDocument/2006/relationships/hyperlink" Target="http://www.ncbi.nlm.nih.gov/sites/entrez?Db=Pubmed&amp;term=20211010%5bUID%5d" TargetMode="External"/><Relationship Id="rId1060" Type="http://schemas.openxmlformats.org/officeDocument/2006/relationships/hyperlink" Target="http://www.ncbi.nlm.nih.gov/geo/query/acc.cgi?acc=GSE8608" TargetMode="External"/><Relationship Id="rId1298" Type="http://schemas.openxmlformats.org/officeDocument/2006/relationships/hyperlink" Target="http://www.ncbi.nlm.nih.gov/geo/query/acc.cgi?acc=GSE5679" TargetMode="External"/><Relationship Id="rId18" Type="http://schemas.openxmlformats.org/officeDocument/2006/relationships/hyperlink" Target="http://www.ncbi.nlm.nih.gov/geo/query/acc.cgi?acc=GSM500988" TargetMode="External"/><Relationship Id="rId528" Type="http://schemas.openxmlformats.org/officeDocument/2006/relationships/hyperlink" Target="http://www.ncbi.nlm.nih.gov/geo/query/acc.cgi?acc=GSM545567" TargetMode="External"/><Relationship Id="rId735" Type="http://schemas.openxmlformats.org/officeDocument/2006/relationships/hyperlink" Target="http://www.ncbi.nlm.nih.gov/geo/query/acc.cgi?acc=GSE13791" TargetMode="External"/><Relationship Id="rId942" Type="http://schemas.openxmlformats.org/officeDocument/2006/relationships/hyperlink" Target="http://www.ncbi.nlm.nih.gov/geo/query/acc.cgi?acc=GSE12108" TargetMode="External"/><Relationship Id="rId1158" Type="http://schemas.openxmlformats.org/officeDocument/2006/relationships/hyperlink" Target="http://www.ncbi.nlm.nih.gov/geo/query/acc.cgi?acc=GSM343824" TargetMode="External"/><Relationship Id="rId1365" Type="http://schemas.openxmlformats.org/officeDocument/2006/relationships/hyperlink" Target="http://www.ncbi.nlm.nih.gov/geo/query/acc.cgi?acc=GSM320551" TargetMode="External"/><Relationship Id="rId1572" Type="http://schemas.openxmlformats.org/officeDocument/2006/relationships/hyperlink" Target="http://www.ncbi.nlm.nih.gov/geo/query/acc.cgi?acc=GSM279573" TargetMode="External"/><Relationship Id="rId167" Type="http://schemas.openxmlformats.org/officeDocument/2006/relationships/hyperlink" Target="http://www.ncbi.nlm.nih.gov/geo/query/acc.cgi?acc=GSM372144" TargetMode="External"/><Relationship Id="rId374" Type="http://schemas.openxmlformats.org/officeDocument/2006/relationships/hyperlink" Target="http://www.ncbi.nlm.nih.gov/geo/query/acc.cgi?acc=GSM119354" TargetMode="External"/><Relationship Id="rId581" Type="http://schemas.openxmlformats.org/officeDocument/2006/relationships/hyperlink" Target="http://www.ncbi.nlm.nih.gov/geo/query/acc.cgi?acc=GSM260314" TargetMode="External"/><Relationship Id="rId1018" Type="http://schemas.openxmlformats.org/officeDocument/2006/relationships/hyperlink" Target="http://www.ncbi.nlm.nih.gov/geo/query/acc.cgi?acc=GSM183486" TargetMode="External"/><Relationship Id="rId1225" Type="http://schemas.openxmlformats.org/officeDocument/2006/relationships/hyperlink" Target="http://www.ncbi.nlm.nih.gov/geo/query/acc.cgi?acc=GSE11199" TargetMode="External"/><Relationship Id="rId1432" Type="http://schemas.openxmlformats.org/officeDocument/2006/relationships/hyperlink" Target="http://www.ncbi.nlm.nih.gov/sites/entrez?Db=Pubmed&amp;term=19017356%5bUID%5d" TargetMode="External"/><Relationship Id="rId71" Type="http://schemas.openxmlformats.org/officeDocument/2006/relationships/hyperlink" Target="http://www.ncbi.nlm.nih.gov/geo/query/acc.cgi?acc=GSM347920" TargetMode="External"/><Relationship Id="rId234" Type="http://schemas.openxmlformats.org/officeDocument/2006/relationships/hyperlink" Target="http://www.ncbi.nlm.nih.gov/geo/query/acc.cgi?acc=GSM260662" TargetMode="External"/><Relationship Id="rId679" Type="http://schemas.openxmlformats.org/officeDocument/2006/relationships/hyperlink" Target="http://www.ncbi.nlm.nih.gov/geo/query/acc.cgi?acc=GSM454564" TargetMode="External"/><Relationship Id="rId802" Type="http://schemas.openxmlformats.org/officeDocument/2006/relationships/hyperlink" Target="http://www.ncbi.nlm.nih.gov/geo/query/acc.cgi?acc=GSM289612" TargetMode="External"/><Relationship Id="rId886" Type="http://schemas.openxmlformats.org/officeDocument/2006/relationships/hyperlink" Target="http://www.ncbi.nlm.nih.gov/geo/query/acc.cgi?acc=GSM556665" TargetMode="External"/><Relationship Id="rId1737" Type="http://schemas.openxmlformats.org/officeDocument/2006/relationships/hyperlink" Target="http://www.ncbi.nlm.nih.gov/geo/query/acc.cgi?acc=GSM549573" TargetMode="External"/><Relationship Id="rId2" Type="http://schemas.openxmlformats.org/officeDocument/2006/relationships/hyperlink" Target="http://www.ncbi.nlm.nih.gov/geo/query/acc.cgi?acc=GSM151738" TargetMode="External"/><Relationship Id="rId29" Type="http://schemas.openxmlformats.org/officeDocument/2006/relationships/hyperlink" Target="http://www.ncbi.nlm.nih.gov/geo/query/acc.cgi?acc=GSM530602" TargetMode="External"/><Relationship Id="rId441" Type="http://schemas.openxmlformats.org/officeDocument/2006/relationships/hyperlink" Target="http://www.ncbi.nlm.nih.gov/geo/query/acc.cgi?acc=GSM346941" TargetMode="External"/><Relationship Id="rId539" Type="http://schemas.openxmlformats.org/officeDocument/2006/relationships/hyperlink" Target="http://www.ncbi.nlm.nih.gov/geo/query/acc.cgi?acc=GSM476782" TargetMode="External"/><Relationship Id="rId746" Type="http://schemas.openxmlformats.org/officeDocument/2006/relationships/hyperlink" Target="http://www.ncbi.nlm.nih.gov/geo/query/acc.cgi?acc=GSE9451" TargetMode="External"/><Relationship Id="rId1071" Type="http://schemas.openxmlformats.org/officeDocument/2006/relationships/hyperlink" Target="http://www.ncbi.nlm.nih.gov/geo/query/acc.cgi?acc=GSM299557" TargetMode="External"/><Relationship Id="rId1169" Type="http://schemas.openxmlformats.org/officeDocument/2006/relationships/hyperlink" Target="http://www.ncbi.nlm.nih.gov/sites/entrez?Db=Pubmed&amp;term=19057661%5bUID%5d" TargetMode="External"/><Relationship Id="rId1376" Type="http://schemas.openxmlformats.org/officeDocument/2006/relationships/hyperlink" Target="http://www.ncbi.nlm.nih.gov/geo/query/acc.cgi?acc=GSE10463" TargetMode="External"/><Relationship Id="rId1583" Type="http://schemas.openxmlformats.org/officeDocument/2006/relationships/hyperlink" Target="http://www.ncbi.nlm.nih.gov/geo/query/acc.cgi?acc=GSM279584" TargetMode="External"/><Relationship Id="rId178" Type="http://schemas.openxmlformats.org/officeDocument/2006/relationships/hyperlink" Target="http://www.ncbi.nlm.nih.gov/geo/query/acc.cgi?acc=GSM372144" TargetMode="External"/><Relationship Id="rId301" Type="http://schemas.openxmlformats.org/officeDocument/2006/relationships/hyperlink" Target="http://www.ncbi.nlm.nih.gov/geo/query/acc.cgi?acc=GSM250019" TargetMode="External"/><Relationship Id="rId953" Type="http://schemas.openxmlformats.org/officeDocument/2006/relationships/hyperlink" Target="http://www.ncbi.nlm.nih.gov/geo/query/acc.cgi?acc=GSM422116" TargetMode="External"/><Relationship Id="rId1029" Type="http://schemas.openxmlformats.org/officeDocument/2006/relationships/hyperlink" Target="http://www.ncbi.nlm.nih.gov/sites/entrez?Db=Pubmed&amp;term=18084737%5bUID%5d" TargetMode="External"/><Relationship Id="rId1236" Type="http://schemas.openxmlformats.org/officeDocument/2006/relationships/hyperlink" Target="http://www.ncbi.nlm.nih.gov/sites/entrez?Db=Pubmed&amp;term=19635926%5bUID%5d" TargetMode="External"/><Relationship Id="rId1790" Type="http://schemas.openxmlformats.org/officeDocument/2006/relationships/hyperlink" Target="http://www.ncbi.nlm.nih.gov/geo/query/acc.cgi?acc=GSM422294" TargetMode="External"/><Relationship Id="rId1804" Type="http://schemas.openxmlformats.org/officeDocument/2006/relationships/hyperlink" Target="http://www.ncbi.nlm.nih.gov/geo/query/acc.cgi?acc=GSM304260" TargetMode="External"/><Relationship Id="rId82" Type="http://schemas.openxmlformats.org/officeDocument/2006/relationships/hyperlink" Target="http://www.ncbi.nlm.nih.gov/geo/query/acc.cgi?acc=GSM315624" TargetMode="External"/><Relationship Id="rId385" Type="http://schemas.openxmlformats.org/officeDocument/2006/relationships/hyperlink" Target="http://www.ncbi.nlm.nih.gov/geo/query/acc.cgi?acc=GSM469411" TargetMode="External"/><Relationship Id="rId592" Type="http://schemas.openxmlformats.org/officeDocument/2006/relationships/hyperlink" Target="http://www.ncbi.nlm.nih.gov/geo/query/acc.cgi?acc=GSM260305" TargetMode="External"/><Relationship Id="rId606" Type="http://schemas.openxmlformats.org/officeDocument/2006/relationships/hyperlink" Target="http://www.ncbi.nlm.nih.gov/geo/query/acc.cgi?acc=GSM92232" TargetMode="External"/><Relationship Id="rId813" Type="http://schemas.openxmlformats.org/officeDocument/2006/relationships/hyperlink" Target="http://www.ncbi.nlm.nih.gov/geo/query/acc.cgi?acc=GSM488971" TargetMode="External"/><Relationship Id="rId1443" Type="http://schemas.openxmlformats.org/officeDocument/2006/relationships/hyperlink" Target="http://www.ncbi.nlm.nih.gov/geo/query/acc.cgi?acc=GSE12773" TargetMode="External"/><Relationship Id="rId1650" Type="http://schemas.openxmlformats.org/officeDocument/2006/relationships/hyperlink" Target="http://www.ncbi.nlm.nih.gov/geo/query/acc.cgi?acc=GSM349848" TargetMode="External"/><Relationship Id="rId1748" Type="http://schemas.openxmlformats.org/officeDocument/2006/relationships/hyperlink" Target="http://www.ncbi.nlm.nih.gov/geo/query/acc.cgi?acc=GSM381343" TargetMode="External"/><Relationship Id="rId245" Type="http://schemas.openxmlformats.org/officeDocument/2006/relationships/hyperlink" Target="http://www.ncbi.nlm.nih.gov/geo/query/acc.cgi?acc=GSM260673" TargetMode="External"/><Relationship Id="rId452" Type="http://schemas.openxmlformats.org/officeDocument/2006/relationships/hyperlink" Target="http://www.ncbi.nlm.nih.gov/geo/query/acc.cgi?acc=GSM410667" TargetMode="External"/><Relationship Id="rId897" Type="http://schemas.openxmlformats.org/officeDocument/2006/relationships/hyperlink" Target="http://www.ncbi.nlm.nih.gov/geo/query/acc.cgi?acc=GSM182004" TargetMode="External"/><Relationship Id="rId1082" Type="http://schemas.openxmlformats.org/officeDocument/2006/relationships/hyperlink" Target="http://www.ncbi.nlm.nih.gov/geo/query/acc.cgi?acc=GSM300392" TargetMode="External"/><Relationship Id="rId1303" Type="http://schemas.openxmlformats.org/officeDocument/2006/relationships/hyperlink" Target="http://www.ncbi.nlm.nih.gov/geo/query/acc.cgi?acc=GSE5679" TargetMode="External"/><Relationship Id="rId1510" Type="http://schemas.openxmlformats.org/officeDocument/2006/relationships/hyperlink" Target="http://www.ncbi.nlm.nih.gov/geo/query/acc.cgi?acc=GSM160530" TargetMode="External"/><Relationship Id="rId105" Type="http://schemas.openxmlformats.org/officeDocument/2006/relationships/hyperlink" Target="http://www.ncbi.nlm.nih.gov/geo/query/acc.cgi?acc=GSM347920" TargetMode="External"/><Relationship Id="rId312" Type="http://schemas.openxmlformats.org/officeDocument/2006/relationships/hyperlink" Target="http://www.ncbi.nlm.nih.gov/geo/query/acc.cgi?acc=GSM250020" TargetMode="External"/><Relationship Id="rId757" Type="http://schemas.openxmlformats.org/officeDocument/2006/relationships/hyperlink" Target="http://www.ncbi.nlm.nih.gov/geo/query/acc.cgi?acc=GSM116102" TargetMode="External"/><Relationship Id="rId964" Type="http://schemas.openxmlformats.org/officeDocument/2006/relationships/hyperlink" Target="http://www.ncbi.nlm.nih.gov/geo/query/acc.cgi?acc=GSM140245" TargetMode="External"/><Relationship Id="rId1387" Type="http://schemas.openxmlformats.org/officeDocument/2006/relationships/hyperlink" Target="http://www.ncbi.nlm.nih.gov/sites/entrez?Db=Pubmed&amp;term=17502666%5bUID%5d" TargetMode="External"/><Relationship Id="rId1594" Type="http://schemas.openxmlformats.org/officeDocument/2006/relationships/hyperlink" Target="http://www.ncbi.nlm.nih.gov/geo/query/acc.cgi?acc=GSE14926" TargetMode="External"/><Relationship Id="rId1608" Type="http://schemas.openxmlformats.org/officeDocument/2006/relationships/hyperlink" Target="http://www.ncbi.nlm.nih.gov/sites/entrez?Db=Pubmed&amp;term=18922855%5bUID%5d" TargetMode="External"/><Relationship Id="rId1815" Type="http://schemas.openxmlformats.org/officeDocument/2006/relationships/hyperlink" Target="http://www.ncbi.nlm.nih.gov/geo/query/acc.cgi?acc=GSM304260" TargetMode="External"/><Relationship Id="rId93" Type="http://schemas.openxmlformats.org/officeDocument/2006/relationships/hyperlink" Target="http://www.ncbi.nlm.nih.gov/geo/query/acc.cgi?acc=GSM366942" TargetMode="External"/><Relationship Id="rId189" Type="http://schemas.openxmlformats.org/officeDocument/2006/relationships/hyperlink" Target="http://www.ncbi.nlm.nih.gov/geo/query/acc.cgi?acc=GSM322374" TargetMode="External"/><Relationship Id="rId396" Type="http://schemas.openxmlformats.org/officeDocument/2006/relationships/hyperlink" Target="http://www.ncbi.nlm.nih.gov/geo/query/acc.cgi?acc=GSM497078" TargetMode="External"/><Relationship Id="rId617" Type="http://schemas.openxmlformats.org/officeDocument/2006/relationships/hyperlink" Target="http://www.ncbi.nlm.nih.gov/geo/query/acc.cgi?acc=GSM456349" TargetMode="External"/><Relationship Id="rId824" Type="http://schemas.openxmlformats.org/officeDocument/2006/relationships/hyperlink" Target="http://www.ncbi.nlm.nih.gov/sites/entrez?Db=Pubmed&amp;term=20200148%5bUID%5d" TargetMode="External"/><Relationship Id="rId1247" Type="http://schemas.openxmlformats.org/officeDocument/2006/relationships/hyperlink" Target="http://www.ncbi.nlm.nih.gov/geo/query/acc.cgi?acc=GSM419987" TargetMode="External"/><Relationship Id="rId1454" Type="http://schemas.openxmlformats.org/officeDocument/2006/relationships/hyperlink" Target="http://www.ncbi.nlm.nih.gov/geo/query/acc.cgi?acc=GSM160534" TargetMode="External"/><Relationship Id="rId1661" Type="http://schemas.openxmlformats.org/officeDocument/2006/relationships/hyperlink" Target="http://www.ncbi.nlm.nih.gov/sites/entrez?Db=Pubmed&amp;term=20132662%5bUID%5d" TargetMode="External"/><Relationship Id="rId256" Type="http://schemas.openxmlformats.org/officeDocument/2006/relationships/hyperlink" Target="http://www.ncbi.nlm.nih.gov/geo/query/acc.cgi?acc=GSM260685" TargetMode="External"/><Relationship Id="rId463" Type="http://schemas.openxmlformats.org/officeDocument/2006/relationships/hyperlink" Target="http://www.ncbi.nlm.nih.gov/geo/query/acc.cgi?acc=GSM410678" TargetMode="External"/><Relationship Id="rId670" Type="http://schemas.openxmlformats.org/officeDocument/2006/relationships/hyperlink" Target="http://www.ncbi.nlm.nih.gov/geo/query/acc.cgi?acc=GSM454563" TargetMode="External"/><Relationship Id="rId1093" Type="http://schemas.openxmlformats.org/officeDocument/2006/relationships/hyperlink" Target="http://www.ncbi.nlm.nih.gov/sites/entrez?Db=Pubmed&amp;term=18773076%5bUID%5d" TargetMode="External"/><Relationship Id="rId1107" Type="http://schemas.openxmlformats.org/officeDocument/2006/relationships/hyperlink" Target="http://www.ncbi.nlm.nih.gov/geo/query/acc.cgi?acc=GSE10739" TargetMode="External"/><Relationship Id="rId1314" Type="http://schemas.openxmlformats.org/officeDocument/2006/relationships/hyperlink" Target="http://www.ncbi.nlm.nih.gov/pubmed/16210585" TargetMode="External"/><Relationship Id="rId1521" Type="http://schemas.openxmlformats.org/officeDocument/2006/relationships/hyperlink" Target="http://www.ncbi.nlm.nih.gov/geo/query/acc.cgi?acc=GSM160532" TargetMode="External"/><Relationship Id="rId1759" Type="http://schemas.openxmlformats.org/officeDocument/2006/relationships/hyperlink" Target="http://www.ncbi.nlm.nih.gov/geo/query/acc.cgi?acc=GSM310436" TargetMode="External"/><Relationship Id="rId116" Type="http://schemas.openxmlformats.org/officeDocument/2006/relationships/hyperlink" Target="http://www.ncbi.nlm.nih.gov/geo/query/acc.cgi?acc=GSM372158" TargetMode="External"/><Relationship Id="rId323" Type="http://schemas.openxmlformats.org/officeDocument/2006/relationships/hyperlink" Target="http://www.ncbi.nlm.nih.gov/geo/query/acc.cgi?acc=GSM143726" TargetMode="External"/><Relationship Id="rId530" Type="http://schemas.openxmlformats.org/officeDocument/2006/relationships/hyperlink" Target="http://www.ncbi.nlm.nih.gov/geo/query/acc.cgi?acc=GSM545568" TargetMode="External"/><Relationship Id="rId768" Type="http://schemas.openxmlformats.org/officeDocument/2006/relationships/hyperlink" Target="http://www.ncbi.nlm.nih.gov/geo/query/acc.cgi?acc=GSM178557" TargetMode="External"/><Relationship Id="rId975" Type="http://schemas.openxmlformats.org/officeDocument/2006/relationships/hyperlink" Target="http://www.ncbi.nlm.nih.gov/sites/entrez?Db=Pubmed&amp;term=18421014%5bUID%5d" TargetMode="External"/><Relationship Id="rId1160" Type="http://schemas.openxmlformats.org/officeDocument/2006/relationships/hyperlink" Target="http://www.ncbi.nlm.nih.gov/geo/query/acc.cgi?acc=GSM343826" TargetMode="External"/><Relationship Id="rId1398" Type="http://schemas.openxmlformats.org/officeDocument/2006/relationships/hyperlink" Target="http://www.ncbi.nlm.nih.gov/geo/query/acc.cgi?acc=GSM112668" TargetMode="External"/><Relationship Id="rId1619" Type="http://schemas.openxmlformats.org/officeDocument/2006/relationships/hyperlink" Target="http://www.ncbi.nlm.nih.gov/geo/query/acc.cgi?acc=GSM372809" TargetMode="External"/><Relationship Id="rId20" Type="http://schemas.openxmlformats.org/officeDocument/2006/relationships/hyperlink" Target="http://www.ncbi.nlm.nih.gov/geo/query/acc.cgi?acc=GSM367062" TargetMode="External"/><Relationship Id="rId628" Type="http://schemas.openxmlformats.org/officeDocument/2006/relationships/hyperlink" Target="http://www.ncbi.nlm.nih.gov/geo/query/acc.cgi?acc=GSM173537" TargetMode="External"/><Relationship Id="rId835" Type="http://schemas.openxmlformats.org/officeDocument/2006/relationships/hyperlink" Target="http://www.ncbi.nlm.nih.gov/geo/query/acc.cgi?acc=GSM483480" TargetMode="External"/><Relationship Id="rId1258" Type="http://schemas.openxmlformats.org/officeDocument/2006/relationships/hyperlink" Target="http://www.ncbi.nlm.nih.gov/sites/entrez?Db=Pubmed&amp;term=19381294%5bUID%5d" TargetMode="External"/><Relationship Id="rId1465" Type="http://schemas.openxmlformats.org/officeDocument/2006/relationships/hyperlink" Target="http://www.ncbi.nlm.nih.gov/geo/query/acc.cgi?acc=GSM264758" TargetMode="External"/><Relationship Id="rId1672" Type="http://schemas.openxmlformats.org/officeDocument/2006/relationships/hyperlink" Target="http://www.ncbi.nlm.nih.gov/geo/query/acc.cgi?acc=GSM547998" TargetMode="External"/><Relationship Id="rId267" Type="http://schemas.openxmlformats.org/officeDocument/2006/relationships/hyperlink" Target="http://www.ncbi.nlm.nih.gov/geo/query/acc.cgi?acc=GSE21668" TargetMode="External"/><Relationship Id="rId474" Type="http://schemas.openxmlformats.org/officeDocument/2006/relationships/hyperlink" Target="http://www.ncbi.nlm.nih.gov/geo/query/acc.cgi?acc=GSM318412" TargetMode="External"/><Relationship Id="rId1020" Type="http://schemas.openxmlformats.org/officeDocument/2006/relationships/hyperlink" Target="http://www.ncbi.nlm.nih.gov/sites/entrez?Db=Pubmed&amp;term=18084737%5bUID%5d" TargetMode="External"/><Relationship Id="rId1118" Type="http://schemas.openxmlformats.org/officeDocument/2006/relationships/hyperlink" Target="http://www.ncbi.nlm.nih.gov/geo/query/acc.cgi?acc=GSE7568" TargetMode="External"/><Relationship Id="rId1325" Type="http://schemas.openxmlformats.org/officeDocument/2006/relationships/hyperlink" Target="http://www.ncbi.nlm.nih.gov/pubmed/16210585" TargetMode="External"/><Relationship Id="rId1532" Type="http://schemas.openxmlformats.org/officeDocument/2006/relationships/hyperlink" Target="http://www.ncbi.nlm.nih.gov/sites/entrez?Db=Pubmed&amp;term=17893130%5bUID%5d" TargetMode="External"/><Relationship Id="rId127" Type="http://schemas.openxmlformats.org/officeDocument/2006/relationships/hyperlink" Target="http://www.ncbi.nlm.nih.gov/geo/query/acc.cgi?acc=GSM367219" TargetMode="External"/><Relationship Id="rId681" Type="http://schemas.openxmlformats.org/officeDocument/2006/relationships/hyperlink" Target="http://www.ncbi.nlm.nih.gov/geo/query/acc.cgi?acc=GSM454564" TargetMode="External"/><Relationship Id="rId779" Type="http://schemas.openxmlformats.org/officeDocument/2006/relationships/hyperlink" Target="http://www.ncbi.nlm.nih.gov/sites/entrez?Db=Pubmed&amp;term=20220779%5bUID%5d" TargetMode="External"/><Relationship Id="rId902" Type="http://schemas.openxmlformats.org/officeDocument/2006/relationships/hyperlink" Target="http://www.ncbi.nlm.nih.gov/geo/query/acc.cgi?acc=GSE7509" TargetMode="External"/><Relationship Id="rId986" Type="http://schemas.openxmlformats.org/officeDocument/2006/relationships/hyperlink" Target="http://www.ncbi.nlm.nih.gov/geo/query/acc.cgi?acc=GSE18565" TargetMode="External"/><Relationship Id="rId31" Type="http://schemas.openxmlformats.org/officeDocument/2006/relationships/hyperlink" Target="http://www.ncbi.nlm.nih.gov/geo/query/acc.cgi?acc=GSM530604" TargetMode="External"/><Relationship Id="rId334" Type="http://schemas.openxmlformats.org/officeDocument/2006/relationships/hyperlink" Target="http://www.ncbi.nlm.nih.gov/geo/query/acc.cgi?acc=GSM119360" TargetMode="External"/><Relationship Id="rId541" Type="http://schemas.openxmlformats.org/officeDocument/2006/relationships/hyperlink" Target="http://www.ncbi.nlm.nih.gov/geo/query/acc.cgi?acc=GSM476782" TargetMode="External"/><Relationship Id="rId639" Type="http://schemas.openxmlformats.org/officeDocument/2006/relationships/hyperlink" Target="http://www.ncbi.nlm.nih.gov/geo/query/acc.cgi?acc=GSM173548" TargetMode="External"/><Relationship Id="rId1171" Type="http://schemas.openxmlformats.org/officeDocument/2006/relationships/hyperlink" Target="http://www.ncbi.nlm.nih.gov/sites/entrez?Db=Pubmed&amp;term=19057661%5bUID%5d" TargetMode="External"/><Relationship Id="rId1269" Type="http://schemas.openxmlformats.org/officeDocument/2006/relationships/hyperlink" Target="http://www.ncbi.nlm.nih.gov/geo/query/acc.cgi?acc=GSE12108" TargetMode="External"/><Relationship Id="rId1476" Type="http://schemas.openxmlformats.org/officeDocument/2006/relationships/hyperlink" Target="http://www.ncbi.nlm.nih.gov/geo/query/acc.cgi?acc=GSM132930" TargetMode="External"/><Relationship Id="rId180" Type="http://schemas.openxmlformats.org/officeDocument/2006/relationships/hyperlink" Target="http://www.ncbi.nlm.nih.gov/geo/query/acc.cgi?acc=GSM239457" TargetMode="External"/><Relationship Id="rId278" Type="http://schemas.openxmlformats.org/officeDocument/2006/relationships/hyperlink" Target="http://www.ncbi.nlm.nih.gov/geo/query/acc.cgi?acc=GSE21668" TargetMode="External"/><Relationship Id="rId401" Type="http://schemas.openxmlformats.org/officeDocument/2006/relationships/hyperlink" Target="http://www.ncbi.nlm.nih.gov/geo/query/acc.cgi?acc=GSM497079" TargetMode="External"/><Relationship Id="rId846" Type="http://schemas.openxmlformats.org/officeDocument/2006/relationships/hyperlink" Target="http://www.ncbi.nlm.nih.gov/geo/query/acc.cgi?acc=GSM488982" TargetMode="External"/><Relationship Id="rId1031" Type="http://schemas.openxmlformats.org/officeDocument/2006/relationships/hyperlink" Target="http://www.ncbi.nlm.nih.gov/sites/entrez?Db=Pubmed&amp;term=18084737%5bUID%5d" TargetMode="External"/><Relationship Id="rId1129" Type="http://schemas.openxmlformats.org/officeDocument/2006/relationships/hyperlink" Target="http://www.ncbi.nlm.nih.gov/sites/entrez?Db=Pubmed&amp;term=18453574%5bUID%5d" TargetMode="External"/><Relationship Id="rId1683" Type="http://schemas.openxmlformats.org/officeDocument/2006/relationships/hyperlink" Target="http://www.ncbi.nlm.nih.gov/geo/query/acc.cgi?acc=GSM198943" TargetMode="External"/><Relationship Id="rId485" Type="http://schemas.openxmlformats.org/officeDocument/2006/relationships/hyperlink" Target="http://www.ncbi.nlm.nih.gov/geo/query/acc.cgi?acc=GSM318412" TargetMode="External"/><Relationship Id="rId692" Type="http://schemas.openxmlformats.org/officeDocument/2006/relationships/hyperlink" Target="http://www.ncbi.nlm.nih.gov/geo/query/acc.cgi?acc=GSM454564" TargetMode="External"/><Relationship Id="rId706" Type="http://schemas.openxmlformats.org/officeDocument/2006/relationships/hyperlink" Target="http://www.ncbi.nlm.nih.gov/geo/query/acc.cgi?acc=GSM172865" TargetMode="External"/><Relationship Id="rId913" Type="http://schemas.openxmlformats.org/officeDocument/2006/relationships/hyperlink" Target="http://www.ncbi.nlm.nih.gov/geo/query/acc.cgi?acc=GSE7807" TargetMode="External"/><Relationship Id="rId1336" Type="http://schemas.openxmlformats.org/officeDocument/2006/relationships/hyperlink" Target="http://www.ncbi.nlm.nih.gov/geo/query/acc.cgi?acc=GSM286088" TargetMode="External"/><Relationship Id="rId1543" Type="http://schemas.openxmlformats.org/officeDocument/2006/relationships/hyperlink" Target="http://www.ncbi.nlm.nih.gov/sites/entrez?Db=Pubmed&amp;term=17893130%5bUID%5d" TargetMode="External"/><Relationship Id="rId1750" Type="http://schemas.openxmlformats.org/officeDocument/2006/relationships/hyperlink" Target="http://www.ncbi.nlm.nih.gov/geo/query/acc.cgi?acc=GSM381345" TargetMode="External"/><Relationship Id="rId42" Type="http://schemas.openxmlformats.org/officeDocument/2006/relationships/hyperlink" Target="http://www.ncbi.nlm.nih.gov/geo/query/acc.cgi?acc=GSM402708" TargetMode="External"/><Relationship Id="rId138" Type="http://schemas.openxmlformats.org/officeDocument/2006/relationships/hyperlink" Target="http://www.ncbi.nlm.nih.gov/geo/query/acc.cgi?acc=GSM500998" TargetMode="External"/><Relationship Id="rId345" Type="http://schemas.openxmlformats.org/officeDocument/2006/relationships/hyperlink" Target="http://www.ncbi.nlm.nih.gov/sites/entrez?Db=Pubmed&amp;term=18334548%5bUID%5d" TargetMode="External"/><Relationship Id="rId552" Type="http://schemas.openxmlformats.org/officeDocument/2006/relationships/hyperlink" Target="http://www.ncbi.nlm.nih.gov/geo/query/acc.cgi?acc=GSM239613" TargetMode="External"/><Relationship Id="rId997" Type="http://schemas.openxmlformats.org/officeDocument/2006/relationships/hyperlink" Target="http://www.ncbi.nlm.nih.gov/geo/query/acc.cgi?acc=GSM183196" TargetMode="External"/><Relationship Id="rId1182" Type="http://schemas.openxmlformats.org/officeDocument/2006/relationships/hyperlink" Target="http://www.ncbi.nlm.nih.gov/sites/entrez?Db=Pubmed&amp;term=19057661%5bUID%5d" TargetMode="External"/><Relationship Id="rId1403" Type="http://schemas.openxmlformats.org/officeDocument/2006/relationships/hyperlink" Target="http://www.ncbi.nlm.nih.gov/geo/query/acc.cgi?acc=GSM260691" TargetMode="External"/><Relationship Id="rId1610" Type="http://schemas.openxmlformats.org/officeDocument/2006/relationships/hyperlink" Target="http://www.ncbi.nlm.nih.gov/geo/query/acc.cgi?acc=GSM372800" TargetMode="External"/><Relationship Id="rId191" Type="http://schemas.openxmlformats.org/officeDocument/2006/relationships/hyperlink" Target="http://www.ncbi.nlm.nih.gov/geo/query/acc.cgi?acc=GSM322376" TargetMode="External"/><Relationship Id="rId205" Type="http://schemas.openxmlformats.org/officeDocument/2006/relationships/hyperlink" Target="http://www.ncbi.nlm.nih.gov/geo/query/acc.cgi?acc=GSM451158" TargetMode="External"/><Relationship Id="rId412" Type="http://schemas.openxmlformats.org/officeDocument/2006/relationships/hyperlink" Target="http://www.ncbi.nlm.nih.gov/geo/query/acc.cgi?acc=GSM335904" TargetMode="External"/><Relationship Id="rId857" Type="http://schemas.openxmlformats.org/officeDocument/2006/relationships/hyperlink" Target="http://www.ncbi.nlm.nih.gov/geo/query/acc.cgi?acc=GSE11524" TargetMode="External"/><Relationship Id="rId1042" Type="http://schemas.openxmlformats.org/officeDocument/2006/relationships/hyperlink" Target="http://www.ncbi.nlm.nih.gov/sites/entrez?Db=Pubmed&amp;term=18084737%5bUID%5d" TargetMode="External"/><Relationship Id="rId1487" Type="http://schemas.openxmlformats.org/officeDocument/2006/relationships/hyperlink" Target="http://www.ncbi.nlm.nih.gov/geo/query/acc.cgi?acc=GSE6863" TargetMode="External"/><Relationship Id="rId1694" Type="http://schemas.openxmlformats.org/officeDocument/2006/relationships/hyperlink" Target="http://www.ncbi.nlm.nih.gov/sites/entrez?Db=Pubmed&amp;term=17623099%5bUID%5d" TargetMode="External"/><Relationship Id="rId1708" Type="http://schemas.openxmlformats.org/officeDocument/2006/relationships/hyperlink" Target="http://www.ncbi.nlm.nih.gov/geo/query/acc.cgi?acc=GSM549582" TargetMode="External"/><Relationship Id="rId289" Type="http://schemas.openxmlformats.org/officeDocument/2006/relationships/hyperlink" Target="http://www.ncbi.nlm.nih.gov/geo/query/acc.cgi?acc=GSM239713" TargetMode="External"/><Relationship Id="rId496" Type="http://schemas.openxmlformats.org/officeDocument/2006/relationships/hyperlink" Target="http://www.ncbi.nlm.nih.gov/geo/query/acc.cgi?acc=GSM143727" TargetMode="External"/><Relationship Id="rId717" Type="http://schemas.openxmlformats.org/officeDocument/2006/relationships/hyperlink" Target="http://www.ncbi.nlm.nih.gov/geo/query/acc.cgi?acc=GSM53382" TargetMode="External"/><Relationship Id="rId924" Type="http://schemas.openxmlformats.org/officeDocument/2006/relationships/hyperlink" Target="http://www.ncbi.nlm.nih.gov/geo/query/acc.cgi?acc=GSM305436" TargetMode="External"/><Relationship Id="rId1347" Type="http://schemas.openxmlformats.org/officeDocument/2006/relationships/hyperlink" Target="http://www.ncbi.nlm.nih.gov/geo/query/acc.cgi?acc=GSE10316" TargetMode="External"/><Relationship Id="rId1554" Type="http://schemas.openxmlformats.org/officeDocument/2006/relationships/hyperlink" Target="http://www.ncbi.nlm.nih.gov/geo/query/acc.cgi?acc=GSM160532" TargetMode="External"/><Relationship Id="rId1761" Type="http://schemas.openxmlformats.org/officeDocument/2006/relationships/hyperlink" Target="http://www.ncbi.nlm.nih.gov/geo/query/acc.cgi?acc=GSM310438" TargetMode="External"/><Relationship Id="rId53" Type="http://schemas.openxmlformats.org/officeDocument/2006/relationships/hyperlink" Target="http://www.ncbi.nlm.nih.gov/geo/query/acc.cgi?acc=GSM469411" TargetMode="External"/><Relationship Id="rId149" Type="http://schemas.openxmlformats.org/officeDocument/2006/relationships/hyperlink" Target="http://www.ncbi.nlm.nih.gov/geo/query/acc.cgi?acc=GSM501009" TargetMode="External"/><Relationship Id="rId356" Type="http://schemas.openxmlformats.org/officeDocument/2006/relationships/hyperlink" Target="http://www.ncbi.nlm.nih.gov/geo/query/acc.cgi?acc=GSM260305" TargetMode="External"/><Relationship Id="rId563" Type="http://schemas.openxmlformats.org/officeDocument/2006/relationships/hyperlink" Target="http://www.ncbi.nlm.nih.gov/geo/query/acc.cgi?acc=GSM239616" TargetMode="External"/><Relationship Id="rId770" Type="http://schemas.openxmlformats.org/officeDocument/2006/relationships/hyperlink" Target="http://www.ncbi.nlm.nih.gov/geo/query/acc.cgi?acc=GSM289612" TargetMode="External"/><Relationship Id="rId1193" Type="http://schemas.openxmlformats.org/officeDocument/2006/relationships/hyperlink" Target="http://www.ncbi.nlm.nih.gov/sites/entrez?Db=Pubmed&amp;term=19057661%5bUID%5d" TargetMode="External"/><Relationship Id="rId1207" Type="http://schemas.openxmlformats.org/officeDocument/2006/relationships/hyperlink" Target="http://www.ncbi.nlm.nih.gov/geo/query/acc.cgi?acc=GSE11199" TargetMode="External"/><Relationship Id="rId1414" Type="http://schemas.openxmlformats.org/officeDocument/2006/relationships/hyperlink" Target="http://www.ncbi.nlm.nih.gov/geo/query/acc.cgi?acc=GSE12806" TargetMode="External"/><Relationship Id="rId1621" Type="http://schemas.openxmlformats.org/officeDocument/2006/relationships/hyperlink" Target="http://www.ncbi.nlm.nih.gov/geo/query/acc.cgi?acc=GSM372811" TargetMode="External"/><Relationship Id="rId216" Type="http://schemas.openxmlformats.org/officeDocument/2006/relationships/hyperlink" Target="http://www.ncbi.nlm.nih.gov/sites/entrez?Db=Pubmed&amp;term=19269371%5bUID%5d" TargetMode="External"/><Relationship Id="rId423" Type="http://schemas.openxmlformats.org/officeDocument/2006/relationships/hyperlink" Target="http://www.ncbi.nlm.nih.gov/geo/query/acc.cgi?acc=GSM336559" TargetMode="External"/><Relationship Id="rId868" Type="http://schemas.openxmlformats.org/officeDocument/2006/relationships/hyperlink" Target="http://www.ncbi.nlm.nih.gov/geo/query/acc.cgi?acc=GSM469127" TargetMode="External"/><Relationship Id="rId1053" Type="http://schemas.openxmlformats.org/officeDocument/2006/relationships/hyperlink" Target="http://www.ncbi.nlm.nih.gov/geo/query/acc.cgi?acc=GSE8608" TargetMode="External"/><Relationship Id="rId1260" Type="http://schemas.openxmlformats.org/officeDocument/2006/relationships/hyperlink" Target="http://www.ncbi.nlm.nih.gov/geo/query/acc.cgi?acc=GSE13670" TargetMode="External"/><Relationship Id="rId1498" Type="http://schemas.openxmlformats.org/officeDocument/2006/relationships/hyperlink" Target="http://www.ncbi.nlm.nih.gov/geo/query/acc.cgi?acc=GSE7509" TargetMode="External"/><Relationship Id="rId1719" Type="http://schemas.openxmlformats.org/officeDocument/2006/relationships/hyperlink" Target="http://www.ncbi.nlm.nih.gov/geo/query/acc.cgi?acc=GSM361283" TargetMode="External"/><Relationship Id="rId630" Type="http://schemas.openxmlformats.org/officeDocument/2006/relationships/hyperlink" Target="http://www.ncbi.nlm.nih.gov/geo/query/acc.cgi?acc=GSM173539" TargetMode="External"/><Relationship Id="rId728" Type="http://schemas.openxmlformats.org/officeDocument/2006/relationships/hyperlink" Target="http://www.ncbi.nlm.nih.gov/geo/query/acc.cgi?acc=GSM287218" TargetMode="External"/><Relationship Id="rId935" Type="http://schemas.openxmlformats.org/officeDocument/2006/relationships/hyperlink" Target="http://www.ncbi.nlm.nih.gov/geo/query/acc.cgi?acc=GSE12108" TargetMode="External"/><Relationship Id="rId1358" Type="http://schemas.openxmlformats.org/officeDocument/2006/relationships/hyperlink" Target="http://www.ncbi.nlm.nih.gov/geo/query/acc.cgi?acc=GSM320544" TargetMode="External"/><Relationship Id="rId1565" Type="http://schemas.openxmlformats.org/officeDocument/2006/relationships/hyperlink" Target="http://www.ncbi.nlm.nih.gov/geo/query/acc.cgi?acc=GSM160532" TargetMode="External"/><Relationship Id="rId1772" Type="http://schemas.openxmlformats.org/officeDocument/2006/relationships/hyperlink" Target="http://www.ncbi.nlm.nih.gov/geo/query/acc.cgi?acc=GSE12366" TargetMode="External"/><Relationship Id="rId64" Type="http://schemas.openxmlformats.org/officeDocument/2006/relationships/hyperlink" Target="http://www.ncbi.nlm.nih.gov/geo/query/acc.cgi?acc=GSM143717" TargetMode="External"/><Relationship Id="rId367" Type="http://schemas.openxmlformats.org/officeDocument/2006/relationships/hyperlink" Target="http://www.ncbi.nlm.nih.gov/geo/query/acc.cgi?acc=GSM501894" TargetMode="External"/><Relationship Id="rId574" Type="http://schemas.openxmlformats.org/officeDocument/2006/relationships/hyperlink" Target="http://www.ncbi.nlm.nih.gov/geo/query/acc.cgi?acc=GSM260307" TargetMode="External"/><Relationship Id="rId1120" Type="http://schemas.openxmlformats.org/officeDocument/2006/relationships/hyperlink" Target="http://www.ncbi.nlm.nih.gov/geo/query/acc.cgi?acc=GSE7568" TargetMode="External"/><Relationship Id="rId1218" Type="http://schemas.openxmlformats.org/officeDocument/2006/relationships/hyperlink" Target="http://www.ncbi.nlm.nih.gov/geo/query/acc.cgi?acc=GSE11199" TargetMode="External"/><Relationship Id="rId1425" Type="http://schemas.openxmlformats.org/officeDocument/2006/relationships/hyperlink" Target="http://www.ncbi.nlm.nih.gov/geo/query/acc.cgi?acc=GSE12806" TargetMode="External"/><Relationship Id="rId227" Type="http://schemas.openxmlformats.org/officeDocument/2006/relationships/hyperlink" Target="http://www.ncbi.nlm.nih.gov/geo/query/acc.cgi?acc=GSE14711" TargetMode="External"/><Relationship Id="rId781" Type="http://schemas.openxmlformats.org/officeDocument/2006/relationships/hyperlink" Target="http://www.ncbi.nlm.nih.gov/sites/entrez?Db=Pubmed&amp;term=20220779%5bUID%5d" TargetMode="External"/><Relationship Id="rId879" Type="http://schemas.openxmlformats.org/officeDocument/2006/relationships/hyperlink" Target="http://www.ncbi.nlm.nih.gov/sites/entrez?Db=Pubmed&amp;term=20211010%5bUID%5d" TargetMode="External"/><Relationship Id="rId1632" Type="http://schemas.openxmlformats.org/officeDocument/2006/relationships/hyperlink" Target="http://www.ncbi.nlm.nih.gov/sites/entrez?Db=Pubmed&amp;term=18922855%5bUID%5d" TargetMode="External"/><Relationship Id="rId434" Type="http://schemas.openxmlformats.org/officeDocument/2006/relationships/hyperlink" Target="http://www.ncbi.nlm.nih.gov/geo/query/acc.cgi?acc=GSM385333" TargetMode="External"/><Relationship Id="rId641" Type="http://schemas.openxmlformats.org/officeDocument/2006/relationships/hyperlink" Target="http://www.ncbi.nlm.nih.gov/geo/query/acc.cgi?acc=GSM173550" TargetMode="External"/><Relationship Id="rId739" Type="http://schemas.openxmlformats.org/officeDocument/2006/relationships/hyperlink" Target="http://www.ncbi.nlm.nih.gov/sites/entrez?Db=Pubmed&amp;term=19228201%5bUID%5d" TargetMode="External"/><Relationship Id="rId1064" Type="http://schemas.openxmlformats.org/officeDocument/2006/relationships/hyperlink" Target="http://www.ncbi.nlm.nih.gov/geo/query/acc.cgi?acc=GSE8608" TargetMode="External"/><Relationship Id="rId1271" Type="http://schemas.openxmlformats.org/officeDocument/2006/relationships/hyperlink" Target="http://www.ncbi.nlm.nih.gov/geo/query/acc.cgi?acc=GSM181930" TargetMode="External"/><Relationship Id="rId1369" Type="http://schemas.openxmlformats.org/officeDocument/2006/relationships/hyperlink" Target="http://www.ncbi.nlm.nih.gov/geo/query/acc.cgi?acc=GSE10463" TargetMode="External"/><Relationship Id="rId1576" Type="http://schemas.openxmlformats.org/officeDocument/2006/relationships/hyperlink" Target="http://www.ncbi.nlm.nih.gov/geo/query/acc.cgi?acc=GSM279577" TargetMode="External"/><Relationship Id="rId280" Type="http://schemas.openxmlformats.org/officeDocument/2006/relationships/hyperlink" Target="http://www.ncbi.nlm.nih.gov/geo/query/acc.cgi?acc=GSE21668" TargetMode="External"/><Relationship Id="rId501" Type="http://schemas.openxmlformats.org/officeDocument/2006/relationships/hyperlink" Target="http://www.ncbi.nlm.nih.gov/geo/query/acc.cgi?acc=GSM143732" TargetMode="External"/><Relationship Id="rId946" Type="http://schemas.openxmlformats.org/officeDocument/2006/relationships/hyperlink" Target="http://www.ncbi.nlm.nih.gov/geo/query/acc.cgi?acc=GSM514672" TargetMode="External"/><Relationship Id="rId1131" Type="http://schemas.openxmlformats.org/officeDocument/2006/relationships/hyperlink" Target="http://www.ncbi.nlm.nih.gov/sites/entrez?Db=Pubmed&amp;term=18453574%5bUID%5d" TargetMode="External"/><Relationship Id="rId1229" Type="http://schemas.openxmlformats.org/officeDocument/2006/relationships/hyperlink" Target="http://www.ncbi.nlm.nih.gov/geo/query/acc.cgi?acc=GSM359755" TargetMode="External"/><Relationship Id="rId1783" Type="http://schemas.openxmlformats.org/officeDocument/2006/relationships/hyperlink" Target="http://www.ncbi.nlm.nih.gov/geo/query/acc.cgi?acc=GSM422294" TargetMode="External"/><Relationship Id="rId75" Type="http://schemas.openxmlformats.org/officeDocument/2006/relationships/hyperlink" Target="http://www.ncbi.nlm.nih.gov/geo/query/acc.cgi?acc=GSM315623" TargetMode="External"/><Relationship Id="rId140" Type="http://schemas.openxmlformats.org/officeDocument/2006/relationships/hyperlink" Target="http://www.ncbi.nlm.nih.gov/geo/query/acc.cgi?acc=GSM501000" TargetMode="External"/><Relationship Id="rId378" Type="http://schemas.openxmlformats.org/officeDocument/2006/relationships/hyperlink" Target="http://www.ncbi.nlm.nih.gov/geo/query/acc.cgi?acc=GSM469411" TargetMode="External"/><Relationship Id="rId585" Type="http://schemas.openxmlformats.org/officeDocument/2006/relationships/hyperlink" Target="http://www.ncbi.nlm.nih.gov/geo/query/acc.cgi?acc=GSM260305" TargetMode="External"/><Relationship Id="rId792" Type="http://schemas.openxmlformats.org/officeDocument/2006/relationships/hyperlink" Target="http://www.ncbi.nlm.nih.gov/geo/query/acc.cgi?acc=GSE19429" TargetMode="External"/><Relationship Id="rId806" Type="http://schemas.openxmlformats.org/officeDocument/2006/relationships/hyperlink" Target="http://www.ncbi.nlm.nih.gov/geo/query/acc.cgi?acc=GSM483482" TargetMode="External"/><Relationship Id="rId1436" Type="http://schemas.openxmlformats.org/officeDocument/2006/relationships/hyperlink" Target="http://www.ncbi.nlm.nih.gov/sites/entrez?Db=Pubmed&amp;term=19017356%5bUID%5d" TargetMode="External"/><Relationship Id="rId1643" Type="http://schemas.openxmlformats.org/officeDocument/2006/relationships/hyperlink" Target="http://www.ncbi.nlm.nih.gov/sites/entrez?Db=Pubmed&amp;term=18922855%5bUID%5d" TargetMode="External"/><Relationship Id="rId6" Type="http://schemas.openxmlformats.org/officeDocument/2006/relationships/hyperlink" Target="http://www.ncbi.nlm.nih.gov/geo/query/acc.cgi?acc=GSM151739" TargetMode="External"/><Relationship Id="rId238" Type="http://schemas.openxmlformats.org/officeDocument/2006/relationships/hyperlink" Target="http://www.ncbi.nlm.nih.gov/geo/query/acc.cgi?acc=GSM260666" TargetMode="External"/><Relationship Id="rId445" Type="http://schemas.openxmlformats.org/officeDocument/2006/relationships/hyperlink" Target="http://www.ncbi.nlm.nih.gov/geo/query/acc.cgi?acc=GSM385350" TargetMode="External"/><Relationship Id="rId652" Type="http://schemas.openxmlformats.org/officeDocument/2006/relationships/hyperlink" Target="http://www.ncbi.nlm.nih.gov/geo/query/acc.cgi?acc=GSM454563" TargetMode="External"/><Relationship Id="rId1075" Type="http://schemas.openxmlformats.org/officeDocument/2006/relationships/hyperlink" Target="http://www.ncbi.nlm.nih.gov/geo/query/acc.cgi?acc=GSM299561" TargetMode="External"/><Relationship Id="rId1282" Type="http://schemas.openxmlformats.org/officeDocument/2006/relationships/hyperlink" Target="http://www.ncbi.nlm.nih.gov/geo/query/acc.cgi?acc=GSM181980" TargetMode="External"/><Relationship Id="rId1503" Type="http://schemas.openxmlformats.org/officeDocument/2006/relationships/hyperlink" Target="http://www.ncbi.nlm.nih.gov/sites/entrez?Db=Pubmed&amp;term=19171878%5bUID%5d" TargetMode="External"/><Relationship Id="rId1710" Type="http://schemas.openxmlformats.org/officeDocument/2006/relationships/hyperlink" Target="http://www.ncbi.nlm.nih.gov/geo/query/acc.cgi?acc=GSM549584" TargetMode="External"/><Relationship Id="rId291" Type="http://schemas.openxmlformats.org/officeDocument/2006/relationships/hyperlink" Target="http://www.ncbi.nlm.nih.gov/geo/query/acc.cgi?acc=GSM239713" TargetMode="External"/><Relationship Id="rId305" Type="http://schemas.openxmlformats.org/officeDocument/2006/relationships/hyperlink" Target="http://www.ncbi.nlm.nih.gov/geo/query/acc.cgi?acc=GSM250019" TargetMode="External"/><Relationship Id="rId512" Type="http://schemas.openxmlformats.org/officeDocument/2006/relationships/hyperlink" Target="http://www.ncbi.nlm.nih.gov/geo/query/acc.cgi?acc=GSM141253" TargetMode="External"/><Relationship Id="rId957" Type="http://schemas.openxmlformats.org/officeDocument/2006/relationships/hyperlink" Target="http://www.ncbi.nlm.nih.gov/geo/query/acc.cgi?acc=GSM432175" TargetMode="External"/><Relationship Id="rId1142" Type="http://schemas.openxmlformats.org/officeDocument/2006/relationships/hyperlink" Target="http://www.ncbi.nlm.nih.gov/geo/query/acc.cgi?acc=GSM343808" TargetMode="External"/><Relationship Id="rId1587" Type="http://schemas.openxmlformats.org/officeDocument/2006/relationships/hyperlink" Target="http://www.ncbi.nlm.nih.gov/geo/query/acc.cgi?acc=GSE14926" TargetMode="External"/><Relationship Id="rId1794" Type="http://schemas.openxmlformats.org/officeDocument/2006/relationships/hyperlink" Target="http://www.ncbi.nlm.nih.gov/geo/query/acc.cgi?acc=GSM422295" TargetMode="External"/><Relationship Id="rId1808" Type="http://schemas.openxmlformats.org/officeDocument/2006/relationships/hyperlink" Target="http://www.ncbi.nlm.nih.gov/geo/query/acc.cgi?acc=GSM287216" TargetMode="External"/><Relationship Id="rId86" Type="http://schemas.openxmlformats.org/officeDocument/2006/relationships/hyperlink" Target="http://www.ncbi.nlm.nih.gov/geo/query/acc.cgi?acc=GSM367240" TargetMode="External"/><Relationship Id="rId151" Type="http://schemas.openxmlformats.org/officeDocument/2006/relationships/hyperlink" Target="http://www.ncbi.nlm.nih.gov/geo/query/acc.cgi?acc=GSM372142" TargetMode="External"/><Relationship Id="rId389" Type="http://schemas.openxmlformats.org/officeDocument/2006/relationships/hyperlink" Target="http://www.ncbi.nlm.nih.gov/geo/query/acc.cgi?acc=GSM469411" TargetMode="External"/><Relationship Id="rId596" Type="http://schemas.openxmlformats.org/officeDocument/2006/relationships/hyperlink" Target="http://www.ncbi.nlm.nih.gov/geo/query/acc.cgi?acc=GSM92232" TargetMode="External"/><Relationship Id="rId817" Type="http://schemas.openxmlformats.org/officeDocument/2006/relationships/hyperlink" Target="http://www.ncbi.nlm.nih.gov/geo/query/acc.cgi?acc=GSM488979" TargetMode="External"/><Relationship Id="rId1002" Type="http://schemas.openxmlformats.org/officeDocument/2006/relationships/hyperlink" Target="http://www.ncbi.nlm.nih.gov/geo/query/acc.cgi?acc=GSM183306" TargetMode="External"/><Relationship Id="rId1447" Type="http://schemas.openxmlformats.org/officeDocument/2006/relationships/hyperlink" Target="http://www.ncbi.nlm.nih.gov/geo/query/acc.cgi?acc=GSE12773" TargetMode="External"/><Relationship Id="rId1654" Type="http://schemas.openxmlformats.org/officeDocument/2006/relationships/hyperlink" Target="http://www.ncbi.nlm.nih.gov/geo/query/acc.cgi?acc=GSE11057" TargetMode="External"/><Relationship Id="rId249" Type="http://schemas.openxmlformats.org/officeDocument/2006/relationships/hyperlink" Target="http://www.ncbi.nlm.nih.gov/geo/query/acc.cgi?acc=GSM260678" TargetMode="External"/><Relationship Id="rId456" Type="http://schemas.openxmlformats.org/officeDocument/2006/relationships/hyperlink" Target="http://www.ncbi.nlm.nih.gov/geo/query/acc.cgi?acc=GSM410667" TargetMode="External"/><Relationship Id="rId663" Type="http://schemas.openxmlformats.org/officeDocument/2006/relationships/hyperlink" Target="http://www.ncbi.nlm.nih.gov/geo/query/acc.cgi?acc=GSM454563" TargetMode="External"/><Relationship Id="rId870" Type="http://schemas.openxmlformats.org/officeDocument/2006/relationships/hyperlink" Target="http://www.ncbi.nlm.nih.gov/geo/query/acc.cgi?acc=GSM469129" TargetMode="External"/><Relationship Id="rId1086" Type="http://schemas.openxmlformats.org/officeDocument/2006/relationships/hyperlink" Target="http://www.ncbi.nlm.nih.gov/geo/query/acc.cgi?acc=GSM300398" TargetMode="External"/><Relationship Id="rId1293" Type="http://schemas.openxmlformats.org/officeDocument/2006/relationships/hyperlink" Target="http://www.ncbi.nlm.nih.gov/geo/query/acc.cgi?acc=GSE5679" TargetMode="External"/><Relationship Id="rId1307" Type="http://schemas.openxmlformats.org/officeDocument/2006/relationships/hyperlink" Target="http://www.ncbi.nlm.nih.gov/geo/query/acc.cgi?acc=GSE5679" TargetMode="External"/><Relationship Id="rId1514" Type="http://schemas.openxmlformats.org/officeDocument/2006/relationships/hyperlink" Target="http://www.ncbi.nlm.nih.gov/geo/query/acc.cgi?acc=GSM160530" TargetMode="External"/><Relationship Id="rId1721" Type="http://schemas.openxmlformats.org/officeDocument/2006/relationships/hyperlink" Target="http://www.ncbi.nlm.nih.gov/geo/query/acc.cgi?acc=GSE18810" TargetMode="External"/><Relationship Id="rId13" Type="http://schemas.openxmlformats.org/officeDocument/2006/relationships/hyperlink" Target="http://www.ncbi.nlm.nih.gov/geo/query/acc.cgi?acc=GSE6561" TargetMode="External"/><Relationship Id="rId109" Type="http://schemas.openxmlformats.org/officeDocument/2006/relationships/hyperlink" Target="http://www.ncbi.nlm.nih.gov/geo/query/acc.cgi?acc=GSM347920" TargetMode="External"/><Relationship Id="rId316" Type="http://schemas.openxmlformats.org/officeDocument/2006/relationships/hyperlink" Target="http://www.ncbi.nlm.nih.gov/geo/query/acc.cgi?acc=GSM299098" TargetMode="External"/><Relationship Id="rId523" Type="http://schemas.openxmlformats.org/officeDocument/2006/relationships/hyperlink" Target="http://www.ncbi.nlm.nih.gov/geo/query/acc.cgi?acc=GSM501891" TargetMode="External"/><Relationship Id="rId968" Type="http://schemas.openxmlformats.org/officeDocument/2006/relationships/hyperlink" Target="http://www.ncbi.nlm.nih.gov/geo/query/acc.cgi?acc=GSM140249" TargetMode="External"/><Relationship Id="rId1153" Type="http://schemas.openxmlformats.org/officeDocument/2006/relationships/hyperlink" Target="http://www.ncbi.nlm.nih.gov/geo/query/acc.cgi?acc=GSM343819" TargetMode="External"/><Relationship Id="rId1598" Type="http://schemas.openxmlformats.org/officeDocument/2006/relationships/hyperlink" Target="http://www.ncbi.nlm.nih.gov/sites/entrez?Db=Pubmed&amp;term=18922855%5bUID%5d" TargetMode="External"/><Relationship Id="rId1819" Type="http://schemas.openxmlformats.org/officeDocument/2006/relationships/printerSettings" Target="../printerSettings/printerSettings1.bin"/><Relationship Id="rId97" Type="http://schemas.openxmlformats.org/officeDocument/2006/relationships/hyperlink" Target="http://www.ncbi.nlm.nih.gov/geo/query/acc.cgi?acc=GSM347919" TargetMode="External"/><Relationship Id="rId730" Type="http://schemas.openxmlformats.org/officeDocument/2006/relationships/hyperlink" Target="http://www.ncbi.nlm.nih.gov/geo/query/acc.cgi?acc=GSM287220" TargetMode="External"/><Relationship Id="rId828" Type="http://schemas.openxmlformats.org/officeDocument/2006/relationships/hyperlink" Target="http://www.ncbi.nlm.nih.gov/geo/query/acc.cgi?acc=GSE18934" TargetMode="External"/><Relationship Id="rId1013" Type="http://schemas.openxmlformats.org/officeDocument/2006/relationships/hyperlink" Target="http://www.ncbi.nlm.nih.gov/geo/query/acc.cgi?acc=GSM183467" TargetMode="External"/><Relationship Id="rId1360" Type="http://schemas.openxmlformats.org/officeDocument/2006/relationships/hyperlink" Target="http://www.ncbi.nlm.nih.gov/geo/query/acc.cgi?acc=GSM320546" TargetMode="External"/><Relationship Id="rId1458" Type="http://schemas.openxmlformats.org/officeDocument/2006/relationships/hyperlink" Target="http://www.ncbi.nlm.nih.gov/geo/query/acc.cgi?acc=GSM140969" TargetMode="External"/><Relationship Id="rId1665" Type="http://schemas.openxmlformats.org/officeDocument/2006/relationships/hyperlink" Target="http://www.ncbi.nlm.nih.gov/geo/query/acc.cgi?acc=GSM154073" TargetMode="External"/><Relationship Id="rId162" Type="http://schemas.openxmlformats.org/officeDocument/2006/relationships/hyperlink" Target="http://www.ncbi.nlm.nih.gov/geo/query/acc.cgi?acc=GSM372142" TargetMode="External"/><Relationship Id="rId467" Type="http://schemas.openxmlformats.org/officeDocument/2006/relationships/hyperlink" Target="http://www.ncbi.nlm.nih.gov/geo/query/acc.cgi?acc=GSM410684" TargetMode="External"/><Relationship Id="rId1097" Type="http://schemas.openxmlformats.org/officeDocument/2006/relationships/hyperlink" Target="http://www.ncbi.nlm.nih.gov/sites/entrez?Db=Pubmed&amp;term=18773076%5bUID%5d" TargetMode="External"/><Relationship Id="rId1220" Type="http://schemas.openxmlformats.org/officeDocument/2006/relationships/hyperlink" Target="http://www.ncbi.nlm.nih.gov/geo/query/acc.cgi?acc=GSE11199" TargetMode="External"/><Relationship Id="rId1318" Type="http://schemas.openxmlformats.org/officeDocument/2006/relationships/hyperlink" Target="http://www.ncbi.nlm.nih.gov/pubmed/16210585" TargetMode="External"/><Relationship Id="rId1525" Type="http://schemas.openxmlformats.org/officeDocument/2006/relationships/hyperlink" Target="http://www.ncbi.nlm.nih.gov/geo/query/acc.cgi?acc=GSM160532" TargetMode="External"/><Relationship Id="rId674" Type="http://schemas.openxmlformats.org/officeDocument/2006/relationships/hyperlink" Target="http://www.ncbi.nlm.nih.gov/geo/query/acc.cgi?acc=GSM454564" TargetMode="External"/><Relationship Id="rId881" Type="http://schemas.openxmlformats.org/officeDocument/2006/relationships/hyperlink" Target="http://www.ncbi.nlm.nih.gov/sites/entrez?Db=Pubmed&amp;term=20211010%5bUID%5d" TargetMode="External"/><Relationship Id="rId979" Type="http://schemas.openxmlformats.org/officeDocument/2006/relationships/hyperlink" Target="http://www.ncbi.nlm.nih.gov/sites/entrez?Db=Pubmed&amp;term=18421014%5bUID%5d" TargetMode="External"/><Relationship Id="rId1732" Type="http://schemas.openxmlformats.org/officeDocument/2006/relationships/hyperlink" Target="http://www.ncbi.nlm.nih.gov/sites/entrez?Db=Pubmed&amp;term=19295914%5bUID%5d" TargetMode="External"/><Relationship Id="rId24" Type="http://schemas.openxmlformats.org/officeDocument/2006/relationships/hyperlink" Target="http://www.ncbi.nlm.nih.gov/geo/query/acc.cgi?acc=GSE14711" TargetMode="External"/><Relationship Id="rId327" Type="http://schemas.openxmlformats.org/officeDocument/2006/relationships/hyperlink" Target="http://www.ncbi.nlm.nih.gov/geo/query/acc.cgi?acc=GSM143727" TargetMode="External"/><Relationship Id="rId534" Type="http://schemas.openxmlformats.org/officeDocument/2006/relationships/hyperlink" Target="http://www.ncbi.nlm.nih.gov/geo/query/acc.cgi?acc=GSM551183" TargetMode="External"/><Relationship Id="rId741" Type="http://schemas.openxmlformats.org/officeDocument/2006/relationships/hyperlink" Target="http://www.ncbi.nlm.nih.gov/sites/entrez?Db=Pubmed&amp;term=19228201%5bUID%5d" TargetMode="External"/><Relationship Id="rId839" Type="http://schemas.openxmlformats.org/officeDocument/2006/relationships/hyperlink" Target="http://www.ncbi.nlm.nih.gov/geo/query/acc.cgi?acc=GSM483480" TargetMode="External"/><Relationship Id="rId1164" Type="http://schemas.openxmlformats.org/officeDocument/2006/relationships/hyperlink" Target="http://www.ncbi.nlm.nih.gov/geo/query/acc.cgi?acc=GSM343830" TargetMode="External"/><Relationship Id="rId1371" Type="http://schemas.openxmlformats.org/officeDocument/2006/relationships/hyperlink" Target="http://www.ncbi.nlm.nih.gov/geo/query/acc.cgi?acc=GSE10463" TargetMode="External"/><Relationship Id="rId1469" Type="http://schemas.openxmlformats.org/officeDocument/2006/relationships/hyperlink" Target="http://www.ncbi.nlm.nih.gov/geo/query/acc.cgi?acc=GSM132923" TargetMode="External"/><Relationship Id="rId173" Type="http://schemas.openxmlformats.org/officeDocument/2006/relationships/hyperlink" Target="http://www.ncbi.nlm.nih.gov/geo/query/acc.cgi?acc=GSM372144" TargetMode="External"/><Relationship Id="rId380" Type="http://schemas.openxmlformats.org/officeDocument/2006/relationships/hyperlink" Target="http://www.ncbi.nlm.nih.gov/geo/query/acc.cgi?acc=GSM119354" TargetMode="External"/><Relationship Id="rId601" Type="http://schemas.openxmlformats.org/officeDocument/2006/relationships/hyperlink" Target="http://www.ncbi.nlm.nih.gov/geo/query/acc.cgi?acc=GSM92232" TargetMode="External"/><Relationship Id="rId1024" Type="http://schemas.openxmlformats.org/officeDocument/2006/relationships/hyperlink" Target="http://www.ncbi.nlm.nih.gov/sites/entrez?Db=Pubmed&amp;term=18084737%5bUID%5d" TargetMode="External"/><Relationship Id="rId1231" Type="http://schemas.openxmlformats.org/officeDocument/2006/relationships/hyperlink" Target="http://www.ncbi.nlm.nih.gov/geo/query/acc.cgi?acc=GSM359759" TargetMode="External"/><Relationship Id="rId1676" Type="http://schemas.openxmlformats.org/officeDocument/2006/relationships/hyperlink" Target="http://www.ncbi.nlm.nih.gov/geo/query/acc.cgi?acc=GSM547999" TargetMode="External"/><Relationship Id="rId240" Type="http://schemas.openxmlformats.org/officeDocument/2006/relationships/hyperlink" Target="http://www.ncbi.nlm.nih.gov/geo/query/acc.cgi?acc=GSM260668" TargetMode="External"/><Relationship Id="rId478" Type="http://schemas.openxmlformats.org/officeDocument/2006/relationships/hyperlink" Target="http://www.ncbi.nlm.nih.gov/geo/query/acc.cgi?acc=GSM318412" TargetMode="External"/><Relationship Id="rId685" Type="http://schemas.openxmlformats.org/officeDocument/2006/relationships/hyperlink" Target="http://www.ncbi.nlm.nih.gov/geo/query/acc.cgi?acc=GSM454564" TargetMode="External"/><Relationship Id="rId892" Type="http://schemas.openxmlformats.org/officeDocument/2006/relationships/hyperlink" Target="http://www.ncbi.nlm.nih.gov/geo/query/acc.cgi?acc=GSE17763" TargetMode="External"/><Relationship Id="rId906" Type="http://schemas.openxmlformats.org/officeDocument/2006/relationships/hyperlink" Target="http://www.ncbi.nlm.nih.gov/geo/query/acc.cgi?acc=GSM189450" TargetMode="External"/><Relationship Id="rId1329" Type="http://schemas.openxmlformats.org/officeDocument/2006/relationships/hyperlink" Target="http://www.ncbi.nlm.nih.gov/pubmed/16210585" TargetMode="External"/><Relationship Id="rId1536" Type="http://schemas.openxmlformats.org/officeDocument/2006/relationships/hyperlink" Target="http://www.ncbi.nlm.nih.gov/sites/entrez?Db=Pubmed&amp;term=17893130%5bUID%5d" TargetMode="External"/><Relationship Id="rId1743" Type="http://schemas.openxmlformats.org/officeDocument/2006/relationships/hyperlink" Target="http://www.ncbi.nlm.nih.gov/geo/query/acc.cgi?acc=GSM549574" TargetMode="External"/><Relationship Id="rId35" Type="http://schemas.openxmlformats.org/officeDocument/2006/relationships/hyperlink" Target="http://www.ncbi.nlm.nih.gov/geo/query/acc.cgi?acc=GSM530607" TargetMode="External"/><Relationship Id="rId100" Type="http://schemas.openxmlformats.org/officeDocument/2006/relationships/hyperlink" Target="http://www.ncbi.nlm.nih.gov/geo/query/acc.cgi?acc=GSM347919" TargetMode="External"/><Relationship Id="rId338" Type="http://schemas.openxmlformats.org/officeDocument/2006/relationships/hyperlink" Target="http://www.ncbi.nlm.nih.gov/geo/query/acc.cgi?acc=GSM119369" TargetMode="External"/><Relationship Id="rId545" Type="http://schemas.openxmlformats.org/officeDocument/2006/relationships/hyperlink" Target="http://www.ncbi.nlm.nih.gov/geo/query/acc.cgi?acc=GSM476782" TargetMode="External"/><Relationship Id="rId752" Type="http://schemas.openxmlformats.org/officeDocument/2006/relationships/hyperlink" Target="http://www.ncbi.nlm.nih.gov/geo/query/acc.cgi?acc=GSM116101" TargetMode="External"/><Relationship Id="rId1175" Type="http://schemas.openxmlformats.org/officeDocument/2006/relationships/hyperlink" Target="http://www.ncbi.nlm.nih.gov/sites/entrez?Db=Pubmed&amp;term=19057661%5bUID%5d" TargetMode="External"/><Relationship Id="rId1382" Type="http://schemas.openxmlformats.org/officeDocument/2006/relationships/hyperlink" Target="http://www.ncbi.nlm.nih.gov/sites/entrez?Db=Pubmed&amp;term=17502666%5bUID%5d" TargetMode="External"/><Relationship Id="rId1603" Type="http://schemas.openxmlformats.org/officeDocument/2006/relationships/hyperlink" Target="http://www.ncbi.nlm.nih.gov/sites/entrez?Db=Pubmed&amp;term=18922855%5bUID%5d" TargetMode="External"/><Relationship Id="rId1810" Type="http://schemas.openxmlformats.org/officeDocument/2006/relationships/hyperlink" Target="http://www.ncbi.nlm.nih.gov/geo/query/acc.cgi?acc=GSM287217" TargetMode="External"/><Relationship Id="rId184" Type="http://schemas.openxmlformats.org/officeDocument/2006/relationships/hyperlink" Target="http://www.ncbi.nlm.nih.gov/geo/query/acc.cgi?acc=GSM239606" TargetMode="External"/><Relationship Id="rId391" Type="http://schemas.openxmlformats.org/officeDocument/2006/relationships/hyperlink" Target="http://www.ncbi.nlm.nih.gov/geo/query/acc.cgi?acc=GSM305784" TargetMode="External"/><Relationship Id="rId405" Type="http://schemas.openxmlformats.org/officeDocument/2006/relationships/hyperlink" Target="http://www.ncbi.nlm.nih.gov/geo/query/acc.cgi?acc=GSM330315" TargetMode="External"/><Relationship Id="rId612" Type="http://schemas.openxmlformats.org/officeDocument/2006/relationships/hyperlink" Target="http://www.ncbi.nlm.nih.gov/geo/query/acc.cgi?acc=GSM239606" TargetMode="External"/><Relationship Id="rId1035" Type="http://schemas.openxmlformats.org/officeDocument/2006/relationships/hyperlink" Target="http://www.ncbi.nlm.nih.gov/sites/entrez?Db=Pubmed&amp;term=18084737%5bUID%5d" TargetMode="External"/><Relationship Id="rId1242" Type="http://schemas.openxmlformats.org/officeDocument/2006/relationships/hyperlink" Target="http://www.ncbi.nlm.nih.gov/geo/query/acc.cgi?acc=GSE13896" TargetMode="External"/><Relationship Id="rId1687" Type="http://schemas.openxmlformats.org/officeDocument/2006/relationships/hyperlink" Target="http://www.ncbi.nlm.nih.gov/geo/query/acc.cgi?acc=GSM198942" TargetMode="External"/><Relationship Id="rId251" Type="http://schemas.openxmlformats.org/officeDocument/2006/relationships/hyperlink" Target="http://www.ncbi.nlm.nih.gov/geo/query/acc.cgi?acc=GSM260680" TargetMode="External"/><Relationship Id="rId489" Type="http://schemas.openxmlformats.org/officeDocument/2006/relationships/hyperlink" Target="http://www.ncbi.nlm.nih.gov/geo/query/acc.cgi?acc=GSM143717" TargetMode="External"/><Relationship Id="rId696" Type="http://schemas.openxmlformats.org/officeDocument/2006/relationships/hyperlink" Target="http://www.ncbi.nlm.nih.gov/geo/query/acc.cgi?acc=GSM454564" TargetMode="External"/><Relationship Id="rId917" Type="http://schemas.openxmlformats.org/officeDocument/2006/relationships/hyperlink" Target="http://www.ncbi.nlm.nih.gov/geo/query/acc.cgi?acc=GSE7807" TargetMode="External"/><Relationship Id="rId1102" Type="http://schemas.openxmlformats.org/officeDocument/2006/relationships/hyperlink" Target="http://www.ncbi.nlm.nih.gov/geo/query/acc.cgi?acc=GSE10739" TargetMode="External"/><Relationship Id="rId1547" Type="http://schemas.openxmlformats.org/officeDocument/2006/relationships/hyperlink" Target="http://www.ncbi.nlm.nih.gov/sites/entrez?Db=Pubmed&amp;term=17893130%5bUID%5d" TargetMode="External"/><Relationship Id="rId1754" Type="http://schemas.openxmlformats.org/officeDocument/2006/relationships/hyperlink" Target="http://www.ncbi.nlm.nih.gov/geo/query/acc.cgi?acc=GSM310431" TargetMode="External"/><Relationship Id="rId46" Type="http://schemas.openxmlformats.org/officeDocument/2006/relationships/hyperlink" Target="http://www.ncbi.nlm.nih.gov/sites/entrez?Db=Pubmed&amp;term=19481515%5bUID%5d" TargetMode="External"/><Relationship Id="rId349" Type="http://schemas.openxmlformats.org/officeDocument/2006/relationships/hyperlink" Target="http://www.ncbi.nlm.nih.gov/sites/entrez?Db=Pubmed&amp;term=18334548%5bUID%5d" TargetMode="External"/><Relationship Id="rId556" Type="http://schemas.openxmlformats.org/officeDocument/2006/relationships/hyperlink" Target="http://www.ncbi.nlm.nih.gov/geo/query/acc.cgi?acc=GSM413847" TargetMode="External"/><Relationship Id="rId763" Type="http://schemas.openxmlformats.org/officeDocument/2006/relationships/hyperlink" Target="http://www.ncbi.nlm.nih.gov/geo/query/acc.cgi?acc=GSM178552" TargetMode="External"/><Relationship Id="rId1186" Type="http://schemas.openxmlformats.org/officeDocument/2006/relationships/hyperlink" Target="http://www.ncbi.nlm.nih.gov/sites/entrez?Db=Pubmed&amp;term=19057661%5bUID%5d" TargetMode="External"/><Relationship Id="rId1393" Type="http://schemas.openxmlformats.org/officeDocument/2006/relationships/hyperlink" Target="http://www.ncbi.nlm.nih.gov/geo/query/acc.cgi?acc=GSM112661" TargetMode="External"/><Relationship Id="rId1407" Type="http://schemas.openxmlformats.org/officeDocument/2006/relationships/hyperlink" Target="http://www.ncbi.nlm.nih.gov/geo/query/acc.cgi?acc=GSM260695" TargetMode="External"/><Relationship Id="rId1614" Type="http://schemas.openxmlformats.org/officeDocument/2006/relationships/hyperlink" Target="http://www.ncbi.nlm.nih.gov/geo/query/acc.cgi?acc=GSM372804" TargetMode="External"/><Relationship Id="rId111" Type="http://schemas.openxmlformats.org/officeDocument/2006/relationships/hyperlink" Target="http://www.ncbi.nlm.nih.gov/geo/query/acc.cgi?acc=GSM347920" TargetMode="External"/><Relationship Id="rId195" Type="http://schemas.openxmlformats.org/officeDocument/2006/relationships/hyperlink" Target="http://www.ncbi.nlm.nih.gov/geo/query/acc.cgi?acc=GSM540714" TargetMode="External"/><Relationship Id="rId209" Type="http://schemas.openxmlformats.org/officeDocument/2006/relationships/hyperlink" Target="http://www.ncbi.nlm.nih.gov/sites/entrez?Db=Pubmed&amp;term=19269371%5bUID%5d" TargetMode="External"/><Relationship Id="rId416" Type="http://schemas.openxmlformats.org/officeDocument/2006/relationships/hyperlink" Target="http://www.ncbi.nlm.nih.gov/geo/query/acc.cgi?acc=GSM336559" TargetMode="External"/><Relationship Id="rId970" Type="http://schemas.openxmlformats.org/officeDocument/2006/relationships/hyperlink" Target="http://www.ncbi.nlm.nih.gov/geo/query/acc.cgi?acc=GSE16836" TargetMode="External"/><Relationship Id="rId1046" Type="http://schemas.openxmlformats.org/officeDocument/2006/relationships/hyperlink" Target="http://www.ncbi.nlm.nih.gov/geo/query/acc.cgi?acc=GSE8608" TargetMode="External"/><Relationship Id="rId1253" Type="http://schemas.openxmlformats.org/officeDocument/2006/relationships/hyperlink" Target="http://www.ncbi.nlm.nih.gov/sites/entrez?Db=Pubmed&amp;term=19381294%5bUID%5d" TargetMode="External"/><Relationship Id="rId1698" Type="http://schemas.openxmlformats.org/officeDocument/2006/relationships/hyperlink" Target="http://www.ncbi.nlm.nih.gov/sites/entrez?Db=Pubmed&amp;term=17623099%5bUID%5d" TargetMode="External"/><Relationship Id="rId623" Type="http://schemas.openxmlformats.org/officeDocument/2006/relationships/hyperlink" Target="http://www.ncbi.nlm.nih.gov/geo/query/acc.cgi?acc=GSM173532" TargetMode="External"/><Relationship Id="rId830" Type="http://schemas.openxmlformats.org/officeDocument/2006/relationships/hyperlink" Target="http://www.ncbi.nlm.nih.gov/geo/query/acc.cgi?acc=GSE18934" TargetMode="External"/><Relationship Id="rId928" Type="http://schemas.openxmlformats.org/officeDocument/2006/relationships/hyperlink" Target="http://www.ncbi.nlm.nih.gov/geo/query/acc.cgi?acc=GSM305440" TargetMode="External"/><Relationship Id="rId1460" Type="http://schemas.openxmlformats.org/officeDocument/2006/relationships/hyperlink" Target="http://www.ncbi.nlm.nih.gov/geo/query/acc.cgi?acc=GSM140971" TargetMode="External"/><Relationship Id="rId1558" Type="http://schemas.openxmlformats.org/officeDocument/2006/relationships/hyperlink" Target="http://www.ncbi.nlm.nih.gov/geo/query/acc.cgi?acc=GSM160532" TargetMode="External"/><Relationship Id="rId1765" Type="http://schemas.openxmlformats.org/officeDocument/2006/relationships/hyperlink" Target="http://www.ncbi.nlm.nih.gov/sites/entrez?Db=Pubmed&amp;term=19023113%5bUID%5d" TargetMode="External"/><Relationship Id="rId57" Type="http://schemas.openxmlformats.org/officeDocument/2006/relationships/hyperlink" Target="http://www.ncbi.nlm.nih.gov/geo/query/acc.cgi?acc=GSM492835" TargetMode="External"/><Relationship Id="rId262" Type="http://schemas.openxmlformats.org/officeDocument/2006/relationships/hyperlink" Target="http://www.ncbi.nlm.nih.gov/geo/query/acc.cgi?acc=GSE21668" TargetMode="External"/><Relationship Id="rId567" Type="http://schemas.openxmlformats.org/officeDocument/2006/relationships/hyperlink" Target="http://www.ncbi.nlm.nih.gov/geo/query/acc.cgi?acc=GSM239616" TargetMode="External"/><Relationship Id="rId1113" Type="http://schemas.openxmlformats.org/officeDocument/2006/relationships/hyperlink" Target="http://www.ncbi.nlm.nih.gov/geo/query/acc.cgi?acc=GSE7568" TargetMode="External"/><Relationship Id="rId1197" Type="http://schemas.openxmlformats.org/officeDocument/2006/relationships/hyperlink" Target="http://www.ncbi.nlm.nih.gov/geo/query/acc.cgi?acc=GSE11199" TargetMode="External"/><Relationship Id="rId1320" Type="http://schemas.openxmlformats.org/officeDocument/2006/relationships/hyperlink" Target="http://www.ncbi.nlm.nih.gov/pubmed/16210585" TargetMode="External"/><Relationship Id="rId1418" Type="http://schemas.openxmlformats.org/officeDocument/2006/relationships/hyperlink" Target="http://www.ncbi.nlm.nih.gov/geo/query/acc.cgi?acc=GSE12806" TargetMode="External"/><Relationship Id="rId122" Type="http://schemas.openxmlformats.org/officeDocument/2006/relationships/hyperlink" Target="http://www.ncbi.nlm.nih.gov/geo/query/acc.cgi?acc=GSM402707" TargetMode="External"/><Relationship Id="rId774" Type="http://schemas.openxmlformats.org/officeDocument/2006/relationships/hyperlink" Target="http://www.ncbi.nlm.nih.gov/geo/query/acc.cgi?acc=GSM289616" TargetMode="External"/><Relationship Id="rId981" Type="http://schemas.openxmlformats.org/officeDocument/2006/relationships/hyperlink" Target="http://www.ncbi.nlm.nih.gov/geo/query/acc.cgi?acc=GSE13899" TargetMode="External"/><Relationship Id="rId1057" Type="http://schemas.openxmlformats.org/officeDocument/2006/relationships/hyperlink" Target="http://www.ncbi.nlm.nih.gov/geo/query/acc.cgi?acc=GSE8608" TargetMode="External"/><Relationship Id="rId1625" Type="http://schemas.openxmlformats.org/officeDocument/2006/relationships/hyperlink" Target="http://www.ncbi.nlm.nih.gov/geo/query/acc.cgi?acc=GSM372815" TargetMode="External"/><Relationship Id="rId427" Type="http://schemas.openxmlformats.org/officeDocument/2006/relationships/hyperlink" Target="http://www.ncbi.nlm.nih.gov/geo/query/acc.cgi?acc=GSM385333" TargetMode="External"/><Relationship Id="rId634" Type="http://schemas.openxmlformats.org/officeDocument/2006/relationships/hyperlink" Target="http://www.ncbi.nlm.nih.gov/geo/query/acc.cgi?acc=GSM173543" TargetMode="External"/><Relationship Id="rId841" Type="http://schemas.openxmlformats.org/officeDocument/2006/relationships/hyperlink" Target="http://www.ncbi.nlm.nih.gov/geo/query/acc.cgi?acc=GSM483480" TargetMode="External"/><Relationship Id="rId1264" Type="http://schemas.openxmlformats.org/officeDocument/2006/relationships/hyperlink" Target="http://www.ncbi.nlm.nih.gov/geo/query/acc.cgi?acc=GSE13670" TargetMode="External"/><Relationship Id="rId1471" Type="http://schemas.openxmlformats.org/officeDocument/2006/relationships/hyperlink" Target="http://www.ncbi.nlm.nih.gov/geo/query/acc.cgi?acc=GSM132925" TargetMode="External"/><Relationship Id="rId1569" Type="http://schemas.openxmlformats.org/officeDocument/2006/relationships/hyperlink" Target="http://www.ncbi.nlm.nih.gov/geo/query/acc.cgi?acc=GSM160532" TargetMode="External"/><Relationship Id="rId273" Type="http://schemas.openxmlformats.org/officeDocument/2006/relationships/hyperlink" Target="http://www.ncbi.nlm.nih.gov/geo/query/acc.cgi?acc=GSE21668" TargetMode="External"/><Relationship Id="rId480" Type="http://schemas.openxmlformats.org/officeDocument/2006/relationships/hyperlink" Target="http://www.ncbi.nlm.nih.gov/geo/query/acc.cgi?acc=GSM318412" TargetMode="External"/><Relationship Id="rId701" Type="http://schemas.openxmlformats.org/officeDocument/2006/relationships/hyperlink" Target="http://www.ncbi.nlm.nih.gov/geo/query/acc.cgi?acc=GSM53385" TargetMode="External"/><Relationship Id="rId939" Type="http://schemas.openxmlformats.org/officeDocument/2006/relationships/hyperlink" Target="http://www.ncbi.nlm.nih.gov/geo/query/acc.cgi?acc=GSE12108" TargetMode="External"/><Relationship Id="rId1124" Type="http://schemas.openxmlformats.org/officeDocument/2006/relationships/hyperlink" Target="http://www.ncbi.nlm.nih.gov/sites/entrez?Db=Pubmed&amp;term=18453574%5bUID%5d" TargetMode="External"/><Relationship Id="rId1331" Type="http://schemas.openxmlformats.org/officeDocument/2006/relationships/hyperlink" Target="http://www.ncbi.nlm.nih.gov/geo/query/acc.cgi?acc=GSE8928" TargetMode="External"/><Relationship Id="rId1776" Type="http://schemas.openxmlformats.org/officeDocument/2006/relationships/hyperlink" Target="http://www.ncbi.nlm.nih.gov/geo/query/acc.cgi?acc=GSE12366" TargetMode="External"/><Relationship Id="rId68" Type="http://schemas.openxmlformats.org/officeDocument/2006/relationships/hyperlink" Target="http://www.ncbi.nlm.nih.gov/geo/query/acc.cgi?acc=GSM143717" TargetMode="External"/><Relationship Id="rId133" Type="http://schemas.openxmlformats.org/officeDocument/2006/relationships/hyperlink" Target="http://www.ncbi.nlm.nih.gov/geo/query/acc.cgi?acc=GSM367240" TargetMode="External"/><Relationship Id="rId340" Type="http://schemas.openxmlformats.org/officeDocument/2006/relationships/hyperlink" Target="http://www.ncbi.nlm.nih.gov/geo/query/acc.cgi?acc=GSM119372" TargetMode="External"/><Relationship Id="rId578" Type="http://schemas.openxmlformats.org/officeDocument/2006/relationships/hyperlink" Target="http://www.ncbi.nlm.nih.gov/geo/query/acc.cgi?acc=GSM260311" TargetMode="External"/><Relationship Id="rId785" Type="http://schemas.openxmlformats.org/officeDocument/2006/relationships/hyperlink" Target="http://www.ncbi.nlm.nih.gov/sites/entrez?Db=Pubmed&amp;term=20220779%5bUID%5d" TargetMode="External"/><Relationship Id="rId992" Type="http://schemas.openxmlformats.org/officeDocument/2006/relationships/hyperlink" Target="http://www.ncbi.nlm.nih.gov/geo/query/acc.cgi?acc=GSE6054" TargetMode="External"/><Relationship Id="rId1429" Type="http://schemas.openxmlformats.org/officeDocument/2006/relationships/hyperlink" Target="http://www.ncbi.nlm.nih.gov/sites/entrez?Db=Pubmed&amp;term=19017356%5bUID%5d" TargetMode="External"/><Relationship Id="rId1636" Type="http://schemas.openxmlformats.org/officeDocument/2006/relationships/hyperlink" Target="http://www.ncbi.nlm.nih.gov/sites/entrez?Db=Pubmed&amp;term=18922855%5bUID%5d" TargetMode="External"/><Relationship Id="rId200" Type="http://schemas.openxmlformats.org/officeDocument/2006/relationships/hyperlink" Target="http://www.ncbi.nlm.nih.gov/geo/query/acc.cgi?acc=GSM451153" TargetMode="External"/><Relationship Id="rId438" Type="http://schemas.openxmlformats.org/officeDocument/2006/relationships/hyperlink" Target="http://www.ncbi.nlm.nih.gov/geo/query/acc.cgi?acc=GSM385333" TargetMode="External"/><Relationship Id="rId645" Type="http://schemas.openxmlformats.org/officeDocument/2006/relationships/hyperlink" Target="http://www.ncbi.nlm.nih.gov/geo/query/acc.cgi?acc=GSM173554" TargetMode="External"/><Relationship Id="rId852" Type="http://schemas.openxmlformats.org/officeDocument/2006/relationships/hyperlink" Target="http://www.ncbi.nlm.nih.gov/geo/query/acc.cgi?acc=GSM290415" TargetMode="External"/><Relationship Id="rId1068" Type="http://schemas.openxmlformats.org/officeDocument/2006/relationships/hyperlink" Target="http://www.ncbi.nlm.nih.gov/geo/query/acc.cgi?acc=GSE8608" TargetMode="External"/><Relationship Id="rId1275" Type="http://schemas.openxmlformats.org/officeDocument/2006/relationships/hyperlink" Target="http://www.ncbi.nlm.nih.gov/geo/query/acc.cgi?acc=GSM181934" TargetMode="External"/><Relationship Id="rId1482" Type="http://schemas.openxmlformats.org/officeDocument/2006/relationships/hyperlink" Target="http://www.ncbi.nlm.nih.gov/geo/query/acc.cgi?acc=GSM160530" TargetMode="External"/><Relationship Id="rId1703" Type="http://schemas.openxmlformats.org/officeDocument/2006/relationships/hyperlink" Target="http://www.ncbi.nlm.nih.gov/geo/query/acc.cgi?acc=GSM549577" TargetMode="External"/><Relationship Id="rId284" Type="http://schemas.openxmlformats.org/officeDocument/2006/relationships/hyperlink" Target="http://www.ncbi.nlm.nih.gov/geo/query/acc.cgi?acc=GSE21668" TargetMode="External"/><Relationship Id="rId491" Type="http://schemas.openxmlformats.org/officeDocument/2006/relationships/hyperlink" Target="http://www.ncbi.nlm.nih.gov/geo/query/acc.cgi?acc=GSM143900" TargetMode="External"/><Relationship Id="rId505" Type="http://schemas.openxmlformats.org/officeDocument/2006/relationships/hyperlink" Target="http://www.ncbi.nlm.nih.gov/geo/query/acc.cgi?acc=GSM476784" TargetMode="External"/><Relationship Id="rId712" Type="http://schemas.openxmlformats.org/officeDocument/2006/relationships/hyperlink" Target="http://www.ncbi.nlm.nih.gov/geo/query/acc.cgi?acc=GSM92233" TargetMode="External"/><Relationship Id="rId1135" Type="http://schemas.openxmlformats.org/officeDocument/2006/relationships/hyperlink" Target="http://www.ncbi.nlm.nih.gov/sites/entrez?Db=Pubmed&amp;term=18453574%5bUID%5d" TargetMode="External"/><Relationship Id="rId1342" Type="http://schemas.openxmlformats.org/officeDocument/2006/relationships/hyperlink" Target="http://www.ncbi.nlm.nih.gov/geo/query/acc.cgi?acc=GSE10316" TargetMode="External"/><Relationship Id="rId1787" Type="http://schemas.openxmlformats.org/officeDocument/2006/relationships/hyperlink" Target="http://www.ncbi.nlm.nih.gov/geo/query/acc.cgi?acc=GSM422294" TargetMode="External"/><Relationship Id="rId79" Type="http://schemas.openxmlformats.org/officeDocument/2006/relationships/hyperlink" Target="http://www.ncbi.nlm.nih.gov/geo/query/acc.cgi?acc=GSM315623" TargetMode="External"/><Relationship Id="rId144" Type="http://schemas.openxmlformats.org/officeDocument/2006/relationships/hyperlink" Target="http://www.ncbi.nlm.nih.gov/geo/query/acc.cgi?acc=GSM501004" TargetMode="External"/><Relationship Id="rId589" Type="http://schemas.openxmlformats.org/officeDocument/2006/relationships/hyperlink" Target="http://www.ncbi.nlm.nih.gov/geo/query/acc.cgi?acc=GSM260305" TargetMode="External"/><Relationship Id="rId796" Type="http://schemas.openxmlformats.org/officeDocument/2006/relationships/hyperlink" Target="http://www.ncbi.nlm.nih.gov/geo/query/acc.cgi?acc=GSE19429" TargetMode="External"/><Relationship Id="rId1202" Type="http://schemas.openxmlformats.org/officeDocument/2006/relationships/hyperlink" Target="http://www.ncbi.nlm.nih.gov/geo/query/acc.cgi?acc=GSE11199" TargetMode="External"/><Relationship Id="rId1647" Type="http://schemas.openxmlformats.org/officeDocument/2006/relationships/hyperlink" Target="http://www.ncbi.nlm.nih.gov/sites/entrez?Db=Pubmed&amp;term=18922855%5bUID%5d" TargetMode="External"/><Relationship Id="rId351" Type="http://schemas.openxmlformats.org/officeDocument/2006/relationships/hyperlink" Target="http://www.ncbi.nlm.nih.gov/geo/query/acc.cgi?acc=GSM260305" TargetMode="External"/><Relationship Id="rId449" Type="http://schemas.openxmlformats.org/officeDocument/2006/relationships/hyperlink" Target="http://www.ncbi.nlm.nih.gov/geo/query/acc.cgi?acc=GSM410666" TargetMode="External"/><Relationship Id="rId656" Type="http://schemas.openxmlformats.org/officeDocument/2006/relationships/hyperlink" Target="http://www.ncbi.nlm.nih.gov/geo/query/acc.cgi?acc=GSM454563" TargetMode="External"/><Relationship Id="rId863" Type="http://schemas.openxmlformats.org/officeDocument/2006/relationships/hyperlink" Target="http://www.ncbi.nlm.nih.gov/geo/query/acc.cgi?acc=GSE11524" TargetMode="External"/><Relationship Id="rId1079" Type="http://schemas.openxmlformats.org/officeDocument/2006/relationships/hyperlink" Target="http://www.ncbi.nlm.nih.gov/geo/query/acc.cgi?acc=GSM299565" TargetMode="External"/><Relationship Id="rId1286" Type="http://schemas.openxmlformats.org/officeDocument/2006/relationships/hyperlink" Target="http://www.ncbi.nlm.nih.gov/geo/query/acc.cgi?acc=GSM181984" TargetMode="External"/><Relationship Id="rId1493" Type="http://schemas.openxmlformats.org/officeDocument/2006/relationships/hyperlink" Target="http://www.ncbi.nlm.nih.gov/sites/entrez?Db=Pubmed&amp;term=16982809%5bUID%5d" TargetMode="External"/><Relationship Id="rId1507" Type="http://schemas.openxmlformats.org/officeDocument/2006/relationships/hyperlink" Target="http://www.ncbi.nlm.nih.gov/geo/query/acc.cgi?acc=GSM160530" TargetMode="External"/><Relationship Id="rId1714" Type="http://schemas.openxmlformats.org/officeDocument/2006/relationships/hyperlink" Target="http://www.ncbi.nlm.nih.gov/geo/query/acc.cgi?acc=GSM466518" TargetMode="External"/><Relationship Id="rId211" Type="http://schemas.openxmlformats.org/officeDocument/2006/relationships/hyperlink" Target="http://www.ncbi.nlm.nih.gov/sites/entrez?Db=Pubmed&amp;term=19269371%5bUID%5d" TargetMode="External"/><Relationship Id="rId295" Type="http://schemas.openxmlformats.org/officeDocument/2006/relationships/hyperlink" Target="http://www.ncbi.nlm.nih.gov/geo/query/acc.cgi?acc=GSM265494" TargetMode="External"/><Relationship Id="rId309" Type="http://schemas.openxmlformats.org/officeDocument/2006/relationships/hyperlink" Target="http://www.ncbi.nlm.nih.gov/geo/query/acc.cgi?acc=GSM250020" TargetMode="External"/><Relationship Id="rId516" Type="http://schemas.openxmlformats.org/officeDocument/2006/relationships/hyperlink" Target="http://www.ncbi.nlm.nih.gov/geo/query/acc.cgi?acc=GSM501890" TargetMode="External"/><Relationship Id="rId1146" Type="http://schemas.openxmlformats.org/officeDocument/2006/relationships/hyperlink" Target="http://www.ncbi.nlm.nih.gov/geo/query/acc.cgi?acc=GSM343812" TargetMode="External"/><Relationship Id="rId1798" Type="http://schemas.openxmlformats.org/officeDocument/2006/relationships/hyperlink" Target="http://www.ncbi.nlm.nih.gov/geo/query/acc.cgi?acc=GSM422295" TargetMode="External"/><Relationship Id="rId723" Type="http://schemas.openxmlformats.org/officeDocument/2006/relationships/hyperlink" Target="http://www.ncbi.nlm.nih.gov/geo/query/acc.cgi?acc=GSM116106" TargetMode="External"/><Relationship Id="rId930" Type="http://schemas.openxmlformats.org/officeDocument/2006/relationships/hyperlink" Target="http://www.ncbi.nlm.nih.gov/geo/query/acc.cgi?acc=GSM305442" TargetMode="External"/><Relationship Id="rId1006" Type="http://schemas.openxmlformats.org/officeDocument/2006/relationships/hyperlink" Target="http://www.ncbi.nlm.nih.gov/geo/query/acc.cgi?acc=GSM183393" TargetMode="External"/><Relationship Id="rId1353" Type="http://schemas.openxmlformats.org/officeDocument/2006/relationships/hyperlink" Target="http://www.ncbi.nlm.nih.gov/geo/query/acc.cgi?acc=GSE12773" TargetMode="External"/><Relationship Id="rId1560" Type="http://schemas.openxmlformats.org/officeDocument/2006/relationships/hyperlink" Target="http://www.ncbi.nlm.nih.gov/geo/query/acc.cgi?acc=GSM160532" TargetMode="External"/><Relationship Id="rId1658" Type="http://schemas.openxmlformats.org/officeDocument/2006/relationships/hyperlink" Target="http://www.ncbi.nlm.nih.gov/geo/query/acc.cgi?acc=GSM548000" TargetMode="External"/><Relationship Id="rId155" Type="http://schemas.openxmlformats.org/officeDocument/2006/relationships/hyperlink" Target="http://www.ncbi.nlm.nih.gov/geo/query/acc.cgi?acc=GSM372142" TargetMode="External"/><Relationship Id="rId362" Type="http://schemas.openxmlformats.org/officeDocument/2006/relationships/hyperlink" Target="http://www.ncbi.nlm.nih.gov/geo/query/acc.cgi?acc=GSM346944" TargetMode="External"/><Relationship Id="rId1213" Type="http://schemas.openxmlformats.org/officeDocument/2006/relationships/hyperlink" Target="http://www.ncbi.nlm.nih.gov/geo/query/acc.cgi?acc=GSE11199" TargetMode="External"/><Relationship Id="rId1297" Type="http://schemas.openxmlformats.org/officeDocument/2006/relationships/hyperlink" Target="http://www.ncbi.nlm.nih.gov/geo/query/acc.cgi?acc=GSE5679" TargetMode="External"/><Relationship Id="rId1420" Type="http://schemas.openxmlformats.org/officeDocument/2006/relationships/hyperlink" Target="http://www.ncbi.nlm.nih.gov/geo/query/acc.cgi?acc=GSE12806" TargetMode="External"/><Relationship Id="rId1518" Type="http://schemas.openxmlformats.org/officeDocument/2006/relationships/hyperlink" Target="http://www.ncbi.nlm.nih.gov/geo/query/acc.cgi?acc=GSM160532" TargetMode="External"/><Relationship Id="rId222" Type="http://schemas.openxmlformats.org/officeDocument/2006/relationships/hyperlink" Target="http://www.ncbi.nlm.nih.gov/geo/query/acc.cgi?acc=GSE14711" TargetMode="External"/><Relationship Id="rId667" Type="http://schemas.openxmlformats.org/officeDocument/2006/relationships/hyperlink" Target="http://www.ncbi.nlm.nih.gov/geo/query/acc.cgi?acc=GSM454563" TargetMode="External"/><Relationship Id="rId874" Type="http://schemas.openxmlformats.org/officeDocument/2006/relationships/hyperlink" Target="http://www.ncbi.nlm.nih.gov/geo/query/acc.cgi?acc=GSM469136" TargetMode="External"/><Relationship Id="rId1725" Type="http://schemas.openxmlformats.org/officeDocument/2006/relationships/hyperlink" Target="http://www.ncbi.nlm.nih.gov/geo/query/acc.cgi?acc=GSE18810" TargetMode="External"/><Relationship Id="rId17" Type="http://schemas.openxmlformats.org/officeDocument/2006/relationships/hyperlink" Target="http://www.ncbi.nlm.nih.gov/geo/query/acc.cgi?acc=GSM500988" TargetMode="External"/><Relationship Id="rId527" Type="http://schemas.openxmlformats.org/officeDocument/2006/relationships/hyperlink" Target="http://www.ncbi.nlm.nih.gov/geo/query/acc.cgi?acc=GSM545567" TargetMode="External"/><Relationship Id="rId734" Type="http://schemas.openxmlformats.org/officeDocument/2006/relationships/hyperlink" Target="http://www.ncbi.nlm.nih.gov/geo/query/acc.cgi?acc=GSE13791" TargetMode="External"/><Relationship Id="rId941" Type="http://schemas.openxmlformats.org/officeDocument/2006/relationships/hyperlink" Target="http://www.ncbi.nlm.nih.gov/geo/query/acc.cgi?acc=GSE12108" TargetMode="External"/><Relationship Id="rId1157" Type="http://schemas.openxmlformats.org/officeDocument/2006/relationships/hyperlink" Target="http://www.ncbi.nlm.nih.gov/geo/query/acc.cgi?acc=GSM343823" TargetMode="External"/><Relationship Id="rId1364" Type="http://schemas.openxmlformats.org/officeDocument/2006/relationships/hyperlink" Target="http://www.ncbi.nlm.nih.gov/geo/query/acc.cgi?acc=GSM320550" TargetMode="External"/><Relationship Id="rId1571" Type="http://schemas.openxmlformats.org/officeDocument/2006/relationships/hyperlink" Target="http://www.ncbi.nlm.nih.gov/geo/query/acc.cgi?acc=GSM279572" TargetMode="External"/><Relationship Id="rId70" Type="http://schemas.openxmlformats.org/officeDocument/2006/relationships/hyperlink" Target="http://www.ncbi.nlm.nih.gov/geo/query/acc.cgi?acc=GSM347919" TargetMode="External"/><Relationship Id="rId166" Type="http://schemas.openxmlformats.org/officeDocument/2006/relationships/hyperlink" Target="http://www.ncbi.nlm.nih.gov/geo/query/acc.cgi?acc=GSM372144" TargetMode="External"/><Relationship Id="rId373" Type="http://schemas.openxmlformats.org/officeDocument/2006/relationships/hyperlink" Target="http://www.ncbi.nlm.nih.gov/geo/query/acc.cgi?acc=GSM119354" TargetMode="External"/><Relationship Id="rId580" Type="http://schemas.openxmlformats.org/officeDocument/2006/relationships/hyperlink" Target="http://www.ncbi.nlm.nih.gov/geo/query/acc.cgi?acc=GSM260313" TargetMode="External"/><Relationship Id="rId801" Type="http://schemas.openxmlformats.org/officeDocument/2006/relationships/hyperlink" Target="http://www.ncbi.nlm.nih.gov/geo/query/acc.cgi?acc=GSM289612" TargetMode="External"/><Relationship Id="rId1017" Type="http://schemas.openxmlformats.org/officeDocument/2006/relationships/hyperlink" Target="http://www.ncbi.nlm.nih.gov/geo/query/acc.cgi?acc=GSM183485" TargetMode="External"/><Relationship Id="rId1224" Type="http://schemas.openxmlformats.org/officeDocument/2006/relationships/hyperlink" Target="http://www.ncbi.nlm.nih.gov/geo/query/acc.cgi?acc=GSE11199" TargetMode="External"/><Relationship Id="rId1431" Type="http://schemas.openxmlformats.org/officeDocument/2006/relationships/hyperlink" Target="http://www.ncbi.nlm.nih.gov/sites/entrez?Db=Pubmed&amp;term=19017356%5bUID%5d" TargetMode="External"/><Relationship Id="rId1669" Type="http://schemas.openxmlformats.org/officeDocument/2006/relationships/hyperlink" Target="http://www.ncbi.nlm.nih.gov/geo/query/acc.cgi?acc=GSM154084" TargetMode="External"/><Relationship Id="rId1" Type="http://schemas.openxmlformats.org/officeDocument/2006/relationships/hyperlink" Target="http://www.ncbi.nlm.nih.gov/geo/query/acc.cgi?acc=GSM230294" TargetMode="External"/><Relationship Id="rId233" Type="http://schemas.openxmlformats.org/officeDocument/2006/relationships/hyperlink" Target="http://www.ncbi.nlm.nih.gov/geo/query/acc.cgi?acc=GSM260661" TargetMode="External"/><Relationship Id="rId440" Type="http://schemas.openxmlformats.org/officeDocument/2006/relationships/hyperlink" Target="http://www.ncbi.nlm.nih.gov/geo/query/acc.cgi?acc=GSM346952" TargetMode="External"/><Relationship Id="rId678" Type="http://schemas.openxmlformats.org/officeDocument/2006/relationships/hyperlink" Target="http://www.ncbi.nlm.nih.gov/geo/query/acc.cgi?acc=GSM454564" TargetMode="External"/><Relationship Id="rId885" Type="http://schemas.openxmlformats.org/officeDocument/2006/relationships/hyperlink" Target="http://www.ncbi.nlm.nih.gov/geo/query/acc.cgi?acc=GSM556663" TargetMode="External"/><Relationship Id="rId1070" Type="http://schemas.openxmlformats.org/officeDocument/2006/relationships/hyperlink" Target="http://www.ncbi.nlm.nih.gov/geo/query/acc.cgi?acc=GSM299556" TargetMode="External"/><Relationship Id="rId1529" Type="http://schemas.openxmlformats.org/officeDocument/2006/relationships/hyperlink" Target="http://www.ncbi.nlm.nih.gov/sites/entrez?Db=Pubmed&amp;term=17893130%5bUID%5d" TargetMode="External"/><Relationship Id="rId1736" Type="http://schemas.openxmlformats.org/officeDocument/2006/relationships/hyperlink" Target="http://www.ncbi.nlm.nih.gov/geo/query/acc.cgi?acc=GSM549573" TargetMode="External"/><Relationship Id="rId28" Type="http://schemas.openxmlformats.org/officeDocument/2006/relationships/hyperlink" Target="http://www.ncbi.nlm.nih.gov/geo/query/acc.cgi?acc=GSM530601" TargetMode="External"/><Relationship Id="rId300" Type="http://schemas.openxmlformats.org/officeDocument/2006/relationships/hyperlink" Target="http://www.ncbi.nlm.nih.gov/geo/query/acc.cgi?acc=GSM265499" TargetMode="External"/><Relationship Id="rId538" Type="http://schemas.openxmlformats.org/officeDocument/2006/relationships/hyperlink" Target="http://www.ncbi.nlm.nih.gov/geo/query/acc.cgi?acc=GSM551183" TargetMode="External"/><Relationship Id="rId745" Type="http://schemas.openxmlformats.org/officeDocument/2006/relationships/hyperlink" Target="http://www.ncbi.nlm.nih.gov/geo/query/acc.cgi?acc=GSE9451" TargetMode="External"/><Relationship Id="rId952" Type="http://schemas.openxmlformats.org/officeDocument/2006/relationships/hyperlink" Target="http://www.ncbi.nlm.nih.gov/geo/query/acc.cgi?acc=GSM422114" TargetMode="External"/><Relationship Id="rId1168" Type="http://schemas.openxmlformats.org/officeDocument/2006/relationships/hyperlink" Target="http://www.ncbi.nlm.nih.gov/sites/entrez?Db=Pubmed&amp;term=19057661%5bUID%5d" TargetMode="External"/><Relationship Id="rId1375" Type="http://schemas.openxmlformats.org/officeDocument/2006/relationships/hyperlink" Target="http://www.ncbi.nlm.nih.gov/geo/query/acc.cgi?acc=GSE10463" TargetMode="External"/><Relationship Id="rId1582" Type="http://schemas.openxmlformats.org/officeDocument/2006/relationships/hyperlink" Target="http://www.ncbi.nlm.nih.gov/geo/query/acc.cgi?acc=GSM279583" TargetMode="External"/><Relationship Id="rId1803" Type="http://schemas.openxmlformats.org/officeDocument/2006/relationships/hyperlink" Target="http://www.ncbi.nlm.nih.gov/geo/query/acc.cgi?acc=GSM422295" TargetMode="External"/><Relationship Id="rId81" Type="http://schemas.openxmlformats.org/officeDocument/2006/relationships/hyperlink" Target="http://www.ncbi.nlm.nih.gov/geo/query/acc.cgi?acc=GSM315624" TargetMode="External"/><Relationship Id="rId177" Type="http://schemas.openxmlformats.org/officeDocument/2006/relationships/hyperlink" Target="http://www.ncbi.nlm.nih.gov/geo/query/acc.cgi?acc=GSM372144" TargetMode="External"/><Relationship Id="rId384" Type="http://schemas.openxmlformats.org/officeDocument/2006/relationships/hyperlink" Target="http://www.ncbi.nlm.nih.gov/geo/query/acc.cgi?acc=GSM119354" TargetMode="External"/><Relationship Id="rId591" Type="http://schemas.openxmlformats.org/officeDocument/2006/relationships/hyperlink" Target="http://www.ncbi.nlm.nih.gov/geo/query/acc.cgi?acc=GSM260305" TargetMode="External"/><Relationship Id="rId605" Type="http://schemas.openxmlformats.org/officeDocument/2006/relationships/hyperlink" Target="http://www.ncbi.nlm.nih.gov/geo/query/acc.cgi?acc=GSM92232" TargetMode="External"/><Relationship Id="rId812" Type="http://schemas.openxmlformats.org/officeDocument/2006/relationships/hyperlink" Target="http://www.ncbi.nlm.nih.gov/geo/query/acc.cgi?acc=GSM488970" TargetMode="External"/><Relationship Id="rId1028" Type="http://schemas.openxmlformats.org/officeDocument/2006/relationships/hyperlink" Target="http://www.ncbi.nlm.nih.gov/sites/entrez?Db=Pubmed&amp;term=18084737%5bUID%5d" TargetMode="External"/><Relationship Id="rId1235" Type="http://schemas.openxmlformats.org/officeDocument/2006/relationships/hyperlink" Target="http://www.ncbi.nlm.nih.gov/sites/entrez?Db=Pubmed&amp;term=19635926%5bUID%5d" TargetMode="External"/><Relationship Id="rId1442" Type="http://schemas.openxmlformats.org/officeDocument/2006/relationships/hyperlink" Target="http://www.ncbi.nlm.nih.gov/geo/query/acc.cgi?acc=GSE12773" TargetMode="External"/><Relationship Id="rId244" Type="http://schemas.openxmlformats.org/officeDocument/2006/relationships/hyperlink" Target="http://www.ncbi.nlm.nih.gov/geo/query/acc.cgi?acc=GSM260672" TargetMode="External"/><Relationship Id="rId689" Type="http://schemas.openxmlformats.org/officeDocument/2006/relationships/hyperlink" Target="http://www.ncbi.nlm.nih.gov/geo/query/acc.cgi?acc=GSM454564" TargetMode="External"/><Relationship Id="rId896" Type="http://schemas.openxmlformats.org/officeDocument/2006/relationships/hyperlink" Target="http://www.ncbi.nlm.nih.gov/geo/query/acc.cgi?acc=GSM182003" TargetMode="External"/><Relationship Id="rId1081" Type="http://schemas.openxmlformats.org/officeDocument/2006/relationships/hyperlink" Target="http://www.ncbi.nlm.nih.gov/geo/query/acc.cgi?acc=GSM300390" TargetMode="External"/><Relationship Id="rId1302" Type="http://schemas.openxmlformats.org/officeDocument/2006/relationships/hyperlink" Target="http://www.ncbi.nlm.nih.gov/geo/query/acc.cgi?acc=GSE5679" TargetMode="External"/><Relationship Id="rId1747" Type="http://schemas.openxmlformats.org/officeDocument/2006/relationships/hyperlink" Target="http://www.ncbi.nlm.nih.gov/geo/query/acc.cgi?acc=GSM381342" TargetMode="External"/><Relationship Id="rId39" Type="http://schemas.openxmlformats.org/officeDocument/2006/relationships/hyperlink" Target="http://www.ncbi.nlm.nih.gov/geo/query/acc.cgi?acc=GSM402708" TargetMode="External"/><Relationship Id="rId451" Type="http://schemas.openxmlformats.org/officeDocument/2006/relationships/hyperlink" Target="http://www.ncbi.nlm.nih.gov/geo/query/acc.cgi?acc=GSM410667" TargetMode="External"/><Relationship Id="rId549" Type="http://schemas.openxmlformats.org/officeDocument/2006/relationships/hyperlink" Target="http://www.ncbi.nlm.nih.gov/geo/query/acc.cgi?acc=GSE10896" TargetMode="External"/><Relationship Id="rId756" Type="http://schemas.openxmlformats.org/officeDocument/2006/relationships/hyperlink" Target="http://www.ncbi.nlm.nih.gov/geo/query/acc.cgi?acc=GSM116102" TargetMode="External"/><Relationship Id="rId1179" Type="http://schemas.openxmlformats.org/officeDocument/2006/relationships/hyperlink" Target="http://www.ncbi.nlm.nih.gov/sites/entrez?Db=Pubmed&amp;term=19057661%5bUID%5d" TargetMode="External"/><Relationship Id="rId1386" Type="http://schemas.openxmlformats.org/officeDocument/2006/relationships/hyperlink" Target="http://www.ncbi.nlm.nih.gov/sites/entrez?Db=Pubmed&amp;term=17502666%5bUID%5d" TargetMode="External"/><Relationship Id="rId1593" Type="http://schemas.openxmlformats.org/officeDocument/2006/relationships/hyperlink" Target="http://www.ncbi.nlm.nih.gov/geo/query/acc.cgi?acc=GSE14926" TargetMode="External"/><Relationship Id="rId1607" Type="http://schemas.openxmlformats.org/officeDocument/2006/relationships/hyperlink" Target="http://www.ncbi.nlm.nih.gov/sites/entrez?Db=Pubmed&amp;term=18922855%5bUID%5d" TargetMode="External"/><Relationship Id="rId1814" Type="http://schemas.openxmlformats.org/officeDocument/2006/relationships/hyperlink" Target="http://www.ncbi.nlm.nih.gov/geo/query/acc.cgi?acc=GSM158470" TargetMode="External"/><Relationship Id="rId104" Type="http://schemas.openxmlformats.org/officeDocument/2006/relationships/hyperlink" Target="http://www.ncbi.nlm.nih.gov/geo/query/acc.cgi?acc=GSM347920" TargetMode="External"/><Relationship Id="rId188" Type="http://schemas.openxmlformats.org/officeDocument/2006/relationships/hyperlink" Target="http://www.ncbi.nlm.nih.gov/geo/query/acc.cgi?acc=GSM239612" TargetMode="External"/><Relationship Id="rId311" Type="http://schemas.openxmlformats.org/officeDocument/2006/relationships/hyperlink" Target="http://www.ncbi.nlm.nih.gov/geo/query/acc.cgi?acc=GSM250020" TargetMode="External"/><Relationship Id="rId395" Type="http://schemas.openxmlformats.org/officeDocument/2006/relationships/hyperlink" Target="http://www.ncbi.nlm.nih.gov/geo/query/acc.cgi?acc=GSM497078" TargetMode="External"/><Relationship Id="rId409" Type="http://schemas.openxmlformats.org/officeDocument/2006/relationships/hyperlink" Target="http://www.ncbi.nlm.nih.gov/geo/query/acc.cgi?acc=GSM335396" TargetMode="External"/><Relationship Id="rId963" Type="http://schemas.openxmlformats.org/officeDocument/2006/relationships/hyperlink" Target="http://www.ncbi.nlm.nih.gov/geo/query/acc.cgi?acc=GSM140244" TargetMode="External"/><Relationship Id="rId1039" Type="http://schemas.openxmlformats.org/officeDocument/2006/relationships/hyperlink" Target="http://www.ncbi.nlm.nih.gov/sites/entrez?Db=Pubmed&amp;term=18084737%5bUID%5d" TargetMode="External"/><Relationship Id="rId1246" Type="http://schemas.openxmlformats.org/officeDocument/2006/relationships/hyperlink" Target="http://www.ncbi.nlm.nih.gov/geo/query/acc.cgi?acc=GSE13896" TargetMode="External"/><Relationship Id="rId92" Type="http://schemas.openxmlformats.org/officeDocument/2006/relationships/hyperlink" Target="http://www.ncbi.nlm.nih.gov/geo/query/acc.cgi?acc=GSM367258" TargetMode="External"/><Relationship Id="rId616" Type="http://schemas.openxmlformats.org/officeDocument/2006/relationships/hyperlink" Target="http://www.ncbi.nlm.nih.gov/geo/query/acc.cgi?acc=GSM239612" TargetMode="External"/><Relationship Id="rId823" Type="http://schemas.openxmlformats.org/officeDocument/2006/relationships/hyperlink" Target="http://www.ncbi.nlm.nih.gov/sites/entrez?Db=Pubmed&amp;term=20200148%5bUID%5d" TargetMode="External"/><Relationship Id="rId1453" Type="http://schemas.openxmlformats.org/officeDocument/2006/relationships/hyperlink" Target="http://www.ncbi.nlm.nih.gov/geo/query/acc.cgi?acc=GSM160532" TargetMode="External"/><Relationship Id="rId1660" Type="http://schemas.openxmlformats.org/officeDocument/2006/relationships/hyperlink" Target="http://www.ncbi.nlm.nih.gov/sites/entrez?Db=Pubmed&amp;term=20132662%5bUID%5d" TargetMode="External"/><Relationship Id="rId1758" Type="http://schemas.openxmlformats.org/officeDocument/2006/relationships/hyperlink" Target="http://www.ncbi.nlm.nih.gov/geo/query/acc.cgi?acc=GSM310435" TargetMode="External"/><Relationship Id="rId255" Type="http://schemas.openxmlformats.org/officeDocument/2006/relationships/hyperlink" Target="http://www.ncbi.nlm.nih.gov/geo/query/acc.cgi?acc=GSM260684" TargetMode="External"/><Relationship Id="rId462" Type="http://schemas.openxmlformats.org/officeDocument/2006/relationships/hyperlink" Target="http://www.ncbi.nlm.nih.gov/geo/query/acc.cgi?acc=GSM410675" TargetMode="External"/><Relationship Id="rId1092" Type="http://schemas.openxmlformats.org/officeDocument/2006/relationships/hyperlink" Target="http://www.ncbi.nlm.nih.gov/sites/entrez?Db=Pubmed&amp;term=18773076%5bUID%5d" TargetMode="External"/><Relationship Id="rId1106" Type="http://schemas.openxmlformats.org/officeDocument/2006/relationships/hyperlink" Target="http://www.ncbi.nlm.nih.gov/geo/query/acc.cgi?acc=GSE10739" TargetMode="External"/><Relationship Id="rId1313" Type="http://schemas.openxmlformats.org/officeDocument/2006/relationships/hyperlink" Target="http://www.ncbi.nlm.nih.gov/pubmed/16210585" TargetMode="External"/><Relationship Id="rId1397" Type="http://schemas.openxmlformats.org/officeDocument/2006/relationships/hyperlink" Target="http://www.ncbi.nlm.nih.gov/geo/query/acc.cgi?acc=GSM112667" TargetMode="External"/><Relationship Id="rId1520" Type="http://schemas.openxmlformats.org/officeDocument/2006/relationships/hyperlink" Target="http://www.ncbi.nlm.nih.gov/geo/query/acc.cgi?acc=GSM160532" TargetMode="External"/><Relationship Id="rId115" Type="http://schemas.openxmlformats.org/officeDocument/2006/relationships/hyperlink" Target="http://www.ncbi.nlm.nih.gov/geo/query/acc.cgi?acc=GSM372157" TargetMode="External"/><Relationship Id="rId322" Type="http://schemas.openxmlformats.org/officeDocument/2006/relationships/hyperlink" Target="http://www.ncbi.nlm.nih.gov/geo/query/acc.cgi?acc=GSM143726" TargetMode="External"/><Relationship Id="rId767" Type="http://schemas.openxmlformats.org/officeDocument/2006/relationships/hyperlink" Target="http://www.ncbi.nlm.nih.gov/geo/query/acc.cgi?acc=GSM178556" TargetMode="External"/><Relationship Id="rId974" Type="http://schemas.openxmlformats.org/officeDocument/2006/relationships/hyperlink" Target="http://www.ncbi.nlm.nih.gov/sites/entrez?Db=Pubmed&amp;term=18421014%5bUID%5d" TargetMode="External"/><Relationship Id="rId1618" Type="http://schemas.openxmlformats.org/officeDocument/2006/relationships/hyperlink" Target="http://www.ncbi.nlm.nih.gov/geo/query/acc.cgi?acc=GSM372808" TargetMode="External"/><Relationship Id="rId199" Type="http://schemas.openxmlformats.org/officeDocument/2006/relationships/hyperlink" Target="http://www.ncbi.nlm.nih.gov/geo/query/acc.cgi?acc=GSM250021" TargetMode="External"/><Relationship Id="rId627" Type="http://schemas.openxmlformats.org/officeDocument/2006/relationships/hyperlink" Target="http://www.ncbi.nlm.nih.gov/geo/query/acc.cgi?acc=GSM173536" TargetMode="External"/><Relationship Id="rId834" Type="http://schemas.openxmlformats.org/officeDocument/2006/relationships/hyperlink" Target="http://www.ncbi.nlm.nih.gov/geo/query/acc.cgi?acc=GSM483480" TargetMode="External"/><Relationship Id="rId1257" Type="http://schemas.openxmlformats.org/officeDocument/2006/relationships/hyperlink" Target="http://www.ncbi.nlm.nih.gov/sites/entrez?Db=Pubmed&amp;term=19381294%5bUID%5d" TargetMode="External"/><Relationship Id="rId1464" Type="http://schemas.openxmlformats.org/officeDocument/2006/relationships/hyperlink" Target="http://www.ncbi.nlm.nih.gov/geo/query/acc.cgi?acc=GSM264757" TargetMode="External"/><Relationship Id="rId1671" Type="http://schemas.openxmlformats.org/officeDocument/2006/relationships/hyperlink" Target="http://www.ncbi.nlm.nih.gov/geo/query/acc.cgi?acc=GSM547998" TargetMode="External"/><Relationship Id="rId266" Type="http://schemas.openxmlformats.org/officeDocument/2006/relationships/hyperlink" Target="http://www.ncbi.nlm.nih.gov/geo/query/acc.cgi?acc=GSE21668" TargetMode="External"/><Relationship Id="rId473" Type="http://schemas.openxmlformats.org/officeDocument/2006/relationships/hyperlink" Target="http://www.ncbi.nlm.nih.gov/geo/query/acc.cgi?acc=GSM318412" TargetMode="External"/><Relationship Id="rId680" Type="http://schemas.openxmlformats.org/officeDocument/2006/relationships/hyperlink" Target="http://www.ncbi.nlm.nih.gov/geo/query/acc.cgi?acc=GSM454564" TargetMode="External"/><Relationship Id="rId901" Type="http://schemas.openxmlformats.org/officeDocument/2006/relationships/hyperlink" Target="http://www.ncbi.nlm.nih.gov/geo/query/acc.cgi?acc=GSE7509" TargetMode="External"/><Relationship Id="rId1117" Type="http://schemas.openxmlformats.org/officeDocument/2006/relationships/hyperlink" Target="http://www.ncbi.nlm.nih.gov/geo/query/acc.cgi?acc=GSE7568" TargetMode="External"/><Relationship Id="rId1324" Type="http://schemas.openxmlformats.org/officeDocument/2006/relationships/hyperlink" Target="http://www.ncbi.nlm.nih.gov/pubmed/16210585" TargetMode="External"/><Relationship Id="rId1531" Type="http://schemas.openxmlformats.org/officeDocument/2006/relationships/hyperlink" Target="http://www.ncbi.nlm.nih.gov/sites/entrez?Db=Pubmed&amp;term=17893130%5bUID%5d" TargetMode="External"/><Relationship Id="rId1769" Type="http://schemas.openxmlformats.org/officeDocument/2006/relationships/hyperlink" Target="http://www.ncbi.nlm.nih.gov/sites/entrez?Db=Pubmed&amp;term=19023113%5bUID%5d" TargetMode="External"/><Relationship Id="rId30" Type="http://schemas.openxmlformats.org/officeDocument/2006/relationships/hyperlink" Target="http://www.ncbi.nlm.nih.gov/geo/query/acc.cgi?acc=GSM530603" TargetMode="External"/><Relationship Id="rId126" Type="http://schemas.openxmlformats.org/officeDocument/2006/relationships/hyperlink" Target="http://www.ncbi.nlm.nih.gov/geo/query/acc.cgi?acc=GSM402806" TargetMode="External"/><Relationship Id="rId333" Type="http://schemas.openxmlformats.org/officeDocument/2006/relationships/hyperlink" Target="http://www.ncbi.nlm.nih.gov/geo/query/acc.cgi?acc=GSM119359" TargetMode="External"/><Relationship Id="rId540" Type="http://schemas.openxmlformats.org/officeDocument/2006/relationships/hyperlink" Target="http://www.ncbi.nlm.nih.gov/geo/query/acc.cgi?acc=GSM476782" TargetMode="External"/><Relationship Id="rId778" Type="http://schemas.openxmlformats.org/officeDocument/2006/relationships/hyperlink" Target="http://www.ncbi.nlm.nih.gov/sites/entrez?Db=Pubmed&amp;term=20220779%5bUID%5d" TargetMode="External"/><Relationship Id="rId985" Type="http://schemas.openxmlformats.org/officeDocument/2006/relationships/hyperlink" Target="http://www.ncbi.nlm.nih.gov/geo/query/acc.cgi?acc=GSE18565" TargetMode="External"/><Relationship Id="rId1170" Type="http://schemas.openxmlformats.org/officeDocument/2006/relationships/hyperlink" Target="http://www.ncbi.nlm.nih.gov/sites/entrez?Db=Pubmed&amp;term=19057661%5bUID%5d" TargetMode="External"/><Relationship Id="rId1629" Type="http://schemas.openxmlformats.org/officeDocument/2006/relationships/hyperlink" Target="http://www.ncbi.nlm.nih.gov/sites/entrez?Db=Pubmed&amp;term=18922855%5bUID%5d" TargetMode="External"/><Relationship Id="rId638" Type="http://schemas.openxmlformats.org/officeDocument/2006/relationships/hyperlink" Target="http://www.ncbi.nlm.nih.gov/geo/query/acc.cgi?acc=GSM173547" TargetMode="External"/><Relationship Id="rId845" Type="http://schemas.openxmlformats.org/officeDocument/2006/relationships/hyperlink" Target="http://www.ncbi.nlm.nih.gov/geo/query/acc.cgi?acc=GSM488983" TargetMode="External"/><Relationship Id="rId1030" Type="http://schemas.openxmlformats.org/officeDocument/2006/relationships/hyperlink" Target="http://www.ncbi.nlm.nih.gov/sites/entrez?Db=Pubmed&amp;term=18084737%5bUID%5d" TargetMode="External"/><Relationship Id="rId1268" Type="http://schemas.openxmlformats.org/officeDocument/2006/relationships/hyperlink" Target="http://www.ncbi.nlm.nih.gov/geo/query/acc.cgi?acc=GSE18565" TargetMode="External"/><Relationship Id="rId1475" Type="http://schemas.openxmlformats.org/officeDocument/2006/relationships/hyperlink" Target="http://www.ncbi.nlm.nih.gov/geo/query/acc.cgi?acc=GSM132929" TargetMode="External"/><Relationship Id="rId1682" Type="http://schemas.openxmlformats.org/officeDocument/2006/relationships/hyperlink" Target="http://www.ncbi.nlm.nih.gov/geo/query/acc.cgi?acc=GSM198942" TargetMode="External"/><Relationship Id="rId277" Type="http://schemas.openxmlformats.org/officeDocument/2006/relationships/hyperlink" Target="http://www.ncbi.nlm.nih.gov/geo/query/acc.cgi?acc=GSE21668" TargetMode="External"/><Relationship Id="rId400" Type="http://schemas.openxmlformats.org/officeDocument/2006/relationships/hyperlink" Target="http://www.ncbi.nlm.nih.gov/geo/query/acc.cgi?acc=GSM497079" TargetMode="External"/><Relationship Id="rId484" Type="http://schemas.openxmlformats.org/officeDocument/2006/relationships/hyperlink" Target="http://www.ncbi.nlm.nih.gov/geo/query/acc.cgi?acc=GSM318412" TargetMode="External"/><Relationship Id="rId705" Type="http://schemas.openxmlformats.org/officeDocument/2006/relationships/hyperlink" Target="http://www.ncbi.nlm.nih.gov/geo/query/acc.cgi?acc=GSM172865" TargetMode="External"/><Relationship Id="rId1128" Type="http://schemas.openxmlformats.org/officeDocument/2006/relationships/hyperlink" Target="http://www.ncbi.nlm.nih.gov/sites/entrez?Db=Pubmed&amp;term=18453574%5bUID%5d" TargetMode="External"/><Relationship Id="rId1335" Type="http://schemas.openxmlformats.org/officeDocument/2006/relationships/hyperlink" Target="http://www.ncbi.nlm.nih.gov/geo/query/acc.cgi?acc=GSM286087" TargetMode="External"/><Relationship Id="rId1542" Type="http://schemas.openxmlformats.org/officeDocument/2006/relationships/hyperlink" Target="http://www.ncbi.nlm.nih.gov/sites/entrez?Db=Pubmed&amp;term=17893130%5bUID%5d" TargetMode="External"/><Relationship Id="rId137" Type="http://schemas.openxmlformats.org/officeDocument/2006/relationships/hyperlink" Target="http://www.ncbi.nlm.nih.gov/geo/query/acc.cgi?acc=GSM500997" TargetMode="External"/><Relationship Id="rId344" Type="http://schemas.openxmlformats.org/officeDocument/2006/relationships/hyperlink" Target="http://www.ncbi.nlm.nih.gov/sites/entrez?Db=Pubmed&amp;term=18334548%5bUID%5d" TargetMode="External"/><Relationship Id="rId691" Type="http://schemas.openxmlformats.org/officeDocument/2006/relationships/hyperlink" Target="http://www.ncbi.nlm.nih.gov/geo/query/acc.cgi?acc=GSM454564" TargetMode="External"/><Relationship Id="rId789" Type="http://schemas.openxmlformats.org/officeDocument/2006/relationships/hyperlink" Target="http://www.ncbi.nlm.nih.gov/geo/query/acc.cgi?acc=GSE19429" TargetMode="External"/><Relationship Id="rId912" Type="http://schemas.openxmlformats.org/officeDocument/2006/relationships/hyperlink" Target="http://www.ncbi.nlm.nih.gov/geo/query/acc.cgi?acc=GSE7807" TargetMode="External"/><Relationship Id="rId996" Type="http://schemas.openxmlformats.org/officeDocument/2006/relationships/hyperlink" Target="http://www.ncbi.nlm.nih.gov/geo/query/acc.cgi?acc=GSM183193" TargetMode="External"/><Relationship Id="rId41" Type="http://schemas.openxmlformats.org/officeDocument/2006/relationships/hyperlink" Target="http://www.ncbi.nlm.nih.gov/geo/query/acc.cgi?acc=GSM402708" TargetMode="External"/><Relationship Id="rId551" Type="http://schemas.openxmlformats.org/officeDocument/2006/relationships/hyperlink" Target="http://www.ncbi.nlm.nih.gov/geo/query/acc.cgi?acc=GSM239612" TargetMode="External"/><Relationship Id="rId649" Type="http://schemas.openxmlformats.org/officeDocument/2006/relationships/hyperlink" Target="http://www.ncbi.nlm.nih.gov/geo/query/acc.cgi?acc=GSM454563" TargetMode="External"/><Relationship Id="rId856" Type="http://schemas.openxmlformats.org/officeDocument/2006/relationships/hyperlink" Target="http://www.ncbi.nlm.nih.gov/sites/entrez?Db=Pubmed&amp;term=17353439%5bUID%5d" TargetMode="External"/><Relationship Id="rId1181" Type="http://schemas.openxmlformats.org/officeDocument/2006/relationships/hyperlink" Target="http://www.ncbi.nlm.nih.gov/sites/entrez?Db=Pubmed&amp;term=19057661%5bUID%5d" TargetMode="External"/><Relationship Id="rId1279" Type="http://schemas.openxmlformats.org/officeDocument/2006/relationships/hyperlink" Target="http://www.ncbi.nlm.nih.gov/geo/query/acc.cgi?acc=GSM181974" TargetMode="External"/><Relationship Id="rId1402" Type="http://schemas.openxmlformats.org/officeDocument/2006/relationships/hyperlink" Target="http://www.ncbi.nlm.nih.gov/geo/query/acc.cgi?acc=GSM260690" TargetMode="External"/><Relationship Id="rId1486" Type="http://schemas.openxmlformats.org/officeDocument/2006/relationships/hyperlink" Target="http://www.ncbi.nlm.nih.gov/geo/query/acc.cgi?acc=GSE6863" TargetMode="External"/><Relationship Id="rId1707" Type="http://schemas.openxmlformats.org/officeDocument/2006/relationships/hyperlink" Target="http://www.ncbi.nlm.nih.gov/geo/query/acc.cgi?acc=GSM549581" TargetMode="External"/><Relationship Id="rId190" Type="http://schemas.openxmlformats.org/officeDocument/2006/relationships/hyperlink" Target="http://www.ncbi.nlm.nih.gov/geo/query/acc.cgi?acc=GSM322375" TargetMode="External"/><Relationship Id="rId204" Type="http://schemas.openxmlformats.org/officeDocument/2006/relationships/hyperlink" Target="http://www.ncbi.nlm.nih.gov/geo/query/acc.cgi?acc=GSM451157" TargetMode="External"/><Relationship Id="rId288" Type="http://schemas.openxmlformats.org/officeDocument/2006/relationships/hyperlink" Target="http://www.ncbi.nlm.nih.gov/geo/query/acc.cgi?acc=GSM540716" TargetMode="External"/><Relationship Id="rId411" Type="http://schemas.openxmlformats.org/officeDocument/2006/relationships/hyperlink" Target="http://www.ncbi.nlm.nih.gov/geo/query/acc.cgi?acc=GSM335859" TargetMode="External"/><Relationship Id="rId509" Type="http://schemas.openxmlformats.org/officeDocument/2006/relationships/hyperlink" Target="http://www.ncbi.nlm.nih.gov/geo/query/acc.cgi?acc=GSE22166" TargetMode="External"/><Relationship Id="rId1041" Type="http://schemas.openxmlformats.org/officeDocument/2006/relationships/hyperlink" Target="http://www.ncbi.nlm.nih.gov/sites/entrez?Db=Pubmed&amp;term=18084737%5bUID%5d" TargetMode="External"/><Relationship Id="rId1139" Type="http://schemas.openxmlformats.org/officeDocument/2006/relationships/hyperlink" Target="http://www.ncbi.nlm.nih.gov/geo/query/acc.cgi?acc=GSM343805" TargetMode="External"/><Relationship Id="rId1346" Type="http://schemas.openxmlformats.org/officeDocument/2006/relationships/hyperlink" Target="http://www.ncbi.nlm.nih.gov/geo/query/acc.cgi?acc=GSE10316" TargetMode="External"/><Relationship Id="rId1693" Type="http://schemas.openxmlformats.org/officeDocument/2006/relationships/hyperlink" Target="http://www.ncbi.nlm.nih.gov/geo/query/acc.cgi?acc=GSM198943" TargetMode="External"/><Relationship Id="rId495" Type="http://schemas.openxmlformats.org/officeDocument/2006/relationships/hyperlink" Target="http://www.ncbi.nlm.nih.gov/geo/query/acc.cgi?acc=GSM143726" TargetMode="External"/><Relationship Id="rId716" Type="http://schemas.openxmlformats.org/officeDocument/2006/relationships/hyperlink" Target="http://www.ncbi.nlm.nih.gov/geo/query/acc.cgi?acc=GSM53382" TargetMode="External"/><Relationship Id="rId923" Type="http://schemas.openxmlformats.org/officeDocument/2006/relationships/hyperlink" Target="http://www.ncbi.nlm.nih.gov/geo/query/acc.cgi?acc=GSM305435" TargetMode="External"/><Relationship Id="rId1553" Type="http://schemas.openxmlformats.org/officeDocument/2006/relationships/hyperlink" Target="http://www.ncbi.nlm.nih.gov/geo/query/acc.cgi?acc=GSM160532" TargetMode="External"/><Relationship Id="rId1760" Type="http://schemas.openxmlformats.org/officeDocument/2006/relationships/hyperlink" Target="http://www.ncbi.nlm.nih.gov/geo/query/acc.cgi?acc=GSM310437" TargetMode="External"/><Relationship Id="rId52" Type="http://schemas.openxmlformats.org/officeDocument/2006/relationships/hyperlink" Target="http://www.ncbi.nlm.nih.gov/geo/query/acc.cgi?acc=GSM469409" TargetMode="External"/><Relationship Id="rId148" Type="http://schemas.openxmlformats.org/officeDocument/2006/relationships/hyperlink" Target="http://www.ncbi.nlm.nih.gov/geo/query/acc.cgi?acc=GSM501008" TargetMode="External"/><Relationship Id="rId355" Type="http://schemas.openxmlformats.org/officeDocument/2006/relationships/hyperlink" Target="http://www.ncbi.nlm.nih.gov/geo/query/acc.cgi?acc=GSM260305" TargetMode="External"/><Relationship Id="rId562" Type="http://schemas.openxmlformats.org/officeDocument/2006/relationships/hyperlink" Target="http://www.ncbi.nlm.nih.gov/geo/query/acc.cgi?acc=GSM288812" TargetMode="External"/><Relationship Id="rId1192" Type="http://schemas.openxmlformats.org/officeDocument/2006/relationships/hyperlink" Target="http://www.ncbi.nlm.nih.gov/sites/entrez?Db=Pubmed&amp;term=19057661%5bUID%5d" TargetMode="External"/><Relationship Id="rId1206" Type="http://schemas.openxmlformats.org/officeDocument/2006/relationships/hyperlink" Target="http://www.ncbi.nlm.nih.gov/geo/query/acc.cgi?acc=GSE11199" TargetMode="External"/><Relationship Id="rId1413" Type="http://schemas.openxmlformats.org/officeDocument/2006/relationships/hyperlink" Target="http://www.ncbi.nlm.nih.gov/geo/query/acc.cgi?acc=GSM260701" TargetMode="External"/><Relationship Id="rId1620" Type="http://schemas.openxmlformats.org/officeDocument/2006/relationships/hyperlink" Target="http://www.ncbi.nlm.nih.gov/geo/query/acc.cgi?acc=GSM372810" TargetMode="External"/><Relationship Id="rId215" Type="http://schemas.openxmlformats.org/officeDocument/2006/relationships/hyperlink" Target="http://www.ncbi.nlm.nih.gov/sites/entrez?Db=Pubmed&amp;term=19269371%5bUID%5d" TargetMode="External"/><Relationship Id="rId422" Type="http://schemas.openxmlformats.org/officeDocument/2006/relationships/hyperlink" Target="http://www.ncbi.nlm.nih.gov/geo/query/acc.cgi?acc=GSM336559" TargetMode="External"/><Relationship Id="rId867" Type="http://schemas.openxmlformats.org/officeDocument/2006/relationships/hyperlink" Target="http://www.ncbi.nlm.nih.gov/geo/query/acc.cgi?acc=GSM469126" TargetMode="External"/><Relationship Id="rId1052" Type="http://schemas.openxmlformats.org/officeDocument/2006/relationships/hyperlink" Target="http://www.ncbi.nlm.nih.gov/geo/query/acc.cgi?acc=GSE8608" TargetMode="External"/><Relationship Id="rId1497" Type="http://schemas.openxmlformats.org/officeDocument/2006/relationships/hyperlink" Target="http://www.ncbi.nlm.nih.gov/geo/query/acc.cgi?acc=GSE7509" TargetMode="External"/><Relationship Id="rId1718" Type="http://schemas.openxmlformats.org/officeDocument/2006/relationships/hyperlink" Target="http://www.ncbi.nlm.nih.gov/geo/query/acc.cgi?acc=GSM361278" TargetMode="External"/><Relationship Id="rId299" Type="http://schemas.openxmlformats.org/officeDocument/2006/relationships/hyperlink" Target="http://www.ncbi.nlm.nih.gov/geo/query/acc.cgi?acc=GSM265498" TargetMode="External"/><Relationship Id="rId727" Type="http://schemas.openxmlformats.org/officeDocument/2006/relationships/hyperlink" Target="http://www.ncbi.nlm.nih.gov/geo/query/acc.cgi?acc=GSM287217" TargetMode="External"/><Relationship Id="rId934" Type="http://schemas.openxmlformats.org/officeDocument/2006/relationships/hyperlink" Target="http://www.ncbi.nlm.nih.gov/geo/query/acc.cgi?acc=GSE12108" TargetMode="External"/><Relationship Id="rId1357" Type="http://schemas.openxmlformats.org/officeDocument/2006/relationships/hyperlink" Target="http://www.ncbi.nlm.nih.gov/geo/query/acc.cgi?acc=GSM252424" TargetMode="External"/><Relationship Id="rId1564" Type="http://schemas.openxmlformats.org/officeDocument/2006/relationships/hyperlink" Target="http://www.ncbi.nlm.nih.gov/geo/query/acc.cgi?acc=GSM160532" TargetMode="External"/><Relationship Id="rId1771" Type="http://schemas.openxmlformats.org/officeDocument/2006/relationships/hyperlink" Target="http://www.ncbi.nlm.nih.gov/sites/entrez?Db=Pubmed&amp;term=19023113%5bUID%5d" TargetMode="External"/><Relationship Id="rId63" Type="http://schemas.openxmlformats.org/officeDocument/2006/relationships/hyperlink" Target="http://www.ncbi.nlm.nih.gov/geo/query/acc.cgi?acc=GSM172870" TargetMode="External"/><Relationship Id="rId159" Type="http://schemas.openxmlformats.org/officeDocument/2006/relationships/hyperlink" Target="http://www.ncbi.nlm.nih.gov/geo/query/acc.cgi?acc=GSM372142" TargetMode="External"/><Relationship Id="rId366" Type="http://schemas.openxmlformats.org/officeDocument/2006/relationships/hyperlink" Target="http://www.ncbi.nlm.nih.gov/geo/query/acc.cgi?acc=GSM501893" TargetMode="External"/><Relationship Id="rId573" Type="http://schemas.openxmlformats.org/officeDocument/2006/relationships/hyperlink" Target="http://www.ncbi.nlm.nih.gov/geo/query/acc.cgi?acc=GSM260306" TargetMode="External"/><Relationship Id="rId780" Type="http://schemas.openxmlformats.org/officeDocument/2006/relationships/hyperlink" Target="http://www.ncbi.nlm.nih.gov/sites/entrez?Db=Pubmed&amp;term=20220779%5bUID%5d" TargetMode="External"/><Relationship Id="rId1217" Type="http://schemas.openxmlformats.org/officeDocument/2006/relationships/hyperlink" Target="http://www.ncbi.nlm.nih.gov/geo/query/acc.cgi?acc=GSE11199" TargetMode="External"/><Relationship Id="rId1424" Type="http://schemas.openxmlformats.org/officeDocument/2006/relationships/hyperlink" Target="http://www.ncbi.nlm.nih.gov/geo/query/acc.cgi?acc=GSE12806" TargetMode="External"/><Relationship Id="rId1631" Type="http://schemas.openxmlformats.org/officeDocument/2006/relationships/hyperlink" Target="http://www.ncbi.nlm.nih.gov/sites/entrez?Db=Pubmed&amp;term=18922855%5bUID%5d" TargetMode="External"/><Relationship Id="rId226" Type="http://schemas.openxmlformats.org/officeDocument/2006/relationships/hyperlink" Target="http://www.ncbi.nlm.nih.gov/geo/query/acc.cgi?acc=GSE14711" TargetMode="External"/><Relationship Id="rId433" Type="http://schemas.openxmlformats.org/officeDocument/2006/relationships/hyperlink" Target="http://www.ncbi.nlm.nih.gov/geo/query/acc.cgi?acc=GSM385333" TargetMode="External"/><Relationship Id="rId878" Type="http://schemas.openxmlformats.org/officeDocument/2006/relationships/hyperlink" Target="http://www.ncbi.nlm.nih.gov/sites/entrez?Db=Pubmed&amp;term=20211010%5bUID%5d" TargetMode="External"/><Relationship Id="rId1063" Type="http://schemas.openxmlformats.org/officeDocument/2006/relationships/hyperlink" Target="http://www.ncbi.nlm.nih.gov/geo/query/acc.cgi?acc=GSE8608" TargetMode="External"/><Relationship Id="rId1270" Type="http://schemas.openxmlformats.org/officeDocument/2006/relationships/hyperlink" Target="http://www.ncbi.nlm.nih.gov/geo/query/acc.cgi?acc=GSM181857" TargetMode="External"/><Relationship Id="rId1729" Type="http://schemas.openxmlformats.org/officeDocument/2006/relationships/hyperlink" Target="http://www.ncbi.nlm.nih.gov/sites/entrez?Db=Pubmed&amp;term=19295914%5bUID%5d" TargetMode="External"/><Relationship Id="rId640" Type="http://schemas.openxmlformats.org/officeDocument/2006/relationships/hyperlink" Target="http://www.ncbi.nlm.nih.gov/geo/query/acc.cgi?acc=GSM173549" TargetMode="External"/><Relationship Id="rId738" Type="http://schemas.openxmlformats.org/officeDocument/2006/relationships/hyperlink" Target="http://www.ncbi.nlm.nih.gov/sites/entrez?Db=Pubmed&amp;term=19228201%5bUID%5d" TargetMode="External"/><Relationship Id="rId945" Type="http://schemas.openxmlformats.org/officeDocument/2006/relationships/hyperlink" Target="http://www.ncbi.nlm.nih.gov/geo/query/acc.cgi?acc=GSM514671" TargetMode="External"/><Relationship Id="rId1368" Type="http://schemas.openxmlformats.org/officeDocument/2006/relationships/hyperlink" Target="http://www.ncbi.nlm.nih.gov/geo/query/acc.cgi?acc=GSE10463" TargetMode="External"/><Relationship Id="rId1575" Type="http://schemas.openxmlformats.org/officeDocument/2006/relationships/hyperlink" Target="http://www.ncbi.nlm.nih.gov/geo/query/acc.cgi?acc=GSM279576" TargetMode="External"/><Relationship Id="rId1782" Type="http://schemas.openxmlformats.org/officeDocument/2006/relationships/hyperlink" Target="http://www.ncbi.nlm.nih.gov/geo/query/acc.cgi?acc=GSM422294" TargetMode="External"/><Relationship Id="rId74" Type="http://schemas.openxmlformats.org/officeDocument/2006/relationships/hyperlink" Target="http://www.ncbi.nlm.nih.gov/geo/query/acc.cgi?acc=GSM347918" TargetMode="External"/><Relationship Id="rId377" Type="http://schemas.openxmlformats.org/officeDocument/2006/relationships/hyperlink" Target="http://www.ncbi.nlm.nih.gov/geo/query/acc.cgi?acc=GSM469411" TargetMode="External"/><Relationship Id="rId500" Type="http://schemas.openxmlformats.org/officeDocument/2006/relationships/hyperlink" Target="http://www.ncbi.nlm.nih.gov/geo/query/acc.cgi?acc=GSM143731" TargetMode="External"/><Relationship Id="rId584" Type="http://schemas.openxmlformats.org/officeDocument/2006/relationships/hyperlink" Target="http://www.ncbi.nlm.nih.gov/geo/query/acc.cgi?acc=GSM260305" TargetMode="External"/><Relationship Id="rId805" Type="http://schemas.openxmlformats.org/officeDocument/2006/relationships/hyperlink" Target="http://www.ncbi.nlm.nih.gov/geo/query/acc.cgi?acc=GSM483481" TargetMode="External"/><Relationship Id="rId1130" Type="http://schemas.openxmlformats.org/officeDocument/2006/relationships/hyperlink" Target="http://www.ncbi.nlm.nih.gov/sites/entrez?Db=Pubmed&amp;term=18453574%5bUID%5d" TargetMode="External"/><Relationship Id="rId1228" Type="http://schemas.openxmlformats.org/officeDocument/2006/relationships/hyperlink" Target="http://www.ncbi.nlm.nih.gov/geo/query/acc.cgi?acc=GSM359754" TargetMode="External"/><Relationship Id="rId1435" Type="http://schemas.openxmlformats.org/officeDocument/2006/relationships/hyperlink" Target="http://www.ncbi.nlm.nih.gov/sites/entrez?Db=Pubmed&amp;term=19017356%5bUID%5d" TargetMode="External"/><Relationship Id="rId5" Type="http://schemas.openxmlformats.org/officeDocument/2006/relationships/hyperlink" Target="http://www.ncbi.nlm.nih.gov/geo/query/acc.cgi?acc=GSM151738" TargetMode="External"/><Relationship Id="rId237" Type="http://schemas.openxmlformats.org/officeDocument/2006/relationships/hyperlink" Target="http://www.ncbi.nlm.nih.gov/geo/query/acc.cgi?acc=GSM260665" TargetMode="External"/><Relationship Id="rId791" Type="http://schemas.openxmlformats.org/officeDocument/2006/relationships/hyperlink" Target="http://www.ncbi.nlm.nih.gov/geo/query/acc.cgi?acc=GSE19429" TargetMode="External"/><Relationship Id="rId889" Type="http://schemas.openxmlformats.org/officeDocument/2006/relationships/hyperlink" Target="http://www.ncbi.nlm.nih.gov/sites/entrez?Db=Pubmed&amp;term=19837374%5bUID%5d" TargetMode="External"/><Relationship Id="rId1074" Type="http://schemas.openxmlformats.org/officeDocument/2006/relationships/hyperlink" Target="http://www.ncbi.nlm.nih.gov/geo/query/acc.cgi?acc=GSM299560" TargetMode="External"/><Relationship Id="rId1642" Type="http://schemas.openxmlformats.org/officeDocument/2006/relationships/hyperlink" Target="http://www.ncbi.nlm.nih.gov/sites/entrez?Db=Pubmed&amp;term=18922855%5bUID%5d" TargetMode="External"/><Relationship Id="rId444" Type="http://schemas.openxmlformats.org/officeDocument/2006/relationships/hyperlink" Target="http://www.ncbi.nlm.nih.gov/geo/query/acc.cgi?acc=GSM385338" TargetMode="External"/><Relationship Id="rId651" Type="http://schemas.openxmlformats.org/officeDocument/2006/relationships/hyperlink" Target="http://www.ncbi.nlm.nih.gov/geo/query/acc.cgi?acc=GSM454563" TargetMode="External"/><Relationship Id="rId749" Type="http://schemas.openxmlformats.org/officeDocument/2006/relationships/hyperlink" Target="http://www.ncbi.nlm.nih.gov/geo/query/acc.cgi?acc=GSM116101" TargetMode="External"/><Relationship Id="rId1281" Type="http://schemas.openxmlformats.org/officeDocument/2006/relationships/hyperlink" Target="http://www.ncbi.nlm.nih.gov/geo/query/acc.cgi?acc=GSM181978" TargetMode="External"/><Relationship Id="rId1379" Type="http://schemas.openxmlformats.org/officeDocument/2006/relationships/hyperlink" Target="http://www.ncbi.nlm.nih.gov/sites/entrez?Db=Pubmed&amp;term=17502666%5bUID%5d" TargetMode="External"/><Relationship Id="rId1502" Type="http://schemas.openxmlformats.org/officeDocument/2006/relationships/hyperlink" Target="http://www.ncbi.nlm.nih.gov/sites/entrez?Db=Pubmed&amp;term=19171878%5bUID%5d" TargetMode="External"/><Relationship Id="rId1586" Type="http://schemas.openxmlformats.org/officeDocument/2006/relationships/hyperlink" Target="http://www.ncbi.nlm.nih.gov/geo/query/acc.cgi?acc=GSE14926" TargetMode="External"/><Relationship Id="rId1807" Type="http://schemas.openxmlformats.org/officeDocument/2006/relationships/hyperlink" Target="http://www.ncbi.nlm.nih.gov/geo/query/acc.cgi?acc=GSM287216" TargetMode="External"/><Relationship Id="rId290" Type="http://schemas.openxmlformats.org/officeDocument/2006/relationships/hyperlink" Target="http://www.ncbi.nlm.nih.gov/geo/query/acc.cgi?acc=GSM239713" TargetMode="External"/><Relationship Id="rId304" Type="http://schemas.openxmlformats.org/officeDocument/2006/relationships/hyperlink" Target="http://www.ncbi.nlm.nih.gov/geo/query/acc.cgi?acc=GSM250019" TargetMode="External"/><Relationship Id="rId388" Type="http://schemas.openxmlformats.org/officeDocument/2006/relationships/hyperlink" Target="http://www.ncbi.nlm.nih.gov/geo/query/acc.cgi?acc=GSM469411" TargetMode="External"/><Relationship Id="rId511" Type="http://schemas.openxmlformats.org/officeDocument/2006/relationships/hyperlink" Target="http://www.ncbi.nlm.nih.gov/geo/query/acc.cgi?acc=GSM141252" TargetMode="External"/><Relationship Id="rId609" Type="http://schemas.openxmlformats.org/officeDocument/2006/relationships/hyperlink" Target="http://www.ncbi.nlm.nih.gov/geo/query/acc.cgi?acc=GSM239379" TargetMode="External"/><Relationship Id="rId956" Type="http://schemas.openxmlformats.org/officeDocument/2006/relationships/hyperlink" Target="http://www.ncbi.nlm.nih.gov/geo/query/acc.cgi?acc=GSM350086" TargetMode="External"/><Relationship Id="rId1141" Type="http://schemas.openxmlformats.org/officeDocument/2006/relationships/hyperlink" Target="http://www.ncbi.nlm.nih.gov/geo/query/acc.cgi?acc=GSM343807" TargetMode="External"/><Relationship Id="rId1239" Type="http://schemas.openxmlformats.org/officeDocument/2006/relationships/hyperlink" Target="http://www.ncbi.nlm.nih.gov/sites/entrez?Db=Pubmed&amp;term=19635926%5bUID%5d" TargetMode="External"/><Relationship Id="rId1793" Type="http://schemas.openxmlformats.org/officeDocument/2006/relationships/hyperlink" Target="http://www.ncbi.nlm.nih.gov/geo/query/acc.cgi?acc=GSM422295" TargetMode="External"/><Relationship Id="rId85" Type="http://schemas.openxmlformats.org/officeDocument/2006/relationships/hyperlink" Target="http://www.ncbi.nlm.nih.gov/geo/query/acc.cgi?acc=GSM367219" TargetMode="External"/><Relationship Id="rId150" Type="http://schemas.openxmlformats.org/officeDocument/2006/relationships/hyperlink" Target="http://www.ncbi.nlm.nih.gov/geo/query/acc.cgi?acc=GSM372142" TargetMode="External"/><Relationship Id="rId595" Type="http://schemas.openxmlformats.org/officeDocument/2006/relationships/hyperlink" Target="http://www.ncbi.nlm.nih.gov/geo/query/acc.cgi?acc=GSM260305" TargetMode="External"/><Relationship Id="rId816" Type="http://schemas.openxmlformats.org/officeDocument/2006/relationships/hyperlink" Target="http://www.ncbi.nlm.nih.gov/geo/query/acc.cgi?acc=GSM488978" TargetMode="External"/><Relationship Id="rId1001" Type="http://schemas.openxmlformats.org/officeDocument/2006/relationships/hyperlink" Target="http://www.ncbi.nlm.nih.gov/geo/query/acc.cgi?acc=GSM183305" TargetMode="External"/><Relationship Id="rId1446" Type="http://schemas.openxmlformats.org/officeDocument/2006/relationships/hyperlink" Target="http://www.ncbi.nlm.nih.gov/geo/query/acc.cgi?acc=GSE12773" TargetMode="External"/><Relationship Id="rId1653" Type="http://schemas.openxmlformats.org/officeDocument/2006/relationships/hyperlink" Target="http://www.ncbi.nlm.nih.gov/sites/entrez?Db=Pubmed&amp;term=19568420%5bUID%5d" TargetMode="External"/><Relationship Id="rId248" Type="http://schemas.openxmlformats.org/officeDocument/2006/relationships/hyperlink" Target="http://www.ncbi.nlm.nih.gov/geo/query/acc.cgi?acc=GSM260676" TargetMode="External"/><Relationship Id="rId455" Type="http://schemas.openxmlformats.org/officeDocument/2006/relationships/hyperlink" Target="http://www.ncbi.nlm.nih.gov/geo/query/acc.cgi?acc=GSM410666" TargetMode="External"/><Relationship Id="rId662" Type="http://schemas.openxmlformats.org/officeDocument/2006/relationships/hyperlink" Target="http://www.ncbi.nlm.nih.gov/geo/query/acc.cgi?acc=GSM454563" TargetMode="External"/><Relationship Id="rId1085" Type="http://schemas.openxmlformats.org/officeDocument/2006/relationships/hyperlink" Target="http://www.ncbi.nlm.nih.gov/geo/query/acc.cgi?acc=GSM300395" TargetMode="External"/><Relationship Id="rId1292" Type="http://schemas.openxmlformats.org/officeDocument/2006/relationships/hyperlink" Target="http://www.ncbi.nlm.nih.gov/geo/query/acc.cgi?acc=GSE5679" TargetMode="External"/><Relationship Id="rId1306" Type="http://schemas.openxmlformats.org/officeDocument/2006/relationships/hyperlink" Target="http://www.ncbi.nlm.nih.gov/geo/query/acc.cgi?acc=GSE5679" TargetMode="External"/><Relationship Id="rId1513" Type="http://schemas.openxmlformats.org/officeDocument/2006/relationships/hyperlink" Target="http://www.ncbi.nlm.nih.gov/geo/query/acc.cgi?acc=GSM160530" TargetMode="External"/><Relationship Id="rId1720" Type="http://schemas.openxmlformats.org/officeDocument/2006/relationships/hyperlink" Target="http://www.ncbi.nlm.nih.gov/geo/query/acc.cgi?acc=GSM361285" TargetMode="External"/><Relationship Id="rId12" Type="http://schemas.openxmlformats.org/officeDocument/2006/relationships/hyperlink" Target="http://www.ncbi.nlm.nih.gov/geo/query/acc.cgi?acc=GSE6561" TargetMode="External"/><Relationship Id="rId108" Type="http://schemas.openxmlformats.org/officeDocument/2006/relationships/hyperlink" Target="http://www.ncbi.nlm.nih.gov/geo/query/acc.cgi?acc=GSM347920" TargetMode="External"/><Relationship Id="rId315" Type="http://schemas.openxmlformats.org/officeDocument/2006/relationships/hyperlink" Target="http://www.ncbi.nlm.nih.gov/geo/query/acc.cgi?acc=GSM299097" TargetMode="External"/><Relationship Id="rId522" Type="http://schemas.openxmlformats.org/officeDocument/2006/relationships/hyperlink" Target="http://www.ncbi.nlm.nih.gov/geo/query/acc.cgi?acc=GSM501891" TargetMode="External"/><Relationship Id="rId967" Type="http://schemas.openxmlformats.org/officeDocument/2006/relationships/hyperlink" Target="http://www.ncbi.nlm.nih.gov/geo/query/acc.cgi?acc=GSM140248" TargetMode="External"/><Relationship Id="rId1152" Type="http://schemas.openxmlformats.org/officeDocument/2006/relationships/hyperlink" Target="http://www.ncbi.nlm.nih.gov/geo/query/acc.cgi?acc=GSM343818" TargetMode="External"/><Relationship Id="rId1597" Type="http://schemas.openxmlformats.org/officeDocument/2006/relationships/hyperlink" Target="http://www.ncbi.nlm.nih.gov/sites/entrez?Db=Pubmed&amp;term=18922855%5bUID%5d" TargetMode="External"/><Relationship Id="rId1818" Type="http://schemas.openxmlformats.org/officeDocument/2006/relationships/hyperlink" Target="http://www.ncbi.nlm.nih.gov/geo/query/acc.cgi?acc=GSM304261" TargetMode="External"/><Relationship Id="rId96" Type="http://schemas.openxmlformats.org/officeDocument/2006/relationships/hyperlink" Target="http://www.ncbi.nlm.nih.gov/geo/query/acc.cgi?acc=GSM347919" TargetMode="External"/><Relationship Id="rId161" Type="http://schemas.openxmlformats.org/officeDocument/2006/relationships/hyperlink" Target="http://www.ncbi.nlm.nih.gov/geo/query/acc.cgi?acc=GSM372142" TargetMode="External"/><Relationship Id="rId399" Type="http://schemas.openxmlformats.org/officeDocument/2006/relationships/hyperlink" Target="http://www.ncbi.nlm.nih.gov/geo/query/acc.cgi?acc=GSM497079" TargetMode="External"/><Relationship Id="rId827" Type="http://schemas.openxmlformats.org/officeDocument/2006/relationships/hyperlink" Target="http://www.ncbi.nlm.nih.gov/geo/query/acc.cgi?acc=GSE18934" TargetMode="External"/><Relationship Id="rId1012" Type="http://schemas.openxmlformats.org/officeDocument/2006/relationships/hyperlink" Target="http://www.ncbi.nlm.nih.gov/geo/query/acc.cgi?acc=GSM183466" TargetMode="External"/><Relationship Id="rId1457" Type="http://schemas.openxmlformats.org/officeDocument/2006/relationships/hyperlink" Target="http://www.ncbi.nlm.nih.gov/geo/query/acc.cgi?acc=GSM140968" TargetMode="External"/><Relationship Id="rId1664" Type="http://schemas.openxmlformats.org/officeDocument/2006/relationships/hyperlink" Target="http://www.ncbi.nlm.nih.gov/geo/query/acc.cgi?acc=GSM153893" TargetMode="External"/><Relationship Id="rId259" Type="http://schemas.openxmlformats.org/officeDocument/2006/relationships/hyperlink" Target="http://www.ncbi.nlm.nih.gov/geo/query/acc.cgi?acc=GSE21668" TargetMode="External"/><Relationship Id="rId466" Type="http://schemas.openxmlformats.org/officeDocument/2006/relationships/hyperlink" Target="http://www.ncbi.nlm.nih.gov/geo/query/acc.cgi?acc=GSM410681" TargetMode="External"/><Relationship Id="rId673" Type="http://schemas.openxmlformats.org/officeDocument/2006/relationships/hyperlink" Target="http://www.ncbi.nlm.nih.gov/geo/query/acc.cgi?acc=GSM454564" TargetMode="External"/><Relationship Id="rId880" Type="http://schemas.openxmlformats.org/officeDocument/2006/relationships/hyperlink" Target="http://www.ncbi.nlm.nih.gov/sites/entrez?Db=Pubmed&amp;term=20211010%5bUID%5d" TargetMode="External"/><Relationship Id="rId1096" Type="http://schemas.openxmlformats.org/officeDocument/2006/relationships/hyperlink" Target="http://www.ncbi.nlm.nih.gov/sites/entrez?Db=Pubmed&amp;term=18773076%5bUID%5d" TargetMode="External"/><Relationship Id="rId1317" Type="http://schemas.openxmlformats.org/officeDocument/2006/relationships/hyperlink" Target="http://www.ncbi.nlm.nih.gov/pubmed/16210585" TargetMode="External"/><Relationship Id="rId1524" Type="http://schemas.openxmlformats.org/officeDocument/2006/relationships/hyperlink" Target="http://www.ncbi.nlm.nih.gov/geo/query/acc.cgi?acc=GSM160532" TargetMode="External"/><Relationship Id="rId1731" Type="http://schemas.openxmlformats.org/officeDocument/2006/relationships/hyperlink" Target="http://www.ncbi.nlm.nih.gov/sites/entrez?Db=Pubmed&amp;term=19295914%5bUID%5d" TargetMode="External"/><Relationship Id="rId23" Type="http://schemas.openxmlformats.org/officeDocument/2006/relationships/hyperlink" Target="http://www.ncbi.nlm.nih.gov/sites/entrez?Db=Pubmed&amp;term=19269371%5bUID%5d" TargetMode="External"/><Relationship Id="rId119" Type="http://schemas.openxmlformats.org/officeDocument/2006/relationships/hyperlink" Target="http://www.ncbi.nlm.nih.gov/geo/query/acc.cgi?acc=GSM372155" TargetMode="External"/><Relationship Id="rId326" Type="http://schemas.openxmlformats.org/officeDocument/2006/relationships/hyperlink" Target="http://www.ncbi.nlm.nih.gov/geo/query/acc.cgi?acc=GSM143727" TargetMode="External"/><Relationship Id="rId533" Type="http://schemas.openxmlformats.org/officeDocument/2006/relationships/hyperlink" Target="http://www.ncbi.nlm.nih.gov/geo/query/acc.cgi?acc=GSM545568" TargetMode="External"/><Relationship Id="rId978" Type="http://schemas.openxmlformats.org/officeDocument/2006/relationships/hyperlink" Target="http://www.ncbi.nlm.nih.gov/sites/entrez?Db=Pubmed&amp;term=18421014%5bUID%5d" TargetMode="External"/><Relationship Id="rId1163" Type="http://schemas.openxmlformats.org/officeDocument/2006/relationships/hyperlink" Target="http://www.ncbi.nlm.nih.gov/geo/query/acc.cgi?acc=GSM343829" TargetMode="External"/><Relationship Id="rId1370" Type="http://schemas.openxmlformats.org/officeDocument/2006/relationships/hyperlink" Target="http://www.ncbi.nlm.nih.gov/geo/query/acc.cgi?acc=GSE10463" TargetMode="External"/><Relationship Id="rId740" Type="http://schemas.openxmlformats.org/officeDocument/2006/relationships/hyperlink" Target="http://www.ncbi.nlm.nih.gov/sites/entrez?Db=Pubmed&amp;term=19228201%5bUID%5d" TargetMode="External"/><Relationship Id="rId838" Type="http://schemas.openxmlformats.org/officeDocument/2006/relationships/hyperlink" Target="http://www.ncbi.nlm.nih.gov/geo/query/acc.cgi?acc=GSM483480" TargetMode="External"/><Relationship Id="rId1023" Type="http://schemas.openxmlformats.org/officeDocument/2006/relationships/hyperlink" Target="http://www.ncbi.nlm.nih.gov/sites/entrez?Db=Pubmed&amp;term=18084737%5bUID%5d" TargetMode="External"/><Relationship Id="rId1468" Type="http://schemas.openxmlformats.org/officeDocument/2006/relationships/hyperlink" Target="http://www.ncbi.nlm.nih.gov/geo/query/acc.cgi?acc=GSM132922" TargetMode="External"/><Relationship Id="rId1675" Type="http://schemas.openxmlformats.org/officeDocument/2006/relationships/hyperlink" Target="http://www.ncbi.nlm.nih.gov/geo/query/acc.cgi?acc=GSM547998" TargetMode="External"/><Relationship Id="rId172" Type="http://schemas.openxmlformats.org/officeDocument/2006/relationships/hyperlink" Target="http://www.ncbi.nlm.nih.gov/geo/query/acc.cgi?acc=GSM372144" TargetMode="External"/><Relationship Id="rId477" Type="http://schemas.openxmlformats.org/officeDocument/2006/relationships/hyperlink" Target="http://www.ncbi.nlm.nih.gov/geo/query/acc.cgi?acc=GSM318412" TargetMode="External"/><Relationship Id="rId600" Type="http://schemas.openxmlformats.org/officeDocument/2006/relationships/hyperlink" Target="http://www.ncbi.nlm.nih.gov/geo/query/acc.cgi?acc=GSM92232" TargetMode="External"/><Relationship Id="rId684" Type="http://schemas.openxmlformats.org/officeDocument/2006/relationships/hyperlink" Target="http://www.ncbi.nlm.nih.gov/geo/query/acc.cgi?acc=GSM454564" TargetMode="External"/><Relationship Id="rId1230" Type="http://schemas.openxmlformats.org/officeDocument/2006/relationships/hyperlink" Target="http://www.ncbi.nlm.nih.gov/geo/query/acc.cgi?acc=GSM359758" TargetMode="External"/><Relationship Id="rId1328" Type="http://schemas.openxmlformats.org/officeDocument/2006/relationships/hyperlink" Target="http://www.ncbi.nlm.nih.gov/pubmed/16210585" TargetMode="External"/><Relationship Id="rId1535" Type="http://schemas.openxmlformats.org/officeDocument/2006/relationships/hyperlink" Target="http://www.ncbi.nlm.nih.gov/sites/entrez?Db=Pubmed&amp;term=17893130%5bUID%5d" TargetMode="External"/><Relationship Id="rId337" Type="http://schemas.openxmlformats.org/officeDocument/2006/relationships/hyperlink" Target="http://www.ncbi.nlm.nih.gov/geo/query/acc.cgi?acc=GSM119366" TargetMode="External"/><Relationship Id="rId891" Type="http://schemas.openxmlformats.org/officeDocument/2006/relationships/hyperlink" Target="http://www.ncbi.nlm.nih.gov/geo/query/acc.cgi?acc=GSE17763" TargetMode="External"/><Relationship Id="rId905" Type="http://schemas.openxmlformats.org/officeDocument/2006/relationships/hyperlink" Target="http://www.ncbi.nlm.nih.gov/geo/query/acc.cgi?acc=GSM189449" TargetMode="External"/><Relationship Id="rId989" Type="http://schemas.openxmlformats.org/officeDocument/2006/relationships/hyperlink" Target="http://www.ncbi.nlm.nih.gov/geo/query/acc.cgi?acc=GSE6054" TargetMode="External"/><Relationship Id="rId1742" Type="http://schemas.openxmlformats.org/officeDocument/2006/relationships/hyperlink" Target="http://www.ncbi.nlm.nih.gov/geo/query/acc.cgi?acc=GSM549574" TargetMode="External"/><Relationship Id="rId34" Type="http://schemas.openxmlformats.org/officeDocument/2006/relationships/hyperlink" Target="http://www.ncbi.nlm.nih.gov/geo/query/acc.cgi?acc=GSM530611" TargetMode="External"/><Relationship Id="rId544" Type="http://schemas.openxmlformats.org/officeDocument/2006/relationships/hyperlink" Target="http://www.ncbi.nlm.nih.gov/geo/query/acc.cgi?acc=GSM476782" TargetMode="External"/><Relationship Id="rId751" Type="http://schemas.openxmlformats.org/officeDocument/2006/relationships/hyperlink" Target="http://www.ncbi.nlm.nih.gov/geo/query/acc.cgi?acc=GSM116101" TargetMode="External"/><Relationship Id="rId849" Type="http://schemas.openxmlformats.org/officeDocument/2006/relationships/hyperlink" Target="http://www.ncbi.nlm.nih.gov/geo/query/acc.cgi?acc=GSM488980" TargetMode="External"/><Relationship Id="rId1174" Type="http://schemas.openxmlformats.org/officeDocument/2006/relationships/hyperlink" Target="http://www.ncbi.nlm.nih.gov/sites/entrez?Db=Pubmed&amp;term=19057661%5bUID%5d" TargetMode="External"/><Relationship Id="rId1381" Type="http://schemas.openxmlformats.org/officeDocument/2006/relationships/hyperlink" Target="http://www.ncbi.nlm.nih.gov/sites/entrez?Db=Pubmed&amp;term=17502666%5bUID%5d" TargetMode="External"/><Relationship Id="rId1479" Type="http://schemas.openxmlformats.org/officeDocument/2006/relationships/hyperlink" Target="http://www.ncbi.nlm.nih.gov/geo/query/acc.cgi?acc=GSE6090" TargetMode="External"/><Relationship Id="rId1602" Type="http://schemas.openxmlformats.org/officeDocument/2006/relationships/hyperlink" Target="http://www.ncbi.nlm.nih.gov/sites/entrez?Db=Pubmed&amp;term=18922855%5bUID%5d" TargetMode="External"/><Relationship Id="rId1686" Type="http://schemas.openxmlformats.org/officeDocument/2006/relationships/hyperlink" Target="http://www.ncbi.nlm.nih.gov/geo/query/acc.cgi?acc=GSM198942" TargetMode="External"/><Relationship Id="rId183" Type="http://schemas.openxmlformats.org/officeDocument/2006/relationships/hyperlink" Target="http://www.ncbi.nlm.nih.gov/geo/query/acc.cgi?acc=GSM239606" TargetMode="External"/><Relationship Id="rId390" Type="http://schemas.openxmlformats.org/officeDocument/2006/relationships/hyperlink" Target="http://www.ncbi.nlm.nih.gov/geo/query/acc.cgi?acc=GSM469411" TargetMode="External"/><Relationship Id="rId404" Type="http://schemas.openxmlformats.org/officeDocument/2006/relationships/hyperlink" Target="http://www.ncbi.nlm.nih.gov/geo/query/acc.cgi?acc=GSM330314" TargetMode="External"/><Relationship Id="rId611" Type="http://schemas.openxmlformats.org/officeDocument/2006/relationships/hyperlink" Target="http://www.ncbi.nlm.nih.gov/geo/query/acc.cgi?acc=GSM239606" TargetMode="External"/><Relationship Id="rId1034" Type="http://schemas.openxmlformats.org/officeDocument/2006/relationships/hyperlink" Target="http://www.ncbi.nlm.nih.gov/sites/entrez?Db=Pubmed&amp;term=18084737%5bUID%5d" TargetMode="External"/><Relationship Id="rId1241" Type="http://schemas.openxmlformats.org/officeDocument/2006/relationships/hyperlink" Target="http://www.ncbi.nlm.nih.gov/geo/query/acc.cgi?acc=GSE13896" TargetMode="External"/><Relationship Id="rId1339" Type="http://schemas.openxmlformats.org/officeDocument/2006/relationships/hyperlink" Target="http://www.ncbi.nlm.nih.gov/geo/query/acc.cgi?acc=GSM286091" TargetMode="External"/><Relationship Id="rId250" Type="http://schemas.openxmlformats.org/officeDocument/2006/relationships/hyperlink" Target="http://www.ncbi.nlm.nih.gov/geo/query/acc.cgi?acc=GSM260679" TargetMode="External"/><Relationship Id="rId488" Type="http://schemas.openxmlformats.org/officeDocument/2006/relationships/hyperlink" Target="http://www.ncbi.nlm.nih.gov/geo/query/acc.cgi?acc=GSM492833" TargetMode="External"/><Relationship Id="rId695" Type="http://schemas.openxmlformats.org/officeDocument/2006/relationships/hyperlink" Target="http://www.ncbi.nlm.nih.gov/geo/query/acc.cgi?acc=GSM454564" TargetMode="External"/><Relationship Id="rId709" Type="http://schemas.openxmlformats.org/officeDocument/2006/relationships/hyperlink" Target="http://www.ncbi.nlm.nih.gov/geo/query/acc.cgi?acc=GSM172865" TargetMode="External"/><Relationship Id="rId916" Type="http://schemas.openxmlformats.org/officeDocument/2006/relationships/hyperlink" Target="http://www.ncbi.nlm.nih.gov/geo/query/acc.cgi?acc=GSE7807" TargetMode="External"/><Relationship Id="rId1101" Type="http://schemas.openxmlformats.org/officeDocument/2006/relationships/hyperlink" Target="http://www.ncbi.nlm.nih.gov/sites/entrez?Db=Pubmed&amp;term=18773076%5bUID%5d" TargetMode="External"/><Relationship Id="rId1546" Type="http://schemas.openxmlformats.org/officeDocument/2006/relationships/hyperlink" Target="http://www.ncbi.nlm.nih.gov/sites/entrez?Db=Pubmed&amp;term=17893130%5bUID%5d" TargetMode="External"/><Relationship Id="rId1753" Type="http://schemas.openxmlformats.org/officeDocument/2006/relationships/hyperlink" Target="http://www.ncbi.nlm.nih.gov/geo/query/acc.cgi?acc=GSM310430" TargetMode="External"/><Relationship Id="rId45" Type="http://schemas.openxmlformats.org/officeDocument/2006/relationships/hyperlink" Target="http://www.ncbi.nlm.nih.gov/sites/entrez?Db=Pubmed&amp;term=19481515%5bUID%5d" TargetMode="External"/><Relationship Id="rId110" Type="http://schemas.openxmlformats.org/officeDocument/2006/relationships/hyperlink" Target="http://www.ncbi.nlm.nih.gov/geo/query/acc.cgi?acc=GSM347920" TargetMode="External"/><Relationship Id="rId348" Type="http://schemas.openxmlformats.org/officeDocument/2006/relationships/hyperlink" Target="http://www.ncbi.nlm.nih.gov/sites/entrez?Db=Pubmed&amp;term=18334548%5bUID%5d" TargetMode="External"/><Relationship Id="rId555" Type="http://schemas.openxmlformats.org/officeDocument/2006/relationships/hyperlink" Target="http://www.ncbi.nlm.nih.gov/geo/query/acc.cgi?acc=GSM413846" TargetMode="External"/><Relationship Id="rId762" Type="http://schemas.openxmlformats.org/officeDocument/2006/relationships/hyperlink" Target="http://www.ncbi.nlm.nih.gov/geo/query/acc.cgi?acc=GSM178551" TargetMode="External"/><Relationship Id="rId1185" Type="http://schemas.openxmlformats.org/officeDocument/2006/relationships/hyperlink" Target="http://www.ncbi.nlm.nih.gov/sites/entrez?Db=Pubmed&amp;term=19057661%5bUID%5d" TargetMode="External"/><Relationship Id="rId1392" Type="http://schemas.openxmlformats.org/officeDocument/2006/relationships/hyperlink" Target="http://www.ncbi.nlm.nih.gov/geo/query/acc.cgi?acc=GSM112541" TargetMode="External"/><Relationship Id="rId1406" Type="http://schemas.openxmlformats.org/officeDocument/2006/relationships/hyperlink" Target="http://www.ncbi.nlm.nih.gov/geo/query/acc.cgi?acc=GSM260694" TargetMode="External"/><Relationship Id="rId1613" Type="http://schemas.openxmlformats.org/officeDocument/2006/relationships/hyperlink" Target="http://www.ncbi.nlm.nih.gov/geo/query/acc.cgi?acc=GSM372803" TargetMode="External"/><Relationship Id="rId1820" Type="http://schemas.openxmlformats.org/officeDocument/2006/relationships/drawing" Target="../drawings/drawing1.xml"/><Relationship Id="rId194" Type="http://schemas.openxmlformats.org/officeDocument/2006/relationships/hyperlink" Target="http://www.ncbi.nlm.nih.gov/geo/query/acc.cgi?acc=GSM540714" TargetMode="External"/><Relationship Id="rId208" Type="http://schemas.openxmlformats.org/officeDocument/2006/relationships/hyperlink" Target="http://www.ncbi.nlm.nih.gov/sites/entrez?Db=Pubmed&amp;term=19269371%5bUID%5d" TargetMode="External"/><Relationship Id="rId415" Type="http://schemas.openxmlformats.org/officeDocument/2006/relationships/hyperlink" Target="http://www.ncbi.nlm.nih.gov/geo/query/acc.cgi?acc=GSM336559" TargetMode="External"/><Relationship Id="rId622" Type="http://schemas.openxmlformats.org/officeDocument/2006/relationships/hyperlink" Target="http://www.ncbi.nlm.nih.gov/geo/query/acc.cgi?acc=GSE18269" TargetMode="External"/><Relationship Id="rId1045" Type="http://schemas.openxmlformats.org/officeDocument/2006/relationships/hyperlink" Target="http://www.ncbi.nlm.nih.gov/geo/query/acc.cgi?acc=GSE8608" TargetMode="External"/><Relationship Id="rId1252" Type="http://schemas.openxmlformats.org/officeDocument/2006/relationships/hyperlink" Target="http://www.ncbi.nlm.nih.gov/geo/query/acc.cgi?acc=GSM419992" TargetMode="External"/><Relationship Id="rId1697" Type="http://schemas.openxmlformats.org/officeDocument/2006/relationships/hyperlink" Target="http://www.ncbi.nlm.nih.gov/sites/entrez?Db=Pubmed&amp;term=17623099%5bUID%5d" TargetMode="External"/><Relationship Id="rId261" Type="http://schemas.openxmlformats.org/officeDocument/2006/relationships/hyperlink" Target="http://www.ncbi.nlm.nih.gov/geo/query/acc.cgi?acc=GSE21668" TargetMode="External"/><Relationship Id="rId499" Type="http://schemas.openxmlformats.org/officeDocument/2006/relationships/hyperlink" Target="http://www.ncbi.nlm.nih.gov/geo/query/acc.cgi?acc=GSM143730" TargetMode="External"/><Relationship Id="rId927" Type="http://schemas.openxmlformats.org/officeDocument/2006/relationships/hyperlink" Target="http://www.ncbi.nlm.nih.gov/geo/query/acc.cgi?acc=GSM305439" TargetMode="External"/><Relationship Id="rId1112" Type="http://schemas.openxmlformats.org/officeDocument/2006/relationships/hyperlink" Target="http://www.ncbi.nlm.nih.gov/geo/query/acc.cgi?acc=GSE7568" TargetMode="External"/><Relationship Id="rId1557" Type="http://schemas.openxmlformats.org/officeDocument/2006/relationships/hyperlink" Target="http://www.ncbi.nlm.nih.gov/geo/query/acc.cgi?acc=GSM160532" TargetMode="External"/><Relationship Id="rId1764" Type="http://schemas.openxmlformats.org/officeDocument/2006/relationships/hyperlink" Target="http://www.ncbi.nlm.nih.gov/sites/entrez?Db=Pubmed&amp;term=19023113%5bUID%5d" TargetMode="External"/><Relationship Id="rId56" Type="http://schemas.openxmlformats.org/officeDocument/2006/relationships/hyperlink" Target="http://www.ncbi.nlm.nih.gov/geo/query/acc.cgi?acc=GSM492835" TargetMode="External"/><Relationship Id="rId359" Type="http://schemas.openxmlformats.org/officeDocument/2006/relationships/hyperlink" Target="http://www.ncbi.nlm.nih.gov/geo/query/acc.cgi?acc=GSM260305" TargetMode="External"/><Relationship Id="rId566" Type="http://schemas.openxmlformats.org/officeDocument/2006/relationships/hyperlink" Target="http://www.ncbi.nlm.nih.gov/geo/query/acc.cgi?acc=GSM239616" TargetMode="External"/><Relationship Id="rId773" Type="http://schemas.openxmlformats.org/officeDocument/2006/relationships/hyperlink" Target="http://www.ncbi.nlm.nih.gov/geo/query/acc.cgi?acc=GSM289615" TargetMode="External"/><Relationship Id="rId1196" Type="http://schemas.openxmlformats.org/officeDocument/2006/relationships/hyperlink" Target="http://www.ncbi.nlm.nih.gov/geo/query/acc.cgi?acc=GSE11199" TargetMode="External"/><Relationship Id="rId1417" Type="http://schemas.openxmlformats.org/officeDocument/2006/relationships/hyperlink" Target="http://www.ncbi.nlm.nih.gov/geo/query/acc.cgi?acc=GSE12806" TargetMode="External"/><Relationship Id="rId1624" Type="http://schemas.openxmlformats.org/officeDocument/2006/relationships/hyperlink" Target="http://www.ncbi.nlm.nih.gov/geo/query/acc.cgi?acc=GSM372814" TargetMode="External"/><Relationship Id="rId121" Type="http://schemas.openxmlformats.org/officeDocument/2006/relationships/hyperlink" Target="http://www.ncbi.nlm.nih.gov/geo/query/acc.cgi?acc=GSM402707" TargetMode="External"/><Relationship Id="rId219" Type="http://schemas.openxmlformats.org/officeDocument/2006/relationships/hyperlink" Target="http://www.ncbi.nlm.nih.gov/geo/query/acc.cgi?acc=GSE14711" TargetMode="External"/><Relationship Id="rId426" Type="http://schemas.openxmlformats.org/officeDocument/2006/relationships/hyperlink" Target="http://www.ncbi.nlm.nih.gov/geo/query/acc.cgi?acc=GSM336559" TargetMode="External"/><Relationship Id="rId633" Type="http://schemas.openxmlformats.org/officeDocument/2006/relationships/hyperlink" Target="http://www.ncbi.nlm.nih.gov/geo/query/acc.cgi?acc=GSM173542" TargetMode="External"/><Relationship Id="rId980" Type="http://schemas.openxmlformats.org/officeDocument/2006/relationships/hyperlink" Target="http://www.ncbi.nlm.nih.gov/geo/query/acc.cgi?acc=GSE13899" TargetMode="External"/><Relationship Id="rId1056" Type="http://schemas.openxmlformats.org/officeDocument/2006/relationships/hyperlink" Target="http://www.ncbi.nlm.nih.gov/geo/query/acc.cgi?acc=GSE8608" TargetMode="External"/><Relationship Id="rId1263" Type="http://schemas.openxmlformats.org/officeDocument/2006/relationships/hyperlink" Target="http://www.ncbi.nlm.nih.gov/geo/query/acc.cgi?acc=GSE13670" TargetMode="External"/><Relationship Id="rId840" Type="http://schemas.openxmlformats.org/officeDocument/2006/relationships/hyperlink" Target="http://www.ncbi.nlm.nih.gov/geo/query/acc.cgi?acc=GSM483480" TargetMode="External"/><Relationship Id="rId938" Type="http://schemas.openxmlformats.org/officeDocument/2006/relationships/hyperlink" Target="http://www.ncbi.nlm.nih.gov/geo/query/acc.cgi?acc=GSE12108" TargetMode="External"/><Relationship Id="rId1470" Type="http://schemas.openxmlformats.org/officeDocument/2006/relationships/hyperlink" Target="http://www.ncbi.nlm.nih.gov/geo/query/acc.cgi?acc=GSM132924" TargetMode="External"/><Relationship Id="rId1568" Type="http://schemas.openxmlformats.org/officeDocument/2006/relationships/hyperlink" Target="http://www.ncbi.nlm.nih.gov/geo/query/acc.cgi?acc=GSM160532" TargetMode="External"/><Relationship Id="rId1775" Type="http://schemas.openxmlformats.org/officeDocument/2006/relationships/hyperlink" Target="http://www.ncbi.nlm.nih.gov/geo/query/acc.cgi?acc=GSE12366" TargetMode="External"/><Relationship Id="rId67" Type="http://schemas.openxmlformats.org/officeDocument/2006/relationships/hyperlink" Target="http://www.ncbi.nlm.nih.gov/geo/query/acc.cgi?acc=GSM143717" TargetMode="External"/><Relationship Id="rId272" Type="http://schemas.openxmlformats.org/officeDocument/2006/relationships/hyperlink" Target="http://www.ncbi.nlm.nih.gov/geo/query/acc.cgi?acc=GSE21668" TargetMode="External"/><Relationship Id="rId577" Type="http://schemas.openxmlformats.org/officeDocument/2006/relationships/hyperlink" Target="http://www.ncbi.nlm.nih.gov/geo/query/acc.cgi?acc=GSM260310" TargetMode="External"/><Relationship Id="rId700" Type="http://schemas.openxmlformats.org/officeDocument/2006/relationships/hyperlink" Target="http://www.ncbi.nlm.nih.gov/geo/query/acc.cgi?acc=GSM53384" TargetMode="External"/><Relationship Id="rId1123" Type="http://schemas.openxmlformats.org/officeDocument/2006/relationships/hyperlink" Target="http://www.ncbi.nlm.nih.gov/geo/query/acc.cgi?acc=GSE7568" TargetMode="External"/><Relationship Id="rId1330" Type="http://schemas.openxmlformats.org/officeDocument/2006/relationships/hyperlink" Target="http://www.ncbi.nlm.nih.gov/geo/query/acc.cgi?acc=GSE12108" TargetMode="External"/><Relationship Id="rId1428" Type="http://schemas.openxmlformats.org/officeDocument/2006/relationships/hyperlink" Target="http://www.ncbi.nlm.nih.gov/sites/entrez?Db=Pubmed&amp;term=19017356%5bUID%5d" TargetMode="External"/><Relationship Id="rId1635" Type="http://schemas.openxmlformats.org/officeDocument/2006/relationships/hyperlink" Target="http://www.ncbi.nlm.nih.gov/sites/entrez?Db=Pubmed&amp;term=18922855%5bUID%5d" TargetMode="External"/><Relationship Id="rId132" Type="http://schemas.openxmlformats.org/officeDocument/2006/relationships/hyperlink" Target="http://www.ncbi.nlm.nih.gov/geo/query/acc.cgi?acc=GSM367240" TargetMode="External"/><Relationship Id="rId784" Type="http://schemas.openxmlformats.org/officeDocument/2006/relationships/hyperlink" Target="http://www.ncbi.nlm.nih.gov/sites/entrez?Db=Pubmed&amp;term=20220779%5bUID%5d" TargetMode="External"/><Relationship Id="rId991" Type="http://schemas.openxmlformats.org/officeDocument/2006/relationships/hyperlink" Target="http://www.ncbi.nlm.nih.gov/geo/query/acc.cgi?acc=GSE6054" TargetMode="External"/><Relationship Id="rId1067" Type="http://schemas.openxmlformats.org/officeDocument/2006/relationships/hyperlink" Target="http://www.ncbi.nlm.nih.gov/geo/query/acc.cgi?acc=GSE8608" TargetMode="External"/><Relationship Id="rId437" Type="http://schemas.openxmlformats.org/officeDocument/2006/relationships/hyperlink" Target="http://www.ncbi.nlm.nih.gov/geo/query/acc.cgi?acc=GSM385333" TargetMode="External"/><Relationship Id="rId644" Type="http://schemas.openxmlformats.org/officeDocument/2006/relationships/hyperlink" Target="http://www.ncbi.nlm.nih.gov/geo/query/acc.cgi?acc=GSM173553" TargetMode="External"/><Relationship Id="rId851" Type="http://schemas.openxmlformats.org/officeDocument/2006/relationships/hyperlink" Target="http://www.ncbi.nlm.nih.gov/geo/query/acc.cgi?acc=GSM290414" TargetMode="External"/><Relationship Id="rId1274" Type="http://schemas.openxmlformats.org/officeDocument/2006/relationships/hyperlink" Target="http://www.ncbi.nlm.nih.gov/geo/query/acc.cgi?acc=GSM181933" TargetMode="External"/><Relationship Id="rId1481" Type="http://schemas.openxmlformats.org/officeDocument/2006/relationships/hyperlink" Target="http://www.ncbi.nlm.nih.gov/geo/query/acc.cgi?acc=GSM160530" TargetMode="External"/><Relationship Id="rId1579" Type="http://schemas.openxmlformats.org/officeDocument/2006/relationships/hyperlink" Target="http://www.ncbi.nlm.nih.gov/geo/query/acc.cgi?acc=GSM279580" TargetMode="External"/><Relationship Id="rId1702" Type="http://schemas.openxmlformats.org/officeDocument/2006/relationships/hyperlink" Target="http://www.ncbi.nlm.nih.gov/sites/entrez?Db=Pubmed&amp;term=17623099%5bUID%5d" TargetMode="External"/><Relationship Id="rId283" Type="http://schemas.openxmlformats.org/officeDocument/2006/relationships/hyperlink" Target="http://www.ncbi.nlm.nih.gov/geo/query/acc.cgi?acc=GSE21668" TargetMode="External"/><Relationship Id="rId490" Type="http://schemas.openxmlformats.org/officeDocument/2006/relationships/hyperlink" Target="http://www.ncbi.nlm.nih.gov/geo/query/acc.cgi?acc=GSM143898" TargetMode="External"/><Relationship Id="rId504" Type="http://schemas.openxmlformats.org/officeDocument/2006/relationships/hyperlink" Target="http://www.ncbi.nlm.nih.gov/geo/query/acc.cgi?acc=GSM476783" TargetMode="External"/><Relationship Id="rId711" Type="http://schemas.openxmlformats.org/officeDocument/2006/relationships/hyperlink" Target="http://www.ncbi.nlm.nih.gov/geo/query/acc.cgi?acc=GSM92232" TargetMode="External"/><Relationship Id="rId949" Type="http://schemas.openxmlformats.org/officeDocument/2006/relationships/hyperlink" Target="http://www.ncbi.nlm.nih.gov/geo/query/acc.cgi?acc=GSM422111" TargetMode="External"/><Relationship Id="rId1134" Type="http://schemas.openxmlformats.org/officeDocument/2006/relationships/hyperlink" Target="http://www.ncbi.nlm.nih.gov/sites/entrez?Db=Pubmed&amp;term=18453574%5bUID%5d" TargetMode="External"/><Relationship Id="rId1341" Type="http://schemas.openxmlformats.org/officeDocument/2006/relationships/hyperlink" Target="http://www.ncbi.nlm.nih.gov/geo/query/acc.cgi?acc=GSE10316" TargetMode="External"/><Relationship Id="rId1786" Type="http://schemas.openxmlformats.org/officeDocument/2006/relationships/hyperlink" Target="http://www.ncbi.nlm.nih.gov/geo/query/acc.cgi?acc=GSM422294" TargetMode="External"/><Relationship Id="rId78" Type="http://schemas.openxmlformats.org/officeDocument/2006/relationships/hyperlink" Target="http://www.ncbi.nlm.nih.gov/geo/query/acc.cgi?acc=GSM315623" TargetMode="External"/><Relationship Id="rId143" Type="http://schemas.openxmlformats.org/officeDocument/2006/relationships/hyperlink" Target="http://www.ncbi.nlm.nih.gov/geo/query/acc.cgi?acc=GSM501003" TargetMode="External"/><Relationship Id="rId350" Type="http://schemas.openxmlformats.org/officeDocument/2006/relationships/hyperlink" Target="http://www.ncbi.nlm.nih.gov/sites/entrez?Db=Pubmed&amp;term=18334548%5bUID%5d" TargetMode="External"/><Relationship Id="rId588" Type="http://schemas.openxmlformats.org/officeDocument/2006/relationships/hyperlink" Target="http://www.ncbi.nlm.nih.gov/geo/query/acc.cgi?acc=GSM260305" TargetMode="External"/><Relationship Id="rId795" Type="http://schemas.openxmlformats.org/officeDocument/2006/relationships/hyperlink" Target="http://www.ncbi.nlm.nih.gov/geo/query/acc.cgi?acc=GSE19429" TargetMode="External"/><Relationship Id="rId809" Type="http://schemas.openxmlformats.org/officeDocument/2006/relationships/hyperlink" Target="http://www.ncbi.nlm.nih.gov/geo/query/acc.cgi?acc=GSM483485" TargetMode="External"/><Relationship Id="rId1201" Type="http://schemas.openxmlformats.org/officeDocument/2006/relationships/hyperlink" Target="http://www.ncbi.nlm.nih.gov/geo/query/acc.cgi?acc=GSE11199" TargetMode="External"/><Relationship Id="rId1439" Type="http://schemas.openxmlformats.org/officeDocument/2006/relationships/hyperlink" Target="http://www.ncbi.nlm.nih.gov/geo/query/acc.cgi?acc=GSE12773" TargetMode="External"/><Relationship Id="rId1646" Type="http://schemas.openxmlformats.org/officeDocument/2006/relationships/hyperlink" Target="http://www.ncbi.nlm.nih.gov/sites/entrez?Db=Pubmed&amp;term=18922855%5bUID%5d" TargetMode="External"/><Relationship Id="rId9" Type="http://schemas.openxmlformats.org/officeDocument/2006/relationships/hyperlink" Target="http://www.ncbi.nlm.nih.gov/geo/query/acc.cgi?acc=GSM347924" TargetMode="External"/><Relationship Id="rId210" Type="http://schemas.openxmlformats.org/officeDocument/2006/relationships/hyperlink" Target="http://www.ncbi.nlm.nih.gov/sites/entrez?Db=Pubmed&amp;term=19269371%5bUID%5d" TargetMode="External"/><Relationship Id="rId448" Type="http://schemas.openxmlformats.org/officeDocument/2006/relationships/hyperlink" Target="http://www.ncbi.nlm.nih.gov/geo/query/acc.cgi?acc=GSM410666" TargetMode="External"/><Relationship Id="rId655" Type="http://schemas.openxmlformats.org/officeDocument/2006/relationships/hyperlink" Target="http://www.ncbi.nlm.nih.gov/geo/query/acc.cgi?acc=GSM454563" TargetMode="External"/><Relationship Id="rId862" Type="http://schemas.openxmlformats.org/officeDocument/2006/relationships/hyperlink" Target="http://www.ncbi.nlm.nih.gov/geo/query/acc.cgi?acc=GSE11524" TargetMode="External"/><Relationship Id="rId1078" Type="http://schemas.openxmlformats.org/officeDocument/2006/relationships/hyperlink" Target="http://www.ncbi.nlm.nih.gov/geo/query/acc.cgi?acc=GSM299564" TargetMode="External"/><Relationship Id="rId1285" Type="http://schemas.openxmlformats.org/officeDocument/2006/relationships/hyperlink" Target="http://www.ncbi.nlm.nih.gov/geo/query/acc.cgi?acc=GSM181983" TargetMode="External"/><Relationship Id="rId1492" Type="http://schemas.openxmlformats.org/officeDocument/2006/relationships/hyperlink" Target="http://www.ncbi.nlm.nih.gov/sites/entrez?Db=Pubmed&amp;term=16982809%5bUID%5d" TargetMode="External"/><Relationship Id="rId1506" Type="http://schemas.openxmlformats.org/officeDocument/2006/relationships/hyperlink" Target="http://www.ncbi.nlm.nih.gov/geo/query/acc.cgi?acc=GSM160530" TargetMode="External"/><Relationship Id="rId1713" Type="http://schemas.openxmlformats.org/officeDocument/2006/relationships/hyperlink" Target="http://www.ncbi.nlm.nih.gov/geo/query/acc.cgi?acc=GSM466517" TargetMode="External"/><Relationship Id="rId294" Type="http://schemas.openxmlformats.org/officeDocument/2006/relationships/hyperlink" Target="http://www.ncbi.nlm.nih.gov/geo/query/acc.cgi?acc=GSM540714" TargetMode="External"/><Relationship Id="rId308" Type="http://schemas.openxmlformats.org/officeDocument/2006/relationships/hyperlink" Target="http://www.ncbi.nlm.nih.gov/geo/query/acc.cgi?acc=GSM250020" TargetMode="External"/><Relationship Id="rId515" Type="http://schemas.openxmlformats.org/officeDocument/2006/relationships/hyperlink" Target="http://www.ncbi.nlm.nih.gov/geo/query/acc.cgi?acc=GSM501890" TargetMode="External"/><Relationship Id="rId722" Type="http://schemas.openxmlformats.org/officeDocument/2006/relationships/hyperlink" Target="http://www.ncbi.nlm.nih.gov/geo/query/acc.cgi?acc=GSM116105" TargetMode="External"/><Relationship Id="rId1145" Type="http://schemas.openxmlformats.org/officeDocument/2006/relationships/hyperlink" Target="http://www.ncbi.nlm.nih.gov/geo/query/acc.cgi?acc=GSM343811" TargetMode="External"/><Relationship Id="rId1352" Type="http://schemas.openxmlformats.org/officeDocument/2006/relationships/hyperlink" Target="http://www.ncbi.nlm.nih.gov/geo/query/acc.cgi?acc=GSE12773" TargetMode="External"/><Relationship Id="rId1797" Type="http://schemas.openxmlformats.org/officeDocument/2006/relationships/hyperlink" Target="http://www.ncbi.nlm.nih.gov/geo/query/acc.cgi?acc=GSM422295" TargetMode="External"/><Relationship Id="rId89" Type="http://schemas.openxmlformats.org/officeDocument/2006/relationships/hyperlink" Target="http://www.ncbi.nlm.nih.gov/geo/query/acc.cgi?acc=GSM367243" TargetMode="External"/><Relationship Id="rId154" Type="http://schemas.openxmlformats.org/officeDocument/2006/relationships/hyperlink" Target="http://www.ncbi.nlm.nih.gov/geo/query/acc.cgi?acc=GSM372142" TargetMode="External"/><Relationship Id="rId361" Type="http://schemas.openxmlformats.org/officeDocument/2006/relationships/hyperlink" Target="http://www.ncbi.nlm.nih.gov/geo/query/acc.cgi?acc=GSM346943" TargetMode="External"/><Relationship Id="rId599" Type="http://schemas.openxmlformats.org/officeDocument/2006/relationships/hyperlink" Target="http://www.ncbi.nlm.nih.gov/geo/query/acc.cgi?acc=GSM92232" TargetMode="External"/><Relationship Id="rId1005" Type="http://schemas.openxmlformats.org/officeDocument/2006/relationships/hyperlink" Target="http://www.ncbi.nlm.nih.gov/geo/query/acc.cgi?acc=GSM183392" TargetMode="External"/><Relationship Id="rId1212" Type="http://schemas.openxmlformats.org/officeDocument/2006/relationships/hyperlink" Target="http://www.ncbi.nlm.nih.gov/geo/query/acc.cgi?acc=GSE11199" TargetMode="External"/><Relationship Id="rId1657" Type="http://schemas.openxmlformats.org/officeDocument/2006/relationships/hyperlink" Target="http://www.ncbi.nlm.nih.gov/geo/query/acc.cgi?acc=GSM547999" TargetMode="External"/><Relationship Id="rId459" Type="http://schemas.openxmlformats.org/officeDocument/2006/relationships/hyperlink" Target="http://www.ncbi.nlm.nih.gov/geo/query/acc.cgi?acc=GSM410672" TargetMode="External"/><Relationship Id="rId666" Type="http://schemas.openxmlformats.org/officeDocument/2006/relationships/hyperlink" Target="http://www.ncbi.nlm.nih.gov/geo/query/acc.cgi?acc=GSM454563" TargetMode="External"/><Relationship Id="rId873" Type="http://schemas.openxmlformats.org/officeDocument/2006/relationships/hyperlink" Target="http://www.ncbi.nlm.nih.gov/geo/query/acc.cgi?acc=GSM469132" TargetMode="External"/><Relationship Id="rId1089" Type="http://schemas.openxmlformats.org/officeDocument/2006/relationships/hyperlink" Target="http://www.ncbi.nlm.nih.gov/geo/query/acc.cgi?acc=GSM300402" TargetMode="External"/><Relationship Id="rId1296" Type="http://schemas.openxmlformats.org/officeDocument/2006/relationships/hyperlink" Target="http://www.ncbi.nlm.nih.gov/geo/query/acc.cgi?acc=GSE5679" TargetMode="External"/><Relationship Id="rId1517" Type="http://schemas.openxmlformats.org/officeDocument/2006/relationships/hyperlink" Target="http://www.ncbi.nlm.nih.gov/geo/query/acc.cgi?acc=GSM160532" TargetMode="External"/><Relationship Id="rId1724" Type="http://schemas.openxmlformats.org/officeDocument/2006/relationships/hyperlink" Target="http://www.ncbi.nlm.nih.gov/geo/query/acc.cgi?acc=GSE18810" TargetMode="External"/><Relationship Id="rId16" Type="http://schemas.openxmlformats.org/officeDocument/2006/relationships/hyperlink" Target="http://www.ncbi.nlm.nih.gov/geo/query/acc.cgi?acc=GSM500988" TargetMode="External"/><Relationship Id="rId221" Type="http://schemas.openxmlformats.org/officeDocument/2006/relationships/hyperlink" Target="http://www.ncbi.nlm.nih.gov/geo/query/acc.cgi?acc=GSE14711" TargetMode="External"/><Relationship Id="rId319" Type="http://schemas.openxmlformats.org/officeDocument/2006/relationships/hyperlink" Target="http://www.ncbi.nlm.nih.gov/geo/query/acc.cgi?acc=GSM143726" TargetMode="External"/><Relationship Id="rId526" Type="http://schemas.openxmlformats.org/officeDocument/2006/relationships/hyperlink" Target="http://www.ncbi.nlm.nih.gov/geo/query/acc.cgi?acc=GSM545567" TargetMode="External"/><Relationship Id="rId1156" Type="http://schemas.openxmlformats.org/officeDocument/2006/relationships/hyperlink" Target="http://www.ncbi.nlm.nih.gov/geo/query/acc.cgi?acc=GSM343822" TargetMode="External"/><Relationship Id="rId1363" Type="http://schemas.openxmlformats.org/officeDocument/2006/relationships/hyperlink" Target="http://www.ncbi.nlm.nih.gov/geo/query/acc.cgi?acc=GSM320549" TargetMode="External"/><Relationship Id="rId733" Type="http://schemas.openxmlformats.org/officeDocument/2006/relationships/hyperlink" Target="http://www.ncbi.nlm.nih.gov/geo/query/acc.cgi?acc=GSM492834" TargetMode="External"/><Relationship Id="rId940" Type="http://schemas.openxmlformats.org/officeDocument/2006/relationships/hyperlink" Target="http://www.ncbi.nlm.nih.gov/geo/query/acc.cgi?acc=GSE12108" TargetMode="External"/><Relationship Id="rId1016" Type="http://schemas.openxmlformats.org/officeDocument/2006/relationships/hyperlink" Target="http://www.ncbi.nlm.nih.gov/geo/query/acc.cgi?acc=GSM183484" TargetMode="External"/><Relationship Id="rId1570" Type="http://schemas.openxmlformats.org/officeDocument/2006/relationships/hyperlink" Target="http://www.ncbi.nlm.nih.gov/geo/query/acc.cgi?acc=GSM160532" TargetMode="External"/><Relationship Id="rId1668" Type="http://schemas.openxmlformats.org/officeDocument/2006/relationships/hyperlink" Target="http://www.ncbi.nlm.nih.gov/geo/query/acc.cgi?acc=GSM154081" TargetMode="External"/><Relationship Id="rId165" Type="http://schemas.openxmlformats.org/officeDocument/2006/relationships/hyperlink" Target="http://www.ncbi.nlm.nih.gov/geo/query/acc.cgi?acc=GSM372144" TargetMode="External"/><Relationship Id="rId372" Type="http://schemas.openxmlformats.org/officeDocument/2006/relationships/hyperlink" Target="http://www.ncbi.nlm.nih.gov/geo/query/acc.cgi?acc=GSM119354" TargetMode="External"/><Relationship Id="rId677" Type="http://schemas.openxmlformats.org/officeDocument/2006/relationships/hyperlink" Target="http://www.ncbi.nlm.nih.gov/geo/query/acc.cgi?acc=GSM454564" TargetMode="External"/><Relationship Id="rId800" Type="http://schemas.openxmlformats.org/officeDocument/2006/relationships/hyperlink" Target="http://www.ncbi.nlm.nih.gov/geo/query/acc.cgi?acc=GSM289612" TargetMode="External"/><Relationship Id="rId1223" Type="http://schemas.openxmlformats.org/officeDocument/2006/relationships/hyperlink" Target="http://www.ncbi.nlm.nih.gov/geo/query/acc.cgi?acc=GSE11199" TargetMode="External"/><Relationship Id="rId1430" Type="http://schemas.openxmlformats.org/officeDocument/2006/relationships/hyperlink" Target="http://www.ncbi.nlm.nih.gov/sites/entrez?Db=Pubmed&amp;term=19017356%5bUID%5d" TargetMode="External"/><Relationship Id="rId1528" Type="http://schemas.openxmlformats.org/officeDocument/2006/relationships/hyperlink" Target="http://www.ncbi.nlm.nih.gov/geo/query/acc.cgi?acc=GSE6054" TargetMode="External"/><Relationship Id="rId232" Type="http://schemas.openxmlformats.org/officeDocument/2006/relationships/hyperlink" Target="http://www.ncbi.nlm.nih.gov/geo/query/acc.cgi?acc=GSM260659" TargetMode="External"/><Relationship Id="rId884" Type="http://schemas.openxmlformats.org/officeDocument/2006/relationships/hyperlink" Target="http://www.ncbi.nlm.nih.gov/geo/query/acc.cgi?acc=GSM556647" TargetMode="External"/><Relationship Id="rId1735" Type="http://schemas.openxmlformats.org/officeDocument/2006/relationships/hyperlink" Target="http://www.ncbi.nlm.nih.gov/geo/query/acc.cgi?acc=GSM549573" TargetMode="External"/><Relationship Id="rId27" Type="http://schemas.openxmlformats.org/officeDocument/2006/relationships/hyperlink" Target="http://www.ncbi.nlm.nih.gov/geo/query/acc.cgi?acc=GSM367062" TargetMode="External"/><Relationship Id="rId537" Type="http://schemas.openxmlformats.org/officeDocument/2006/relationships/hyperlink" Target="http://www.ncbi.nlm.nih.gov/geo/query/acc.cgi?acc=GSM551183" TargetMode="External"/><Relationship Id="rId744" Type="http://schemas.openxmlformats.org/officeDocument/2006/relationships/hyperlink" Target="http://www.ncbi.nlm.nih.gov/geo/query/acc.cgi?acc=GSE9451" TargetMode="External"/><Relationship Id="rId951" Type="http://schemas.openxmlformats.org/officeDocument/2006/relationships/hyperlink" Target="http://www.ncbi.nlm.nih.gov/geo/query/acc.cgi?acc=GSM422113" TargetMode="External"/><Relationship Id="rId1167" Type="http://schemas.openxmlformats.org/officeDocument/2006/relationships/hyperlink" Target="http://www.ncbi.nlm.nih.gov/sites/entrez?Db=Pubmed&amp;term=19057661%5bUID%5d" TargetMode="External"/><Relationship Id="rId1374" Type="http://schemas.openxmlformats.org/officeDocument/2006/relationships/hyperlink" Target="http://www.ncbi.nlm.nih.gov/geo/query/acc.cgi?acc=GSE10463" TargetMode="External"/><Relationship Id="rId1581" Type="http://schemas.openxmlformats.org/officeDocument/2006/relationships/hyperlink" Target="http://www.ncbi.nlm.nih.gov/geo/query/acc.cgi?acc=GSM279582" TargetMode="External"/><Relationship Id="rId1679" Type="http://schemas.openxmlformats.org/officeDocument/2006/relationships/hyperlink" Target="http://www.ncbi.nlm.nih.gov/geo/query/acc.cgi?acc=GSM547999" TargetMode="External"/><Relationship Id="rId1802" Type="http://schemas.openxmlformats.org/officeDocument/2006/relationships/hyperlink" Target="http://www.ncbi.nlm.nih.gov/geo/query/acc.cgi?acc=GSM422295" TargetMode="External"/><Relationship Id="rId80" Type="http://schemas.openxmlformats.org/officeDocument/2006/relationships/hyperlink" Target="http://www.ncbi.nlm.nih.gov/geo/query/acc.cgi?acc=GSM315624" TargetMode="External"/><Relationship Id="rId176" Type="http://schemas.openxmlformats.org/officeDocument/2006/relationships/hyperlink" Target="http://www.ncbi.nlm.nih.gov/geo/query/acc.cgi?acc=GSM372144" TargetMode="External"/><Relationship Id="rId383" Type="http://schemas.openxmlformats.org/officeDocument/2006/relationships/hyperlink" Target="http://www.ncbi.nlm.nih.gov/geo/query/acc.cgi?acc=GSM119354" TargetMode="External"/><Relationship Id="rId590" Type="http://schemas.openxmlformats.org/officeDocument/2006/relationships/hyperlink" Target="http://www.ncbi.nlm.nih.gov/geo/query/acc.cgi?acc=GSM260305" TargetMode="External"/><Relationship Id="rId604" Type="http://schemas.openxmlformats.org/officeDocument/2006/relationships/hyperlink" Target="http://www.ncbi.nlm.nih.gov/geo/query/acc.cgi?acc=GSM92232" TargetMode="External"/><Relationship Id="rId811" Type="http://schemas.openxmlformats.org/officeDocument/2006/relationships/hyperlink" Target="http://www.ncbi.nlm.nih.gov/geo/query/acc.cgi?acc=GSM488969" TargetMode="External"/><Relationship Id="rId1027" Type="http://schemas.openxmlformats.org/officeDocument/2006/relationships/hyperlink" Target="http://www.ncbi.nlm.nih.gov/sites/entrez?Db=Pubmed&amp;term=18084737%5bUID%5d" TargetMode="External"/><Relationship Id="rId1234" Type="http://schemas.openxmlformats.org/officeDocument/2006/relationships/hyperlink" Target="http://www.ncbi.nlm.nih.gov/sites/entrez?Db=Pubmed&amp;term=19635926%5bUID%5d" TargetMode="External"/><Relationship Id="rId1441" Type="http://schemas.openxmlformats.org/officeDocument/2006/relationships/hyperlink" Target="http://www.ncbi.nlm.nih.gov/geo/query/acc.cgi?acc=GSE12773" TargetMode="External"/><Relationship Id="rId243" Type="http://schemas.openxmlformats.org/officeDocument/2006/relationships/hyperlink" Target="http://www.ncbi.nlm.nih.gov/geo/query/acc.cgi?acc=GSM260671" TargetMode="External"/><Relationship Id="rId450" Type="http://schemas.openxmlformats.org/officeDocument/2006/relationships/hyperlink" Target="http://www.ncbi.nlm.nih.gov/geo/query/acc.cgi?acc=GSM410666" TargetMode="External"/><Relationship Id="rId688" Type="http://schemas.openxmlformats.org/officeDocument/2006/relationships/hyperlink" Target="http://www.ncbi.nlm.nih.gov/geo/query/acc.cgi?acc=GSM454564" TargetMode="External"/><Relationship Id="rId895" Type="http://schemas.openxmlformats.org/officeDocument/2006/relationships/hyperlink" Target="http://www.ncbi.nlm.nih.gov/geo/query/acc.cgi?acc=GSM182002" TargetMode="External"/><Relationship Id="rId909" Type="http://schemas.openxmlformats.org/officeDocument/2006/relationships/hyperlink" Target="http://www.ncbi.nlm.nih.gov/geo/query/acc.cgi?acc=GSM189453" TargetMode="External"/><Relationship Id="rId1080" Type="http://schemas.openxmlformats.org/officeDocument/2006/relationships/hyperlink" Target="http://www.ncbi.nlm.nih.gov/geo/query/acc.cgi?acc=GSM300389" TargetMode="External"/><Relationship Id="rId1301" Type="http://schemas.openxmlformats.org/officeDocument/2006/relationships/hyperlink" Target="http://www.ncbi.nlm.nih.gov/geo/query/acc.cgi?acc=GSE5679" TargetMode="External"/><Relationship Id="rId1539" Type="http://schemas.openxmlformats.org/officeDocument/2006/relationships/hyperlink" Target="http://www.ncbi.nlm.nih.gov/sites/entrez?Db=Pubmed&amp;term=17893130%5bUID%5d" TargetMode="External"/><Relationship Id="rId1746" Type="http://schemas.openxmlformats.org/officeDocument/2006/relationships/hyperlink" Target="http://www.ncbi.nlm.nih.gov/geo/query/acc.cgi?acc=GSM381341" TargetMode="External"/><Relationship Id="rId38" Type="http://schemas.openxmlformats.org/officeDocument/2006/relationships/hyperlink" Target="http://www.ncbi.nlm.nih.gov/geo/query/acc.cgi?acc=GSM402708" TargetMode="External"/><Relationship Id="rId103" Type="http://schemas.openxmlformats.org/officeDocument/2006/relationships/hyperlink" Target="http://www.ncbi.nlm.nih.gov/geo/query/acc.cgi?acc=GSM347920" TargetMode="External"/><Relationship Id="rId310" Type="http://schemas.openxmlformats.org/officeDocument/2006/relationships/hyperlink" Target="http://www.ncbi.nlm.nih.gov/geo/query/acc.cgi?acc=GSM250020" TargetMode="External"/><Relationship Id="rId548" Type="http://schemas.openxmlformats.org/officeDocument/2006/relationships/hyperlink" Target="http://www.ncbi.nlm.nih.gov/geo/query/acc.cgi?acc=GSM346943" TargetMode="External"/><Relationship Id="rId755" Type="http://schemas.openxmlformats.org/officeDocument/2006/relationships/hyperlink" Target="http://www.ncbi.nlm.nih.gov/geo/query/acc.cgi?acc=GSM116102" TargetMode="External"/><Relationship Id="rId962" Type="http://schemas.openxmlformats.org/officeDocument/2006/relationships/hyperlink" Target="http://www.ncbi.nlm.nih.gov/geo/query/acc.cgi?acc=GSM432180" TargetMode="External"/><Relationship Id="rId1178" Type="http://schemas.openxmlformats.org/officeDocument/2006/relationships/hyperlink" Target="http://www.ncbi.nlm.nih.gov/sites/entrez?Db=Pubmed&amp;term=19057661%5bUID%5d" TargetMode="External"/><Relationship Id="rId1385" Type="http://schemas.openxmlformats.org/officeDocument/2006/relationships/hyperlink" Target="http://www.ncbi.nlm.nih.gov/sites/entrez?Db=Pubmed&amp;term=17502666%5bUID%5d" TargetMode="External"/><Relationship Id="rId1592" Type="http://schemas.openxmlformats.org/officeDocument/2006/relationships/hyperlink" Target="http://www.ncbi.nlm.nih.gov/geo/query/acc.cgi?acc=GSE14926" TargetMode="External"/><Relationship Id="rId1606" Type="http://schemas.openxmlformats.org/officeDocument/2006/relationships/hyperlink" Target="http://www.ncbi.nlm.nih.gov/sites/entrez?Db=Pubmed&amp;term=18922855%5bUID%5d" TargetMode="External"/><Relationship Id="rId1813" Type="http://schemas.openxmlformats.org/officeDocument/2006/relationships/hyperlink" Target="http://www.ncbi.nlm.nih.gov/geo/query/acc.cgi?acc=GSM158468" TargetMode="External"/><Relationship Id="rId91" Type="http://schemas.openxmlformats.org/officeDocument/2006/relationships/hyperlink" Target="http://www.ncbi.nlm.nih.gov/geo/query/acc.cgi?acc=GSM367245" TargetMode="External"/><Relationship Id="rId187" Type="http://schemas.openxmlformats.org/officeDocument/2006/relationships/hyperlink" Target="http://www.ncbi.nlm.nih.gov/geo/query/acc.cgi?acc=GSM239612" TargetMode="External"/><Relationship Id="rId394" Type="http://schemas.openxmlformats.org/officeDocument/2006/relationships/hyperlink" Target="http://www.ncbi.nlm.nih.gov/geo/query/acc.cgi?acc=GSM305787" TargetMode="External"/><Relationship Id="rId408" Type="http://schemas.openxmlformats.org/officeDocument/2006/relationships/hyperlink" Target="http://www.ncbi.nlm.nih.gov/geo/query/acc.cgi?acc=GSM335395" TargetMode="External"/><Relationship Id="rId615" Type="http://schemas.openxmlformats.org/officeDocument/2006/relationships/hyperlink" Target="http://www.ncbi.nlm.nih.gov/geo/query/acc.cgi?acc=GSM239612" TargetMode="External"/><Relationship Id="rId822" Type="http://schemas.openxmlformats.org/officeDocument/2006/relationships/hyperlink" Target="http://www.ncbi.nlm.nih.gov/sites/entrez?Db=Pubmed&amp;term=20200148%5bUID%5d" TargetMode="External"/><Relationship Id="rId1038" Type="http://schemas.openxmlformats.org/officeDocument/2006/relationships/hyperlink" Target="http://www.ncbi.nlm.nih.gov/sites/entrez?Db=Pubmed&amp;term=18084737%5bUID%5d" TargetMode="External"/><Relationship Id="rId1245" Type="http://schemas.openxmlformats.org/officeDocument/2006/relationships/hyperlink" Target="http://www.ncbi.nlm.nih.gov/geo/query/acc.cgi?acc=GSE13896" TargetMode="External"/><Relationship Id="rId1452" Type="http://schemas.openxmlformats.org/officeDocument/2006/relationships/hyperlink" Target="http://www.ncbi.nlm.nih.gov/geo/query/acc.cgi?acc=GSM160530" TargetMode="External"/><Relationship Id="rId254" Type="http://schemas.openxmlformats.org/officeDocument/2006/relationships/hyperlink" Target="http://www.ncbi.nlm.nih.gov/geo/query/acc.cgi?acc=GSM260683" TargetMode="External"/><Relationship Id="rId699" Type="http://schemas.openxmlformats.org/officeDocument/2006/relationships/hyperlink" Target="http://www.ncbi.nlm.nih.gov/geo/query/acc.cgi?acc=GSM53383" TargetMode="External"/><Relationship Id="rId1091" Type="http://schemas.openxmlformats.org/officeDocument/2006/relationships/hyperlink" Target="http://www.ncbi.nlm.nih.gov/geo/query/acc.cgi?acc=GSM300404" TargetMode="External"/><Relationship Id="rId1105" Type="http://schemas.openxmlformats.org/officeDocument/2006/relationships/hyperlink" Target="http://www.ncbi.nlm.nih.gov/geo/query/acc.cgi?acc=GSE10739" TargetMode="External"/><Relationship Id="rId1312" Type="http://schemas.openxmlformats.org/officeDocument/2006/relationships/hyperlink" Target="http://www.ncbi.nlm.nih.gov/pubmed/16210585" TargetMode="External"/><Relationship Id="rId1757" Type="http://schemas.openxmlformats.org/officeDocument/2006/relationships/hyperlink" Target="http://www.ncbi.nlm.nih.gov/geo/query/acc.cgi?acc=GSM310434" TargetMode="External"/><Relationship Id="rId49" Type="http://schemas.openxmlformats.org/officeDocument/2006/relationships/hyperlink" Target="http://www.ncbi.nlm.nih.gov/sites/entrez?Db=Pubmed&amp;term=19481515%5bUID%5d" TargetMode="External"/><Relationship Id="rId114" Type="http://schemas.openxmlformats.org/officeDocument/2006/relationships/hyperlink" Target="http://www.ncbi.nlm.nih.gov/geo/query/acc.cgi?acc=GSM372146" TargetMode="External"/><Relationship Id="rId461" Type="http://schemas.openxmlformats.org/officeDocument/2006/relationships/hyperlink" Target="http://www.ncbi.nlm.nih.gov/geo/query/acc.cgi?acc=GSM410674" TargetMode="External"/><Relationship Id="rId559" Type="http://schemas.openxmlformats.org/officeDocument/2006/relationships/hyperlink" Target="http://www.ncbi.nlm.nih.gov/geo/query/acc.cgi?acc=GSM288812" TargetMode="External"/><Relationship Id="rId766" Type="http://schemas.openxmlformats.org/officeDocument/2006/relationships/hyperlink" Target="http://www.ncbi.nlm.nih.gov/geo/query/acc.cgi?acc=GSM178555" TargetMode="External"/><Relationship Id="rId1189" Type="http://schemas.openxmlformats.org/officeDocument/2006/relationships/hyperlink" Target="http://www.ncbi.nlm.nih.gov/sites/entrez?Db=Pubmed&amp;term=19057661%5bUID%5d" TargetMode="External"/><Relationship Id="rId1396" Type="http://schemas.openxmlformats.org/officeDocument/2006/relationships/hyperlink" Target="http://www.ncbi.nlm.nih.gov/geo/query/acc.cgi?acc=GSM112666" TargetMode="External"/><Relationship Id="rId1617" Type="http://schemas.openxmlformats.org/officeDocument/2006/relationships/hyperlink" Target="http://www.ncbi.nlm.nih.gov/geo/query/acc.cgi?acc=GSM372807" TargetMode="External"/><Relationship Id="rId198" Type="http://schemas.openxmlformats.org/officeDocument/2006/relationships/hyperlink" Target="http://www.ncbi.nlm.nih.gov/geo/query/acc.cgi?acc=GSM250020" TargetMode="External"/><Relationship Id="rId321" Type="http://schemas.openxmlformats.org/officeDocument/2006/relationships/hyperlink" Target="http://www.ncbi.nlm.nih.gov/geo/query/acc.cgi?acc=GSM143726" TargetMode="External"/><Relationship Id="rId419" Type="http://schemas.openxmlformats.org/officeDocument/2006/relationships/hyperlink" Target="http://www.ncbi.nlm.nih.gov/geo/query/acc.cgi?acc=GSM336559" TargetMode="External"/><Relationship Id="rId626" Type="http://schemas.openxmlformats.org/officeDocument/2006/relationships/hyperlink" Target="http://www.ncbi.nlm.nih.gov/geo/query/acc.cgi?acc=GSM173535" TargetMode="External"/><Relationship Id="rId973" Type="http://schemas.openxmlformats.org/officeDocument/2006/relationships/hyperlink" Target="http://www.ncbi.nlm.nih.gov/sites/entrez?Db=Pubmed&amp;term=18421014%5bUID%5d" TargetMode="External"/><Relationship Id="rId1049" Type="http://schemas.openxmlformats.org/officeDocument/2006/relationships/hyperlink" Target="http://www.ncbi.nlm.nih.gov/geo/query/acc.cgi?acc=GSE8608" TargetMode="External"/><Relationship Id="rId1256" Type="http://schemas.openxmlformats.org/officeDocument/2006/relationships/hyperlink" Target="http://www.ncbi.nlm.nih.gov/sites/entrez?Db=Pubmed&amp;term=19381294%5bUID%5d" TargetMode="External"/><Relationship Id="rId833" Type="http://schemas.openxmlformats.org/officeDocument/2006/relationships/hyperlink" Target="http://www.ncbi.nlm.nih.gov/geo/query/acc.cgi?acc=GSM483480" TargetMode="External"/><Relationship Id="rId1116" Type="http://schemas.openxmlformats.org/officeDocument/2006/relationships/hyperlink" Target="http://www.ncbi.nlm.nih.gov/geo/query/acc.cgi?acc=GSE7568" TargetMode="External"/><Relationship Id="rId1463" Type="http://schemas.openxmlformats.org/officeDocument/2006/relationships/hyperlink" Target="http://www.ncbi.nlm.nih.gov/geo/query/acc.cgi?acc=GSM264756" TargetMode="External"/><Relationship Id="rId1670" Type="http://schemas.openxmlformats.org/officeDocument/2006/relationships/hyperlink" Target="http://www.ncbi.nlm.nih.gov/geo/query/acc.cgi?acc=GSM547998" TargetMode="External"/><Relationship Id="rId1768" Type="http://schemas.openxmlformats.org/officeDocument/2006/relationships/hyperlink" Target="http://www.ncbi.nlm.nih.gov/sites/entrez?Db=Pubmed&amp;term=19023113%5bUID%5d" TargetMode="External"/><Relationship Id="rId265" Type="http://schemas.openxmlformats.org/officeDocument/2006/relationships/hyperlink" Target="http://www.ncbi.nlm.nih.gov/geo/query/acc.cgi?acc=GSE21668" TargetMode="External"/><Relationship Id="rId472" Type="http://schemas.openxmlformats.org/officeDocument/2006/relationships/hyperlink" Target="http://www.ncbi.nlm.nih.gov/geo/query/acc.cgi?acc=GSM318412" TargetMode="External"/><Relationship Id="rId900" Type="http://schemas.openxmlformats.org/officeDocument/2006/relationships/hyperlink" Target="http://www.ncbi.nlm.nih.gov/geo/query/acc.cgi?acc=GSE7509" TargetMode="External"/><Relationship Id="rId1323" Type="http://schemas.openxmlformats.org/officeDocument/2006/relationships/hyperlink" Target="http://www.ncbi.nlm.nih.gov/pubmed/16210585" TargetMode="External"/><Relationship Id="rId1530" Type="http://schemas.openxmlformats.org/officeDocument/2006/relationships/hyperlink" Target="http://www.ncbi.nlm.nih.gov/sites/entrez?Db=Pubmed&amp;term=17893130%5bUID%5d" TargetMode="External"/><Relationship Id="rId1628" Type="http://schemas.openxmlformats.org/officeDocument/2006/relationships/hyperlink" Target="http://www.ncbi.nlm.nih.gov/geo/query/acc.cgi?acc=GSM372818" TargetMode="External"/><Relationship Id="rId125" Type="http://schemas.openxmlformats.org/officeDocument/2006/relationships/hyperlink" Target="http://www.ncbi.nlm.nih.gov/geo/query/acc.cgi?acc=GSM402752" TargetMode="External"/><Relationship Id="rId332" Type="http://schemas.openxmlformats.org/officeDocument/2006/relationships/hyperlink" Target="http://www.ncbi.nlm.nih.gov/geo/query/acc.cgi?acc=GSM119357" TargetMode="External"/><Relationship Id="rId777" Type="http://schemas.openxmlformats.org/officeDocument/2006/relationships/hyperlink" Target="http://www.ncbi.nlm.nih.gov/sites/entrez?Db=Pubmed&amp;term=20220779%5bUID%5d" TargetMode="External"/><Relationship Id="rId984" Type="http://schemas.openxmlformats.org/officeDocument/2006/relationships/hyperlink" Target="http://www.ncbi.nlm.nih.gov/geo/query/acc.cgi?acc=GSE18565" TargetMode="External"/><Relationship Id="rId637" Type="http://schemas.openxmlformats.org/officeDocument/2006/relationships/hyperlink" Target="http://www.ncbi.nlm.nih.gov/geo/query/acc.cgi?acc=GSM173546" TargetMode="External"/><Relationship Id="rId844" Type="http://schemas.openxmlformats.org/officeDocument/2006/relationships/hyperlink" Target="http://www.ncbi.nlm.nih.gov/geo/query/acc.cgi?acc=GSM483480" TargetMode="External"/><Relationship Id="rId1267" Type="http://schemas.openxmlformats.org/officeDocument/2006/relationships/hyperlink" Target="http://www.ncbi.nlm.nih.gov/geo/query/acc.cgi?acc=GSE13899" TargetMode="External"/><Relationship Id="rId1474" Type="http://schemas.openxmlformats.org/officeDocument/2006/relationships/hyperlink" Target="http://www.ncbi.nlm.nih.gov/geo/query/acc.cgi?acc=GSM132928" TargetMode="External"/><Relationship Id="rId1681" Type="http://schemas.openxmlformats.org/officeDocument/2006/relationships/hyperlink" Target="http://www.ncbi.nlm.nih.gov/geo/query/acc.cgi?acc=GSM547999" TargetMode="External"/><Relationship Id="rId276" Type="http://schemas.openxmlformats.org/officeDocument/2006/relationships/hyperlink" Target="http://www.ncbi.nlm.nih.gov/geo/query/acc.cgi?acc=GSE21668" TargetMode="External"/><Relationship Id="rId483" Type="http://schemas.openxmlformats.org/officeDocument/2006/relationships/hyperlink" Target="http://www.ncbi.nlm.nih.gov/geo/query/acc.cgi?acc=GSM318412" TargetMode="External"/><Relationship Id="rId690" Type="http://schemas.openxmlformats.org/officeDocument/2006/relationships/hyperlink" Target="http://www.ncbi.nlm.nih.gov/geo/query/acc.cgi?acc=GSM454564" TargetMode="External"/><Relationship Id="rId704" Type="http://schemas.openxmlformats.org/officeDocument/2006/relationships/hyperlink" Target="http://www.ncbi.nlm.nih.gov/geo/query/acc.cgi?acc=GSM172865" TargetMode="External"/><Relationship Id="rId911" Type="http://schemas.openxmlformats.org/officeDocument/2006/relationships/hyperlink" Target="http://www.ncbi.nlm.nih.gov/geo/query/acc.cgi?acc=GSE7807" TargetMode="External"/><Relationship Id="rId1127" Type="http://schemas.openxmlformats.org/officeDocument/2006/relationships/hyperlink" Target="http://www.ncbi.nlm.nih.gov/sites/entrez?Db=Pubmed&amp;term=18453574%5bUID%5d" TargetMode="External"/><Relationship Id="rId1334" Type="http://schemas.openxmlformats.org/officeDocument/2006/relationships/hyperlink" Target="http://www.ncbi.nlm.nih.gov/geo/query/acc.cgi?acc=GSM286086" TargetMode="External"/><Relationship Id="rId1541" Type="http://schemas.openxmlformats.org/officeDocument/2006/relationships/hyperlink" Target="http://www.ncbi.nlm.nih.gov/sites/entrez?Db=Pubmed&amp;term=17893130%5bUID%5d" TargetMode="External"/><Relationship Id="rId1779" Type="http://schemas.openxmlformats.org/officeDocument/2006/relationships/hyperlink" Target="http://www.ncbi.nlm.nih.gov/geo/query/acc.cgi?acc=GSE12366" TargetMode="External"/><Relationship Id="rId40" Type="http://schemas.openxmlformats.org/officeDocument/2006/relationships/hyperlink" Target="http://www.ncbi.nlm.nih.gov/geo/query/acc.cgi?acc=GSM402708" TargetMode="External"/><Relationship Id="rId136" Type="http://schemas.openxmlformats.org/officeDocument/2006/relationships/hyperlink" Target="http://www.ncbi.nlm.nih.gov/geo/query/acc.cgi?acc=GSM500996" TargetMode="External"/><Relationship Id="rId343" Type="http://schemas.openxmlformats.org/officeDocument/2006/relationships/hyperlink" Target="http://www.ncbi.nlm.nih.gov/sites/entrez?Db=Pubmed&amp;term=18334548%5bUID%5d" TargetMode="External"/><Relationship Id="rId550" Type="http://schemas.openxmlformats.org/officeDocument/2006/relationships/hyperlink" Target="http://www.ncbi.nlm.nih.gov/geo/query/acc.cgi?acc=GSM239606" TargetMode="External"/><Relationship Id="rId788" Type="http://schemas.openxmlformats.org/officeDocument/2006/relationships/hyperlink" Target="http://www.ncbi.nlm.nih.gov/geo/query/acc.cgi?acc=GSE19429" TargetMode="External"/><Relationship Id="rId995" Type="http://schemas.openxmlformats.org/officeDocument/2006/relationships/hyperlink" Target="http://www.ncbi.nlm.nih.gov/geo/query/acc.cgi?acc=GSM183165" TargetMode="External"/><Relationship Id="rId1180" Type="http://schemas.openxmlformats.org/officeDocument/2006/relationships/hyperlink" Target="http://www.ncbi.nlm.nih.gov/sites/entrez?Db=Pubmed&amp;term=19057661%5bUID%5d" TargetMode="External"/><Relationship Id="rId1401" Type="http://schemas.openxmlformats.org/officeDocument/2006/relationships/hyperlink" Target="http://www.ncbi.nlm.nih.gov/geo/query/acc.cgi?acc=GSM260689" TargetMode="External"/><Relationship Id="rId1639" Type="http://schemas.openxmlformats.org/officeDocument/2006/relationships/hyperlink" Target="http://www.ncbi.nlm.nih.gov/sites/entrez?Db=Pubmed&amp;term=18922855%5bUID%5d" TargetMode="External"/><Relationship Id="rId203" Type="http://schemas.openxmlformats.org/officeDocument/2006/relationships/hyperlink" Target="http://www.ncbi.nlm.nih.gov/geo/query/acc.cgi?acc=GSM451156" TargetMode="External"/><Relationship Id="rId648" Type="http://schemas.openxmlformats.org/officeDocument/2006/relationships/hyperlink" Target="http://www.ncbi.nlm.nih.gov/geo/query/acc.cgi?acc=GSM454563" TargetMode="External"/><Relationship Id="rId855" Type="http://schemas.openxmlformats.org/officeDocument/2006/relationships/hyperlink" Target="http://www.ncbi.nlm.nih.gov/geo/query/acc.cgi?acc=GSM290423" TargetMode="External"/><Relationship Id="rId1040" Type="http://schemas.openxmlformats.org/officeDocument/2006/relationships/hyperlink" Target="http://www.ncbi.nlm.nih.gov/sites/entrez?Db=Pubmed&amp;term=18084737%5bUID%5d" TargetMode="External"/><Relationship Id="rId1278" Type="http://schemas.openxmlformats.org/officeDocument/2006/relationships/hyperlink" Target="http://www.ncbi.nlm.nih.gov/geo/query/acc.cgi?acc=GSM181973" TargetMode="External"/><Relationship Id="rId1485" Type="http://schemas.openxmlformats.org/officeDocument/2006/relationships/hyperlink" Target="http://www.ncbi.nlm.nih.gov/geo/query/acc.cgi?acc=GSE6863" TargetMode="External"/><Relationship Id="rId1692" Type="http://schemas.openxmlformats.org/officeDocument/2006/relationships/hyperlink" Target="http://www.ncbi.nlm.nih.gov/geo/query/acc.cgi?acc=GSM198943" TargetMode="External"/><Relationship Id="rId1706" Type="http://schemas.openxmlformats.org/officeDocument/2006/relationships/hyperlink" Target="http://www.ncbi.nlm.nih.gov/geo/query/acc.cgi?acc=GSM549580" TargetMode="External"/><Relationship Id="rId287" Type="http://schemas.openxmlformats.org/officeDocument/2006/relationships/hyperlink" Target="http://www.ncbi.nlm.nih.gov/geo/query/acc.cgi?acc=GSM540715" TargetMode="External"/><Relationship Id="rId410" Type="http://schemas.openxmlformats.org/officeDocument/2006/relationships/hyperlink" Target="http://www.ncbi.nlm.nih.gov/geo/query/acc.cgi?acc=GSM335851" TargetMode="External"/><Relationship Id="rId494" Type="http://schemas.openxmlformats.org/officeDocument/2006/relationships/hyperlink" Target="http://www.ncbi.nlm.nih.gov/geo/query/acc.cgi?acc=GSM143914" TargetMode="External"/><Relationship Id="rId508" Type="http://schemas.openxmlformats.org/officeDocument/2006/relationships/hyperlink" Target="http://www.ncbi.nlm.nih.gov/geo/query/acc.cgi?acc=GSM551183" TargetMode="External"/><Relationship Id="rId715" Type="http://schemas.openxmlformats.org/officeDocument/2006/relationships/hyperlink" Target="http://www.ncbi.nlm.nih.gov/geo/query/acc.cgi?acc=GSM53382" TargetMode="External"/><Relationship Id="rId922" Type="http://schemas.openxmlformats.org/officeDocument/2006/relationships/hyperlink" Target="http://www.ncbi.nlm.nih.gov/geo/query/acc.cgi?acc=GSM305434" TargetMode="External"/><Relationship Id="rId1138" Type="http://schemas.openxmlformats.org/officeDocument/2006/relationships/hyperlink" Target="http://www.ncbi.nlm.nih.gov/geo/query/acc.cgi?acc=GSM343804" TargetMode="External"/><Relationship Id="rId1345" Type="http://schemas.openxmlformats.org/officeDocument/2006/relationships/hyperlink" Target="http://www.ncbi.nlm.nih.gov/geo/query/acc.cgi?acc=GSE10316" TargetMode="External"/><Relationship Id="rId1552" Type="http://schemas.openxmlformats.org/officeDocument/2006/relationships/hyperlink" Target="http://www.ncbi.nlm.nih.gov/geo/query/acc.cgi?acc=GSM160532" TargetMode="External"/><Relationship Id="rId147" Type="http://schemas.openxmlformats.org/officeDocument/2006/relationships/hyperlink" Target="http://www.ncbi.nlm.nih.gov/geo/query/acc.cgi?acc=GSM501007" TargetMode="External"/><Relationship Id="rId354" Type="http://schemas.openxmlformats.org/officeDocument/2006/relationships/hyperlink" Target="http://www.ncbi.nlm.nih.gov/geo/query/acc.cgi?acc=GSM260305" TargetMode="External"/><Relationship Id="rId799" Type="http://schemas.openxmlformats.org/officeDocument/2006/relationships/hyperlink" Target="http://www.ncbi.nlm.nih.gov/geo/query/acc.cgi?acc=GSM289612" TargetMode="External"/><Relationship Id="rId1191" Type="http://schemas.openxmlformats.org/officeDocument/2006/relationships/hyperlink" Target="http://www.ncbi.nlm.nih.gov/sites/entrez?Db=Pubmed&amp;term=19057661%5bUID%5d" TargetMode="External"/><Relationship Id="rId1205" Type="http://schemas.openxmlformats.org/officeDocument/2006/relationships/hyperlink" Target="http://www.ncbi.nlm.nih.gov/geo/query/acc.cgi?acc=GSE11199" TargetMode="External"/><Relationship Id="rId51" Type="http://schemas.openxmlformats.org/officeDocument/2006/relationships/hyperlink" Target="http://www.ncbi.nlm.nih.gov/sites/entrez?Db=Pubmed&amp;term=19481515%5bUID%5d" TargetMode="External"/><Relationship Id="rId561" Type="http://schemas.openxmlformats.org/officeDocument/2006/relationships/hyperlink" Target="http://www.ncbi.nlm.nih.gov/geo/query/acc.cgi?acc=GSM288812" TargetMode="External"/><Relationship Id="rId659" Type="http://schemas.openxmlformats.org/officeDocument/2006/relationships/hyperlink" Target="http://www.ncbi.nlm.nih.gov/geo/query/acc.cgi?acc=GSM454563" TargetMode="External"/><Relationship Id="rId866" Type="http://schemas.openxmlformats.org/officeDocument/2006/relationships/hyperlink" Target="http://www.ncbi.nlm.nih.gov/geo/query/acc.cgi?acc=GSM469125" TargetMode="External"/><Relationship Id="rId1289" Type="http://schemas.openxmlformats.org/officeDocument/2006/relationships/hyperlink" Target="http://www.ncbi.nlm.nih.gov/geo/query/acc.cgi?acc=GSM181999" TargetMode="External"/><Relationship Id="rId1412" Type="http://schemas.openxmlformats.org/officeDocument/2006/relationships/hyperlink" Target="http://www.ncbi.nlm.nih.gov/geo/query/acc.cgi?acc=GSM260700" TargetMode="External"/><Relationship Id="rId1496" Type="http://schemas.openxmlformats.org/officeDocument/2006/relationships/hyperlink" Target="http://www.ncbi.nlm.nih.gov/sites/entrez?Db=Pubmed&amp;term=16982809%5bUID%5d" TargetMode="External"/><Relationship Id="rId1717" Type="http://schemas.openxmlformats.org/officeDocument/2006/relationships/hyperlink" Target="http://www.ncbi.nlm.nih.gov/geo/query/acc.cgi?acc=GSM361272" TargetMode="External"/><Relationship Id="rId214" Type="http://schemas.openxmlformats.org/officeDocument/2006/relationships/hyperlink" Target="http://www.ncbi.nlm.nih.gov/sites/entrez?Db=Pubmed&amp;term=19269371%5bUID%5d" TargetMode="External"/><Relationship Id="rId298" Type="http://schemas.openxmlformats.org/officeDocument/2006/relationships/hyperlink" Target="http://www.ncbi.nlm.nih.gov/geo/query/acc.cgi?acc=GSM265497" TargetMode="External"/><Relationship Id="rId421" Type="http://schemas.openxmlformats.org/officeDocument/2006/relationships/hyperlink" Target="http://www.ncbi.nlm.nih.gov/geo/query/acc.cgi?acc=GSM336559" TargetMode="External"/><Relationship Id="rId519" Type="http://schemas.openxmlformats.org/officeDocument/2006/relationships/hyperlink" Target="http://www.ncbi.nlm.nih.gov/geo/query/acc.cgi?acc=GSM501890" TargetMode="External"/><Relationship Id="rId1051" Type="http://schemas.openxmlformats.org/officeDocument/2006/relationships/hyperlink" Target="http://www.ncbi.nlm.nih.gov/geo/query/acc.cgi?acc=GSE8608" TargetMode="External"/><Relationship Id="rId1149" Type="http://schemas.openxmlformats.org/officeDocument/2006/relationships/hyperlink" Target="http://www.ncbi.nlm.nih.gov/geo/query/acc.cgi?acc=GSM343815" TargetMode="External"/><Relationship Id="rId1356" Type="http://schemas.openxmlformats.org/officeDocument/2006/relationships/hyperlink" Target="http://www.ncbi.nlm.nih.gov/geo/query/acc.cgi?acc=GSM514669" TargetMode="External"/><Relationship Id="rId158" Type="http://schemas.openxmlformats.org/officeDocument/2006/relationships/hyperlink" Target="http://www.ncbi.nlm.nih.gov/geo/query/acc.cgi?acc=GSM372142" TargetMode="External"/><Relationship Id="rId726" Type="http://schemas.openxmlformats.org/officeDocument/2006/relationships/hyperlink" Target="http://www.ncbi.nlm.nih.gov/geo/query/acc.cgi?acc=GSM287216" TargetMode="External"/><Relationship Id="rId933" Type="http://schemas.openxmlformats.org/officeDocument/2006/relationships/hyperlink" Target="http://www.ncbi.nlm.nih.gov/geo/query/acc.cgi?acc=GSE12108" TargetMode="External"/><Relationship Id="rId1009" Type="http://schemas.openxmlformats.org/officeDocument/2006/relationships/hyperlink" Target="http://www.ncbi.nlm.nih.gov/geo/query/acc.cgi?acc=GSM183463" TargetMode="External"/><Relationship Id="rId1563" Type="http://schemas.openxmlformats.org/officeDocument/2006/relationships/hyperlink" Target="http://www.ncbi.nlm.nih.gov/geo/query/acc.cgi?acc=GSM160532" TargetMode="External"/><Relationship Id="rId1770" Type="http://schemas.openxmlformats.org/officeDocument/2006/relationships/hyperlink" Target="http://www.ncbi.nlm.nih.gov/sites/entrez?Db=Pubmed&amp;term=19023113%5bUID%5d" TargetMode="External"/><Relationship Id="rId62" Type="http://schemas.openxmlformats.org/officeDocument/2006/relationships/hyperlink" Target="http://www.ncbi.nlm.nih.gov/geo/query/acc.cgi?acc=GSM172869" TargetMode="External"/><Relationship Id="rId365" Type="http://schemas.openxmlformats.org/officeDocument/2006/relationships/hyperlink" Target="http://www.ncbi.nlm.nih.gov/geo/query/acc.cgi?acc=GSM501892" TargetMode="External"/><Relationship Id="rId572" Type="http://schemas.openxmlformats.org/officeDocument/2006/relationships/hyperlink" Target="http://www.ncbi.nlm.nih.gov/geo/query/acc.cgi?acc=GSM260305" TargetMode="External"/><Relationship Id="rId1216" Type="http://schemas.openxmlformats.org/officeDocument/2006/relationships/hyperlink" Target="http://www.ncbi.nlm.nih.gov/geo/query/acc.cgi?acc=GSE11199" TargetMode="External"/><Relationship Id="rId1423" Type="http://schemas.openxmlformats.org/officeDocument/2006/relationships/hyperlink" Target="http://www.ncbi.nlm.nih.gov/geo/query/acc.cgi?acc=GSE12806" TargetMode="External"/><Relationship Id="rId1630" Type="http://schemas.openxmlformats.org/officeDocument/2006/relationships/hyperlink" Target="http://www.ncbi.nlm.nih.gov/sites/entrez?Db=Pubmed&amp;term=18922855%5bUID%5d" TargetMode="External"/><Relationship Id="rId225" Type="http://schemas.openxmlformats.org/officeDocument/2006/relationships/hyperlink" Target="http://www.ncbi.nlm.nih.gov/geo/query/acc.cgi?acc=GSE14711" TargetMode="External"/><Relationship Id="rId432" Type="http://schemas.openxmlformats.org/officeDocument/2006/relationships/hyperlink" Target="http://www.ncbi.nlm.nih.gov/geo/query/acc.cgi?acc=GSM385333" TargetMode="External"/><Relationship Id="rId877" Type="http://schemas.openxmlformats.org/officeDocument/2006/relationships/hyperlink" Target="http://www.ncbi.nlm.nih.gov/sites/entrez?Db=Pubmed&amp;term=20211010%5bUID%5d" TargetMode="External"/><Relationship Id="rId1062" Type="http://schemas.openxmlformats.org/officeDocument/2006/relationships/hyperlink" Target="http://www.ncbi.nlm.nih.gov/geo/query/acc.cgi?acc=GSE8608" TargetMode="External"/><Relationship Id="rId1728" Type="http://schemas.openxmlformats.org/officeDocument/2006/relationships/hyperlink" Target="http://www.ncbi.nlm.nih.gov/geo/query/acc.cgi?acc=GSE18810" TargetMode="External"/><Relationship Id="rId737" Type="http://schemas.openxmlformats.org/officeDocument/2006/relationships/hyperlink" Target="http://www.ncbi.nlm.nih.gov/sites/entrez?Db=Pubmed&amp;term=19228201%5bUID%5d" TargetMode="External"/><Relationship Id="rId944" Type="http://schemas.openxmlformats.org/officeDocument/2006/relationships/hyperlink" Target="http://www.ncbi.nlm.nih.gov/geo/query/acc.cgi?acc=GSM514670" TargetMode="External"/><Relationship Id="rId1367" Type="http://schemas.openxmlformats.org/officeDocument/2006/relationships/hyperlink" Target="http://www.ncbi.nlm.nih.gov/geo/query/acc.cgi?acc=GSM320543" TargetMode="External"/><Relationship Id="rId1574" Type="http://schemas.openxmlformats.org/officeDocument/2006/relationships/hyperlink" Target="http://www.ncbi.nlm.nih.gov/geo/query/acc.cgi?acc=GSM279575" TargetMode="External"/><Relationship Id="rId1781" Type="http://schemas.openxmlformats.org/officeDocument/2006/relationships/hyperlink" Target="http://www.ncbi.nlm.nih.gov/geo/query/acc.cgi?acc=GSM422294" TargetMode="External"/><Relationship Id="rId73" Type="http://schemas.openxmlformats.org/officeDocument/2006/relationships/hyperlink" Target="http://www.ncbi.nlm.nih.gov/geo/query/acc.cgi?acc=GSM347917" TargetMode="External"/><Relationship Id="rId169" Type="http://schemas.openxmlformats.org/officeDocument/2006/relationships/hyperlink" Target="http://www.ncbi.nlm.nih.gov/geo/query/acc.cgi?acc=GSM372144" TargetMode="External"/><Relationship Id="rId376" Type="http://schemas.openxmlformats.org/officeDocument/2006/relationships/hyperlink" Target="http://www.ncbi.nlm.nih.gov/geo/query/acc.cgi?acc=GSM469411" TargetMode="External"/><Relationship Id="rId583" Type="http://schemas.openxmlformats.org/officeDocument/2006/relationships/hyperlink" Target="http://www.ncbi.nlm.nih.gov/geo/query/acc.cgi?acc=GSM260322" TargetMode="External"/><Relationship Id="rId790" Type="http://schemas.openxmlformats.org/officeDocument/2006/relationships/hyperlink" Target="http://www.ncbi.nlm.nih.gov/geo/query/acc.cgi?acc=GSE19429" TargetMode="External"/><Relationship Id="rId804" Type="http://schemas.openxmlformats.org/officeDocument/2006/relationships/hyperlink" Target="http://www.ncbi.nlm.nih.gov/geo/query/acc.cgi?acc=GSM483480" TargetMode="External"/><Relationship Id="rId1227" Type="http://schemas.openxmlformats.org/officeDocument/2006/relationships/hyperlink" Target="http://www.ncbi.nlm.nih.gov/geo/query/acc.cgi?acc=GSM359753" TargetMode="External"/><Relationship Id="rId1434" Type="http://schemas.openxmlformats.org/officeDocument/2006/relationships/hyperlink" Target="http://www.ncbi.nlm.nih.gov/sites/entrez?Db=Pubmed&amp;term=19017356%5bUID%5d" TargetMode="External"/><Relationship Id="rId1641" Type="http://schemas.openxmlformats.org/officeDocument/2006/relationships/hyperlink" Target="http://www.ncbi.nlm.nih.gov/sites/entrez?Db=Pubmed&amp;term=18922855%5bUID%5d" TargetMode="External"/><Relationship Id="rId4" Type="http://schemas.openxmlformats.org/officeDocument/2006/relationships/hyperlink" Target="http://www.ncbi.nlm.nih.gov/geo/query/acc.cgi?acc=GSM225042" TargetMode="External"/><Relationship Id="rId236" Type="http://schemas.openxmlformats.org/officeDocument/2006/relationships/hyperlink" Target="http://www.ncbi.nlm.nih.gov/geo/query/acc.cgi?acc=GSM260664" TargetMode="External"/><Relationship Id="rId443" Type="http://schemas.openxmlformats.org/officeDocument/2006/relationships/hyperlink" Target="http://www.ncbi.nlm.nih.gov/geo/query/acc.cgi?acc=GSM385333" TargetMode="External"/><Relationship Id="rId650" Type="http://schemas.openxmlformats.org/officeDocument/2006/relationships/hyperlink" Target="http://www.ncbi.nlm.nih.gov/geo/query/acc.cgi?acc=GSM454563" TargetMode="External"/><Relationship Id="rId888" Type="http://schemas.openxmlformats.org/officeDocument/2006/relationships/hyperlink" Target="http://www.ncbi.nlm.nih.gov/sites/entrez?Db=Pubmed&amp;term=19837374%5bUID%5d" TargetMode="External"/><Relationship Id="rId1073" Type="http://schemas.openxmlformats.org/officeDocument/2006/relationships/hyperlink" Target="http://www.ncbi.nlm.nih.gov/geo/query/acc.cgi?acc=GSM299559" TargetMode="External"/><Relationship Id="rId1280" Type="http://schemas.openxmlformats.org/officeDocument/2006/relationships/hyperlink" Target="http://www.ncbi.nlm.nih.gov/geo/query/acc.cgi?acc=GSM181976" TargetMode="External"/><Relationship Id="rId1501" Type="http://schemas.openxmlformats.org/officeDocument/2006/relationships/hyperlink" Target="http://www.ncbi.nlm.nih.gov/sites/entrez?Db=Pubmed&amp;term=19171878%5bUID%5d" TargetMode="External"/><Relationship Id="rId1739" Type="http://schemas.openxmlformats.org/officeDocument/2006/relationships/hyperlink" Target="http://www.ncbi.nlm.nih.gov/geo/query/acc.cgi?acc=GSM549574" TargetMode="External"/><Relationship Id="rId303" Type="http://schemas.openxmlformats.org/officeDocument/2006/relationships/hyperlink" Target="http://www.ncbi.nlm.nih.gov/geo/query/acc.cgi?acc=GSM250019" TargetMode="External"/><Relationship Id="rId748" Type="http://schemas.openxmlformats.org/officeDocument/2006/relationships/hyperlink" Target="http://www.ncbi.nlm.nih.gov/geo/query/acc.cgi?acc=GSM116101" TargetMode="External"/><Relationship Id="rId955" Type="http://schemas.openxmlformats.org/officeDocument/2006/relationships/hyperlink" Target="http://www.ncbi.nlm.nih.gov/geo/query/acc.cgi?acc=GSM350085" TargetMode="External"/><Relationship Id="rId1140" Type="http://schemas.openxmlformats.org/officeDocument/2006/relationships/hyperlink" Target="http://www.ncbi.nlm.nih.gov/geo/query/acc.cgi?acc=GSM343806" TargetMode="External"/><Relationship Id="rId1378" Type="http://schemas.openxmlformats.org/officeDocument/2006/relationships/hyperlink" Target="http://www.ncbi.nlm.nih.gov/sites/entrez?Db=Pubmed&amp;term=17502666%5bUID%5d" TargetMode="External"/><Relationship Id="rId1585" Type="http://schemas.openxmlformats.org/officeDocument/2006/relationships/hyperlink" Target="http://www.ncbi.nlm.nih.gov/geo/query/acc.cgi?acc=GSE14926" TargetMode="External"/><Relationship Id="rId1792" Type="http://schemas.openxmlformats.org/officeDocument/2006/relationships/hyperlink" Target="http://www.ncbi.nlm.nih.gov/geo/query/acc.cgi?acc=GSM422295" TargetMode="External"/><Relationship Id="rId1806" Type="http://schemas.openxmlformats.org/officeDocument/2006/relationships/hyperlink" Target="http://www.ncbi.nlm.nih.gov/geo/query/acc.cgi?acc=GSM304262" TargetMode="External"/><Relationship Id="rId84" Type="http://schemas.openxmlformats.org/officeDocument/2006/relationships/hyperlink" Target="http://www.ncbi.nlm.nih.gov/geo/query/acc.cgi?acc=GSM315624" TargetMode="External"/><Relationship Id="rId387" Type="http://schemas.openxmlformats.org/officeDocument/2006/relationships/hyperlink" Target="http://www.ncbi.nlm.nih.gov/geo/query/acc.cgi?acc=GSM469411" TargetMode="External"/><Relationship Id="rId510" Type="http://schemas.openxmlformats.org/officeDocument/2006/relationships/hyperlink" Target="http://www.ncbi.nlm.nih.gov/geo/query/acc.cgi?acc=GSM141251" TargetMode="External"/><Relationship Id="rId594" Type="http://schemas.openxmlformats.org/officeDocument/2006/relationships/hyperlink" Target="http://www.ncbi.nlm.nih.gov/geo/query/acc.cgi?acc=GSM260305" TargetMode="External"/><Relationship Id="rId608" Type="http://schemas.openxmlformats.org/officeDocument/2006/relationships/hyperlink" Target="http://www.ncbi.nlm.nih.gov/geo/query/acc.cgi?acc=GSM239457" TargetMode="External"/><Relationship Id="rId815" Type="http://schemas.openxmlformats.org/officeDocument/2006/relationships/hyperlink" Target="http://www.ncbi.nlm.nih.gov/geo/query/acc.cgi?acc=GSM488977" TargetMode="External"/><Relationship Id="rId1238" Type="http://schemas.openxmlformats.org/officeDocument/2006/relationships/hyperlink" Target="http://www.ncbi.nlm.nih.gov/sites/entrez?Db=Pubmed&amp;term=19635926%5bUID%5d" TargetMode="External"/><Relationship Id="rId1445" Type="http://schemas.openxmlformats.org/officeDocument/2006/relationships/hyperlink" Target="http://www.ncbi.nlm.nih.gov/geo/query/acc.cgi?acc=GSE12773" TargetMode="External"/><Relationship Id="rId1652" Type="http://schemas.openxmlformats.org/officeDocument/2006/relationships/hyperlink" Target="http://www.ncbi.nlm.nih.gov/sites/entrez?Db=Pubmed&amp;term=19568420%5bUID%5d" TargetMode="External"/><Relationship Id="rId247" Type="http://schemas.openxmlformats.org/officeDocument/2006/relationships/hyperlink" Target="http://www.ncbi.nlm.nih.gov/geo/query/acc.cgi?acc=GSM260675" TargetMode="External"/><Relationship Id="rId899" Type="http://schemas.openxmlformats.org/officeDocument/2006/relationships/hyperlink" Target="http://www.ncbi.nlm.nih.gov/geo/query/acc.cgi?acc=GSE7509" TargetMode="External"/><Relationship Id="rId1000" Type="http://schemas.openxmlformats.org/officeDocument/2006/relationships/hyperlink" Target="http://www.ncbi.nlm.nih.gov/geo/query/acc.cgi?acc=GSM183217" TargetMode="External"/><Relationship Id="rId1084" Type="http://schemas.openxmlformats.org/officeDocument/2006/relationships/hyperlink" Target="http://www.ncbi.nlm.nih.gov/geo/query/acc.cgi?acc=GSM300394" TargetMode="External"/><Relationship Id="rId1305" Type="http://schemas.openxmlformats.org/officeDocument/2006/relationships/hyperlink" Target="http://www.ncbi.nlm.nih.gov/geo/query/acc.cgi?acc=GSE5679" TargetMode="External"/><Relationship Id="rId107" Type="http://schemas.openxmlformats.org/officeDocument/2006/relationships/hyperlink" Target="http://www.ncbi.nlm.nih.gov/geo/query/acc.cgi?acc=GSM347920" TargetMode="External"/><Relationship Id="rId454" Type="http://schemas.openxmlformats.org/officeDocument/2006/relationships/hyperlink" Target="http://www.ncbi.nlm.nih.gov/geo/query/acc.cgi?acc=GSM410667" TargetMode="External"/><Relationship Id="rId661" Type="http://schemas.openxmlformats.org/officeDocument/2006/relationships/hyperlink" Target="http://www.ncbi.nlm.nih.gov/geo/query/acc.cgi?acc=GSM454563" TargetMode="External"/><Relationship Id="rId759" Type="http://schemas.openxmlformats.org/officeDocument/2006/relationships/hyperlink" Target="http://www.ncbi.nlm.nih.gov/geo/query/acc.cgi?acc=GSM116102" TargetMode="External"/><Relationship Id="rId966" Type="http://schemas.openxmlformats.org/officeDocument/2006/relationships/hyperlink" Target="http://www.ncbi.nlm.nih.gov/geo/query/acc.cgi?acc=GSM140247" TargetMode="External"/><Relationship Id="rId1291" Type="http://schemas.openxmlformats.org/officeDocument/2006/relationships/hyperlink" Target="http://www.ncbi.nlm.nih.gov/geo/query/acc.cgi?acc=GSE5679" TargetMode="External"/><Relationship Id="rId1389" Type="http://schemas.openxmlformats.org/officeDocument/2006/relationships/hyperlink" Target="http://www.ncbi.nlm.nih.gov/geo/query/acc.cgi?acc=GSM112490" TargetMode="External"/><Relationship Id="rId1512" Type="http://schemas.openxmlformats.org/officeDocument/2006/relationships/hyperlink" Target="http://www.ncbi.nlm.nih.gov/geo/query/acc.cgi?acc=GSM160530" TargetMode="External"/><Relationship Id="rId1596" Type="http://schemas.openxmlformats.org/officeDocument/2006/relationships/hyperlink" Target="http://www.ncbi.nlm.nih.gov/geo/query/acc.cgi?acc=GSE14926" TargetMode="External"/><Relationship Id="rId1817" Type="http://schemas.openxmlformats.org/officeDocument/2006/relationships/hyperlink" Target="http://www.ncbi.nlm.nih.gov/geo/query/acc.cgi?acc=GSM304261" TargetMode="External"/><Relationship Id="rId11" Type="http://schemas.openxmlformats.org/officeDocument/2006/relationships/hyperlink" Target="http://www.ncbi.nlm.nih.gov/geo/query/acc.cgi?acc=GSE6561" TargetMode="External"/><Relationship Id="rId314" Type="http://schemas.openxmlformats.org/officeDocument/2006/relationships/hyperlink" Target="http://www.ncbi.nlm.nih.gov/geo/query/acc.cgi?acc=GSM299096" TargetMode="External"/><Relationship Id="rId398" Type="http://schemas.openxmlformats.org/officeDocument/2006/relationships/hyperlink" Target="http://www.ncbi.nlm.nih.gov/geo/query/acc.cgi?acc=GSM497078" TargetMode="External"/><Relationship Id="rId521" Type="http://schemas.openxmlformats.org/officeDocument/2006/relationships/hyperlink" Target="http://www.ncbi.nlm.nih.gov/geo/query/acc.cgi?acc=GSM501891" TargetMode="External"/><Relationship Id="rId619" Type="http://schemas.openxmlformats.org/officeDocument/2006/relationships/hyperlink" Target="http://www.ncbi.nlm.nih.gov/geo/query/acc.cgi?acc=GSM456351" TargetMode="External"/><Relationship Id="rId1151" Type="http://schemas.openxmlformats.org/officeDocument/2006/relationships/hyperlink" Target="http://www.ncbi.nlm.nih.gov/geo/query/acc.cgi?acc=GSM343817" TargetMode="External"/><Relationship Id="rId1249" Type="http://schemas.openxmlformats.org/officeDocument/2006/relationships/hyperlink" Target="http://www.ncbi.nlm.nih.gov/geo/query/acc.cgi?acc=GSM419989" TargetMode="External"/><Relationship Id="rId95" Type="http://schemas.openxmlformats.org/officeDocument/2006/relationships/hyperlink" Target="http://www.ncbi.nlm.nih.gov/geo/query/acc.cgi?acc=GSM347919" TargetMode="External"/><Relationship Id="rId160" Type="http://schemas.openxmlformats.org/officeDocument/2006/relationships/hyperlink" Target="http://www.ncbi.nlm.nih.gov/geo/query/acc.cgi?acc=GSM372142" TargetMode="External"/><Relationship Id="rId826" Type="http://schemas.openxmlformats.org/officeDocument/2006/relationships/hyperlink" Target="http://www.ncbi.nlm.nih.gov/geo/query/acc.cgi?acc=GSE18934" TargetMode="External"/><Relationship Id="rId1011" Type="http://schemas.openxmlformats.org/officeDocument/2006/relationships/hyperlink" Target="http://www.ncbi.nlm.nih.gov/geo/query/acc.cgi?acc=GSM183465" TargetMode="External"/><Relationship Id="rId1109" Type="http://schemas.openxmlformats.org/officeDocument/2006/relationships/hyperlink" Target="http://www.ncbi.nlm.nih.gov/geo/query/acc.cgi?acc=GSE10739" TargetMode="External"/><Relationship Id="rId1456" Type="http://schemas.openxmlformats.org/officeDocument/2006/relationships/hyperlink" Target="http://www.ncbi.nlm.nih.gov/geo/query/acc.cgi?acc=GSM140953" TargetMode="External"/><Relationship Id="rId1663" Type="http://schemas.openxmlformats.org/officeDocument/2006/relationships/hyperlink" Target="http://www.ncbi.nlm.nih.gov/sites/entrez?Db=Pubmed&amp;term=20132662%5bUID%5d" TargetMode="External"/><Relationship Id="rId258" Type="http://schemas.openxmlformats.org/officeDocument/2006/relationships/hyperlink" Target="http://www.ncbi.nlm.nih.gov/geo/query/acc.cgi?acc=GSE21668" TargetMode="External"/><Relationship Id="rId465" Type="http://schemas.openxmlformats.org/officeDocument/2006/relationships/hyperlink" Target="http://www.ncbi.nlm.nih.gov/geo/query/acc.cgi?acc=GSM410680" TargetMode="External"/><Relationship Id="rId672" Type="http://schemas.openxmlformats.org/officeDocument/2006/relationships/hyperlink" Target="http://www.ncbi.nlm.nih.gov/geo/query/acc.cgi?acc=GSM454563" TargetMode="External"/><Relationship Id="rId1095" Type="http://schemas.openxmlformats.org/officeDocument/2006/relationships/hyperlink" Target="http://www.ncbi.nlm.nih.gov/sites/entrez?Db=Pubmed&amp;term=18773076%5bUID%5d" TargetMode="External"/><Relationship Id="rId1316" Type="http://schemas.openxmlformats.org/officeDocument/2006/relationships/hyperlink" Target="http://www.ncbi.nlm.nih.gov/pubmed/16210585" TargetMode="External"/><Relationship Id="rId1523" Type="http://schemas.openxmlformats.org/officeDocument/2006/relationships/hyperlink" Target="http://www.ncbi.nlm.nih.gov/geo/query/acc.cgi?acc=GSM160532" TargetMode="External"/><Relationship Id="rId1730" Type="http://schemas.openxmlformats.org/officeDocument/2006/relationships/hyperlink" Target="http://www.ncbi.nlm.nih.gov/sites/entrez?Db=Pubmed&amp;term=19295914%5bUID%5d" TargetMode="External"/><Relationship Id="rId22" Type="http://schemas.openxmlformats.org/officeDocument/2006/relationships/hyperlink" Target="http://www.ncbi.nlm.nih.gov/geo/query/acc.cgi?acc=GSE14711" TargetMode="External"/><Relationship Id="rId118" Type="http://schemas.openxmlformats.org/officeDocument/2006/relationships/hyperlink" Target="http://www.ncbi.nlm.nih.gov/geo/query/acc.cgi?acc=GSM372154" TargetMode="External"/><Relationship Id="rId325" Type="http://schemas.openxmlformats.org/officeDocument/2006/relationships/hyperlink" Target="http://www.ncbi.nlm.nih.gov/geo/query/acc.cgi?acc=GSM143727" TargetMode="External"/><Relationship Id="rId532" Type="http://schemas.openxmlformats.org/officeDocument/2006/relationships/hyperlink" Target="http://www.ncbi.nlm.nih.gov/geo/query/acc.cgi?acc=GSM545568" TargetMode="External"/><Relationship Id="rId977" Type="http://schemas.openxmlformats.org/officeDocument/2006/relationships/hyperlink" Target="http://www.ncbi.nlm.nih.gov/sites/entrez?Db=Pubmed&amp;term=18421014%5bUID%5d" TargetMode="External"/><Relationship Id="rId1162" Type="http://schemas.openxmlformats.org/officeDocument/2006/relationships/hyperlink" Target="http://www.ncbi.nlm.nih.gov/geo/query/acc.cgi?acc=GSM343828" TargetMode="External"/><Relationship Id="rId171" Type="http://schemas.openxmlformats.org/officeDocument/2006/relationships/hyperlink" Target="http://www.ncbi.nlm.nih.gov/geo/query/acc.cgi?acc=GSM372144" TargetMode="External"/><Relationship Id="rId837" Type="http://schemas.openxmlformats.org/officeDocument/2006/relationships/hyperlink" Target="http://www.ncbi.nlm.nih.gov/geo/query/acc.cgi?acc=GSM483480" TargetMode="External"/><Relationship Id="rId1022" Type="http://schemas.openxmlformats.org/officeDocument/2006/relationships/hyperlink" Target="http://www.ncbi.nlm.nih.gov/sites/entrez?Db=Pubmed&amp;term=18084737%5bUID%5d" TargetMode="External"/><Relationship Id="rId1467" Type="http://schemas.openxmlformats.org/officeDocument/2006/relationships/hyperlink" Target="http://www.ncbi.nlm.nih.gov/geo/query/acc.cgi?acc=GSM132921" TargetMode="External"/><Relationship Id="rId1674" Type="http://schemas.openxmlformats.org/officeDocument/2006/relationships/hyperlink" Target="http://www.ncbi.nlm.nih.gov/geo/query/acc.cgi?acc=GSM547998" TargetMode="External"/><Relationship Id="rId269" Type="http://schemas.openxmlformats.org/officeDocument/2006/relationships/hyperlink" Target="http://www.ncbi.nlm.nih.gov/geo/query/acc.cgi?acc=GSE21668" TargetMode="External"/><Relationship Id="rId476" Type="http://schemas.openxmlformats.org/officeDocument/2006/relationships/hyperlink" Target="http://www.ncbi.nlm.nih.gov/geo/query/acc.cgi?acc=GSM318412" TargetMode="External"/><Relationship Id="rId683" Type="http://schemas.openxmlformats.org/officeDocument/2006/relationships/hyperlink" Target="http://www.ncbi.nlm.nih.gov/geo/query/acc.cgi?acc=GSM454564" TargetMode="External"/><Relationship Id="rId890" Type="http://schemas.openxmlformats.org/officeDocument/2006/relationships/hyperlink" Target="http://www.ncbi.nlm.nih.gov/geo/query/acc.cgi?acc=GSE17763" TargetMode="External"/><Relationship Id="rId904" Type="http://schemas.openxmlformats.org/officeDocument/2006/relationships/hyperlink" Target="http://www.ncbi.nlm.nih.gov/geo/query/acc.cgi?acc=GSM189448" TargetMode="External"/><Relationship Id="rId1327" Type="http://schemas.openxmlformats.org/officeDocument/2006/relationships/hyperlink" Target="http://www.ncbi.nlm.nih.gov/pubmed/16210585" TargetMode="External"/><Relationship Id="rId1534" Type="http://schemas.openxmlformats.org/officeDocument/2006/relationships/hyperlink" Target="http://www.ncbi.nlm.nih.gov/sites/entrez?Db=Pubmed&amp;term=17893130%5bUID%5d" TargetMode="External"/><Relationship Id="rId1741" Type="http://schemas.openxmlformats.org/officeDocument/2006/relationships/hyperlink" Target="http://www.ncbi.nlm.nih.gov/geo/query/acc.cgi?acc=GSM549574" TargetMode="External"/><Relationship Id="rId33" Type="http://schemas.openxmlformats.org/officeDocument/2006/relationships/hyperlink" Target="http://www.ncbi.nlm.nih.gov/geo/query/acc.cgi?acc=GSM530606" TargetMode="External"/><Relationship Id="rId129" Type="http://schemas.openxmlformats.org/officeDocument/2006/relationships/hyperlink" Target="http://www.ncbi.nlm.nih.gov/geo/query/acc.cgi?acc=GSM367219" TargetMode="External"/><Relationship Id="rId336" Type="http://schemas.openxmlformats.org/officeDocument/2006/relationships/hyperlink" Target="http://www.ncbi.nlm.nih.gov/geo/query/acc.cgi?acc=GSM119362" TargetMode="External"/><Relationship Id="rId543" Type="http://schemas.openxmlformats.org/officeDocument/2006/relationships/hyperlink" Target="http://www.ncbi.nlm.nih.gov/geo/query/acc.cgi?acc=GSM476782" TargetMode="External"/><Relationship Id="rId988" Type="http://schemas.openxmlformats.org/officeDocument/2006/relationships/hyperlink" Target="http://www.ncbi.nlm.nih.gov/geo/query/acc.cgi?acc=GSE18565" TargetMode="External"/><Relationship Id="rId1173" Type="http://schemas.openxmlformats.org/officeDocument/2006/relationships/hyperlink" Target="http://www.ncbi.nlm.nih.gov/sites/entrez?Db=Pubmed&amp;term=19057661%5bUID%5d" TargetMode="External"/><Relationship Id="rId1380" Type="http://schemas.openxmlformats.org/officeDocument/2006/relationships/hyperlink" Target="http://www.ncbi.nlm.nih.gov/sites/entrez?Db=Pubmed&amp;term=17502666%5bUID%5d" TargetMode="External"/><Relationship Id="rId1601" Type="http://schemas.openxmlformats.org/officeDocument/2006/relationships/hyperlink" Target="http://www.ncbi.nlm.nih.gov/sites/entrez?Db=Pubmed&amp;term=18922855%5bUID%5d" TargetMode="External"/><Relationship Id="rId182" Type="http://schemas.openxmlformats.org/officeDocument/2006/relationships/hyperlink" Target="http://www.ncbi.nlm.nih.gov/geo/query/acc.cgi?acc=GSM239260" TargetMode="External"/><Relationship Id="rId403" Type="http://schemas.openxmlformats.org/officeDocument/2006/relationships/hyperlink" Target="http://www.ncbi.nlm.nih.gov/geo/query/acc.cgi?acc=GSM330313" TargetMode="External"/><Relationship Id="rId750" Type="http://schemas.openxmlformats.org/officeDocument/2006/relationships/hyperlink" Target="http://www.ncbi.nlm.nih.gov/geo/query/acc.cgi?acc=GSM116101" TargetMode="External"/><Relationship Id="rId848" Type="http://schemas.openxmlformats.org/officeDocument/2006/relationships/hyperlink" Target="http://www.ncbi.nlm.nih.gov/geo/query/acc.cgi?acc=GSM483480" TargetMode="External"/><Relationship Id="rId1033" Type="http://schemas.openxmlformats.org/officeDocument/2006/relationships/hyperlink" Target="http://www.ncbi.nlm.nih.gov/sites/entrez?Db=Pubmed&amp;term=18084737%5bUID%5d" TargetMode="External"/><Relationship Id="rId1478" Type="http://schemas.openxmlformats.org/officeDocument/2006/relationships/hyperlink" Target="http://www.ncbi.nlm.nih.gov/geo/query/acc.cgi?acc=GSE6090" TargetMode="External"/><Relationship Id="rId1685" Type="http://schemas.openxmlformats.org/officeDocument/2006/relationships/hyperlink" Target="http://www.ncbi.nlm.nih.gov/geo/query/acc.cgi?acc=GSM198945" TargetMode="External"/><Relationship Id="rId487" Type="http://schemas.openxmlformats.org/officeDocument/2006/relationships/hyperlink" Target="http://www.ncbi.nlm.nih.gov/geo/query/acc.cgi?acc=GSM492832" TargetMode="External"/><Relationship Id="rId610" Type="http://schemas.openxmlformats.org/officeDocument/2006/relationships/hyperlink" Target="http://www.ncbi.nlm.nih.gov/geo/query/acc.cgi?acc=GSM239260" TargetMode="External"/><Relationship Id="rId694" Type="http://schemas.openxmlformats.org/officeDocument/2006/relationships/hyperlink" Target="http://www.ncbi.nlm.nih.gov/geo/query/acc.cgi?acc=GSM454564" TargetMode="External"/><Relationship Id="rId708" Type="http://schemas.openxmlformats.org/officeDocument/2006/relationships/hyperlink" Target="http://www.ncbi.nlm.nih.gov/geo/query/acc.cgi?acc=GSM172865" TargetMode="External"/><Relationship Id="rId915" Type="http://schemas.openxmlformats.org/officeDocument/2006/relationships/hyperlink" Target="http://www.ncbi.nlm.nih.gov/geo/query/acc.cgi?acc=GSE7807" TargetMode="External"/><Relationship Id="rId1240" Type="http://schemas.openxmlformats.org/officeDocument/2006/relationships/hyperlink" Target="http://www.ncbi.nlm.nih.gov/geo/query/acc.cgi?acc=GSE13896" TargetMode="External"/><Relationship Id="rId1338" Type="http://schemas.openxmlformats.org/officeDocument/2006/relationships/hyperlink" Target="http://www.ncbi.nlm.nih.gov/geo/query/acc.cgi?acc=GSM286090" TargetMode="External"/><Relationship Id="rId1545" Type="http://schemas.openxmlformats.org/officeDocument/2006/relationships/hyperlink" Target="http://www.ncbi.nlm.nih.gov/sites/entrez?Db=Pubmed&amp;term=17893130%5bUID%5d" TargetMode="External"/><Relationship Id="rId347" Type="http://schemas.openxmlformats.org/officeDocument/2006/relationships/hyperlink" Target="http://www.ncbi.nlm.nih.gov/sites/entrez?Db=Pubmed&amp;term=18334548%5bUID%5d" TargetMode="External"/><Relationship Id="rId999" Type="http://schemas.openxmlformats.org/officeDocument/2006/relationships/hyperlink" Target="http://www.ncbi.nlm.nih.gov/geo/query/acc.cgi?acc=GSM183209" TargetMode="External"/><Relationship Id="rId1100" Type="http://schemas.openxmlformats.org/officeDocument/2006/relationships/hyperlink" Target="http://www.ncbi.nlm.nih.gov/sites/entrez?Db=Pubmed&amp;term=18773076%5bUID%5d" TargetMode="External"/><Relationship Id="rId1184" Type="http://schemas.openxmlformats.org/officeDocument/2006/relationships/hyperlink" Target="http://www.ncbi.nlm.nih.gov/sites/entrez?Db=Pubmed&amp;term=19057661%5bUID%5d" TargetMode="External"/><Relationship Id="rId1405" Type="http://schemas.openxmlformats.org/officeDocument/2006/relationships/hyperlink" Target="http://www.ncbi.nlm.nih.gov/geo/query/acc.cgi?acc=GSM260693" TargetMode="External"/><Relationship Id="rId1752" Type="http://schemas.openxmlformats.org/officeDocument/2006/relationships/hyperlink" Target="http://www.ncbi.nlm.nih.gov/geo/query/acc.cgi?acc=GSM310429" TargetMode="External"/><Relationship Id="rId44" Type="http://schemas.openxmlformats.org/officeDocument/2006/relationships/hyperlink" Target="http://www.ncbi.nlm.nih.gov/sites/entrez?Db=Pubmed&amp;term=19481515%5bUID%5d" TargetMode="External"/><Relationship Id="rId554" Type="http://schemas.openxmlformats.org/officeDocument/2006/relationships/hyperlink" Target="http://www.ncbi.nlm.nih.gov/geo/query/acc.cgi?acc=GSM413842" TargetMode="External"/><Relationship Id="rId761" Type="http://schemas.openxmlformats.org/officeDocument/2006/relationships/hyperlink" Target="http://www.ncbi.nlm.nih.gov/geo/query/acc.cgi?acc=GSM178550" TargetMode="External"/><Relationship Id="rId859" Type="http://schemas.openxmlformats.org/officeDocument/2006/relationships/hyperlink" Target="http://www.ncbi.nlm.nih.gov/sites/entrez?Db=Pubmed&amp;term=17353439%5bUID%5d" TargetMode="External"/><Relationship Id="rId1391" Type="http://schemas.openxmlformats.org/officeDocument/2006/relationships/hyperlink" Target="http://www.ncbi.nlm.nih.gov/geo/query/acc.cgi?acc=GSM112540" TargetMode="External"/><Relationship Id="rId1489" Type="http://schemas.openxmlformats.org/officeDocument/2006/relationships/hyperlink" Target="http://www.ncbi.nlm.nih.gov/geo/query/acc.cgi?acc=GSE6863" TargetMode="External"/><Relationship Id="rId1612" Type="http://schemas.openxmlformats.org/officeDocument/2006/relationships/hyperlink" Target="http://www.ncbi.nlm.nih.gov/geo/query/acc.cgi?acc=GSM372802" TargetMode="External"/><Relationship Id="rId1696" Type="http://schemas.openxmlformats.org/officeDocument/2006/relationships/hyperlink" Target="http://www.ncbi.nlm.nih.gov/sites/entrez?Db=Pubmed&amp;term=17623099%5bUID%5d" TargetMode="External"/><Relationship Id="rId193" Type="http://schemas.openxmlformats.org/officeDocument/2006/relationships/hyperlink" Target="http://www.ncbi.nlm.nih.gov/geo/query/acc.cgi?acc=GSM540714" TargetMode="External"/><Relationship Id="rId207" Type="http://schemas.openxmlformats.org/officeDocument/2006/relationships/hyperlink" Target="http://www.ncbi.nlm.nih.gov/geo/query/acc.cgi?acc=GSM451161" TargetMode="External"/><Relationship Id="rId414" Type="http://schemas.openxmlformats.org/officeDocument/2006/relationships/hyperlink" Target="http://www.ncbi.nlm.nih.gov/geo/query/acc.cgi?acc=GSM336559" TargetMode="External"/><Relationship Id="rId498" Type="http://schemas.openxmlformats.org/officeDocument/2006/relationships/hyperlink" Target="http://www.ncbi.nlm.nih.gov/geo/query/acc.cgi?acc=GSM143729" TargetMode="External"/><Relationship Id="rId621" Type="http://schemas.openxmlformats.org/officeDocument/2006/relationships/hyperlink" Target="http://www.ncbi.nlm.nih.gov/geo/query/acc.cgi?acc=GSE18269" TargetMode="External"/><Relationship Id="rId1044" Type="http://schemas.openxmlformats.org/officeDocument/2006/relationships/hyperlink" Target="http://www.ncbi.nlm.nih.gov/sites/entrez?Db=Pubmed&amp;term=18084737%5bUID%5d" TargetMode="External"/><Relationship Id="rId1251" Type="http://schemas.openxmlformats.org/officeDocument/2006/relationships/hyperlink" Target="http://www.ncbi.nlm.nih.gov/geo/query/acc.cgi?acc=GSM419991" TargetMode="External"/><Relationship Id="rId1349" Type="http://schemas.openxmlformats.org/officeDocument/2006/relationships/hyperlink" Target="http://www.ncbi.nlm.nih.gov/geo/query/acc.cgi?acc=GSE12773" TargetMode="External"/><Relationship Id="rId260" Type="http://schemas.openxmlformats.org/officeDocument/2006/relationships/hyperlink" Target="http://www.ncbi.nlm.nih.gov/geo/query/acc.cgi?acc=GSE21668" TargetMode="External"/><Relationship Id="rId719" Type="http://schemas.openxmlformats.org/officeDocument/2006/relationships/hyperlink" Target="http://www.ncbi.nlm.nih.gov/geo/query/acc.cgi?acc=GSM116102" TargetMode="External"/><Relationship Id="rId926" Type="http://schemas.openxmlformats.org/officeDocument/2006/relationships/hyperlink" Target="http://www.ncbi.nlm.nih.gov/geo/query/acc.cgi?acc=GSM305438" TargetMode="External"/><Relationship Id="rId1111" Type="http://schemas.openxmlformats.org/officeDocument/2006/relationships/hyperlink" Target="http://www.ncbi.nlm.nih.gov/geo/query/acc.cgi?acc=GSE10739" TargetMode="External"/><Relationship Id="rId1556" Type="http://schemas.openxmlformats.org/officeDocument/2006/relationships/hyperlink" Target="http://www.ncbi.nlm.nih.gov/geo/query/acc.cgi?acc=GSM160532" TargetMode="External"/><Relationship Id="rId1763" Type="http://schemas.openxmlformats.org/officeDocument/2006/relationships/hyperlink" Target="http://www.ncbi.nlm.nih.gov/geo/query/acc.cgi?acc=GSM310440" TargetMode="External"/><Relationship Id="rId55" Type="http://schemas.openxmlformats.org/officeDocument/2006/relationships/hyperlink" Target="http://www.ncbi.nlm.nih.gov/geo/query/acc.cgi?acc=GSM492835" TargetMode="External"/><Relationship Id="rId120" Type="http://schemas.openxmlformats.org/officeDocument/2006/relationships/hyperlink" Target="http://www.ncbi.nlm.nih.gov/geo/query/acc.cgi?acc=GSM372156" TargetMode="External"/><Relationship Id="rId358" Type="http://schemas.openxmlformats.org/officeDocument/2006/relationships/hyperlink" Target="http://www.ncbi.nlm.nih.gov/geo/query/acc.cgi?acc=GSM260305" TargetMode="External"/><Relationship Id="rId565" Type="http://schemas.openxmlformats.org/officeDocument/2006/relationships/hyperlink" Target="http://www.ncbi.nlm.nih.gov/geo/query/acc.cgi?acc=GSM239669" TargetMode="External"/><Relationship Id="rId772" Type="http://schemas.openxmlformats.org/officeDocument/2006/relationships/hyperlink" Target="http://www.ncbi.nlm.nih.gov/geo/query/acc.cgi?acc=GSM289614" TargetMode="External"/><Relationship Id="rId1195" Type="http://schemas.openxmlformats.org/officeDocument/2006/relationships/hyperlink" Target="http://www.ncbi.nlm.nih.gov/sites/entrez?Db=Pubmed&amp;term=19057661%5bUID%5d" TargetMode="External"/><Relationship Id="rId1209" Type="http://schemas.openxmlformats.org/officeDocument/2006/relationships/hyperlink" Target="http://www.ncbi.nlm.nih.gov/geo/query/acc.cgi?acc=GSE11199" TargetMode="External"/><Relationship Id="rId1416" Type="http://schemas.openxmlformats.org/officeDocument/2006/relationships/hyperlink" Target="http://www.ncbi.nlm.nih.gov/geo/query/acc.cgi?acc=GSE12806" TargetMode="External"/><Relationship Id="rId1623" Type="http://schemas.openxmlformats.org/officeDocument/2006/relationships/hyperlink" Target="http://www.ncbi.nlm.nih.gov/geo/query/acc.cgi?acc=GSM372813" TargetMode="External"/><Relationship Id="rId218" Type="http://schemas.openxmlformats.org/officeDocument/2006/relationships/hyperlink" Target="http://www.ncbi.nlm.nih.gov/sites/entrez?Db=Pubmed&amp;term=19269371%5bUID%5d" TargetMode="External"/><Relationship Id="rId425" Type="http://schemas.openxmlformats.org/officeDocument/2006/relationships/hyperlink" Target="http://www.ncbi.nlm.nih.gov/geo/query/acc.cgi?acc=GSM336559" TargetMode="External"/><Relationship Id="rId632" Type="http://schemas.openxmlformats.org/officeDocument/2006/relationships/hyperlink" Target="http://www.ncbi.nlm.nih.gov/geo/query/acc.cgi?acc=GSM173541" TargetMode="External"/><Relationship Id="rId1055" Type="http://schemas.openxmlformats.org/officeDocument/2006/relationships/hyperlink" Target="http://www.ncbi.nlm.nih.gov/geo/query/acc.cgi?acc=GSE8608" TargetMode="External"/><Relationship Id="rId1262" Type="http://schemas.openxmlformats.org/officeDocument/2006/relationships/hyperlink" Target="http://www.ncbi.nlm.nih.gov/geo/query/acc.cgi?acc=GSE13670" TargetMode="External"/><Relationship Id="rId271" Type="http://schemas.openxmlformats.org/officeDocument/2006/relationships/hyperlink" Target="http://www.ncbi.nlm.nih.gov/geo/query/acc.cgi?acc=GSE21668" TargetMode="External"/><Relationship Id="rId937" Type="http://schemas.openxmlformats.org/officeDocument/2006/relationships/hyperlink" Target="http://www.ncbi.nlm.nih.gov/geo/query/acc.cgi?acc=GSE12108" TargetMode="External"/><Relationship Id="rId1122" Type="http://schemas.openxmlformats.org/officeDocument/2006/relationships/hyperlink" Target="http://www.ncbi.nlm.nih.gov/geo/query/acc.cgi?acc=GSE7568" TargetMode="External"/><Relationship Id="rId1567" Type="http://schemas.openxmlformats.org/officeDocument/2006/relationships/hyperlink" Target="http://www.ncbi.nlm.nih.gov/geo/query/acc.cgi?acc=GSM160532" TargetMode="External"/><Relationship Id="rId1774" Type="http://schemas.openxmlformats.org/officeDocument/2006/relationships/hyperlink" Target="http://www.ncbi.nlm.nih.gov/geo/query/acc.cgi?acc=GSE12366" TargetMode="External"/><Relationship Id="rId66" Type="http://schemas.openxmlformats.org/officeDocument/2006/relationships/hyperlink" Target="http://www.ncbi.nlm.nih.gov/geo/query/acc.cgi?acc=GSM143717" TargetMode="External"/><Relationship Id="rId131" Type="http://schemas.openxmlformats.org/officeDocument/2006/relationships/hyperlink" Target="http://www.ncbi.nlm.nih.gov/geo/query/acc.cgi?acc=GSM367240" TargetMode="External"/><Relationship Id="rId369" Type="http://schemas.openxmlformats.org/officeDocument/2006/relationships/hyperlink" Target="http://www.ncbi.nlm.nih.gov/geo/query/acc.cgi?acc=GSM346941" TargetMode="External"/><Relationship Id="rId576" Type="http://schemas.openxmlformats.org/officeDocument/2006/relationships/hyperlink" Target="http://www.ncbi.nlm.nih.gov/geo/query/acc.cgi?acc=GSM260309" TargetMode="External"/><Relationship Id="rId783" Type="http://schemas.openxmlformats.org/officeDocument/2006/relationships/hyperlink" Target="http://www.ncbi.nlm.nih.gov/sites/entrez?Db=Pubmed&amp;term=20220779%5bUID%5d" TargetMode="External"/><Relationship Id="rId990" Type="http://schemas.openxmlformats.org/officeDocument/2006/relationships/hyperlink" Target="http://www.ncbi.nlm.nih.gov/geo/query/acc.cgi?acc=GSE6054" TargetMode="External"/><Relationship Id="rId1427" Type="http://schemas.openxmlformats.org/officeDocument/2006/relationships/hyperlink" Target="http://www.ncbi.nlm.nih.gov/sites/entrez?Db=Pubmed&amp;term=19017356%5bUID%5d" TargetMode="External"/><Relationship Id="rId1634" Type="http://schemas.openxmlformats.org/officeDocument/2006/relationships/hyperlink" Target="http://www.ncbi.nlm.nih.gov/sites/entrez?Db=Pubmed&amp;term=18922855%5bUID%5d" TargetMode="External"/><Relationship Id="rId229" Type="http://schemas.openxmlformats.org/officeDocument/2006/relationships/hyperlink" Target="http://www.ncbi.nlm.nih.gov/geo/query/acc.cgi?acc=GSE14711" TargetMode="External"/><Relationship Id="rId436" Type="http://schemas.openxmlformats.org/officeDocument/2006/relationships/hyperlink" Target="http://www.ncbi.nlm.nih.gov/geo/query/acc.cgi?acc=GSM385333" TargetMode="External"/><Relationship Id="rId643" Type="http://schemas.openxmlformats.org/officeDocument/2006/relationships/hyperlink" Target="http://www.ncbi.nlm.nih.gov/geo/query/acc.cgi?acc=GSM173552" TargetMode="External"/><Relationship Id="rId1066" Type="http://schemas.openxmlformats.org/officeDocument/2006/relationships/hyperlink" Target="http://www.ncbi.nlm.nih.gov/geo/query/acc.cgi?acc=GSE8608" TargetMode="External"/><Relationship Id="rId1273" Type="http://schemas.openxmlformats.org/officeDocument/2006/relationships/hyperlink" Target="http://www.ncbi.nlm.nih.gov/geo/query/acc.cgi?acc=GSM181932" TargetMode="External"/><Relationship Id="rId1480" Type="http://schemas.openxmlformats.org/officeDocument/2006/relationships/hyperlink" Target="http://www.ncbi.nlm.nih.gov/geo/query/acc.cgi?acc=GSE6090" TargetMode="External"/><Relationship Id="rId850" Type="http://schemas.openxmlformats.org/officeDocument/2006/relationships/hyperlink" Target="http://www.ncbi.nlm.nih.gov/geo/query/acc.cgi?acc=GSM483480" TargetMode="External"/><Relationship Id="rId948" Type="http://schemas.openxmlformats.org/officeDocument/2006/relationships/hyperlink" Target="http://www.ncbi.nlm.nih.gov/geo/query/acc.cgi?acc=GSM422110" TargetMode="External"/><Relationship Id="rId1133" Type="http://schemas.openxmlformats.org/officeDocument/2006/relationships/hyperlink" Target="http://www.ncbi.nlm.nih.gov/sites/entrez?Db=Pubmed&amp;term=18453574%5bUID%5d" TargetMode="External"/><Relationship Id="rId1578" Type="http://schemas.openxmlformats.org/officeDocument/2006/relationships/hyperlink" Target="http://www.ncbi.nlm.nih.gov/geo/query/acc.cgi?acc=GSM279579" TargetMode="External"/><Relationship Id="rId1701" Type="http://schemas.openxmlformats.org/officeDocument/2006/relationships/hyperlink" Target="http://www.ncbi.nlm.nih.gov/sites/entrez?Db=Pubmed&amp;term=17623099%5bUID%5d" TargetMode="External"/><Relationship Id="rId1785" Type="http://schemas.openxmlformats.org/officeDocument/2006/relationships/hyperlink" Target="http://www.ncbi.nlm.nih.gov/geo/query/acc.cgi?acc=GSM422294" TargetMode="External"/><Relationship Id="rId77" Type="http://schemas.openxmlformats.org/officeDocument/2006/relationships/hyperlink" Target="http://www.ncbi.nlm.nih.gov/geo/query/acc.cgi?acc=GSM315623" TargetMode="External"/><Relationship Id="rId282" Type="http://schemas.openxmlformats.org/officeDocument/2006/relationships/hyperlink" Target="http://www.ncbi.nlm.nih.gov/geo/query/acc.cgi?acc=GSE21668" TargetMode="External"/><Relationship Id="rId503" Type="http://schemas.openxmlformats.org/officeDocument/2006/relationships/hyperlink" Target="http://www.ncbi.nlm.nih.gov/geo/query/acc.cgi?acc=GSM476782" TargetMode="External"/><Relationship Id="rId587" Type="http://schemas.openxmlformats.org/officeDocument/2006/relationships/hyperlink" Target="http://www.ncbi.nlm.nih.gov/geo/query/acc.cgi?acc=GSM260305" TargetMode="External"/><Relationship Id="rId710" Type="http://schemas.openxmlformats.org/officeDocument/2006/relationships/hyperlink" Target="http://www.ncbi.nlm.nih.gov/geo/query/acc.cgi?acc=GSM92231" TargetMode="External"/><Relationship Id="rId808" Type="http://schemas.openxmlformats.org/officeDocument/2006/relationships/hyperlink" Target="http://www.ncbi.nlm.nih.gov/geo/query/acc.cgi?acc=GSM483484" TargetMode="External"/><Relationship Id="rId1340" Type="http://schemas.openxmlformats.org/officeDocument/2006/relationships/hyperlink" Target="http://www.ncbi.nlm.nih.gov/geo/query/acc.cgi?acc=GSE10316" TargetMode="External"/><Relationship Id="rId1438" Type="http://schemas.openxmlformats.org/officeDocument/2006/relationships/hyperlink" Target="http://www.ncbi.nlm.nih.gov/geo/query/acc.cgi?acc=GSE12773" TargetMode="External"/><Relationship Id="rId1645" Type="http://schemas.openxmlformats.org/officeDocument/2006/relationships/hyperlink" Target="http://www.ncbi.nlm.nih.gov/sites/entrez?Db=Pubmed&amp;term=18922855%5bUID%5d" TargetMode="External"/><Relationship Id="rId8" Type="http://schemas.openxmlformats.org/officeDocument/2006/relationships/hyperlink" Target="http://www.ncbi.nlm.nih.gov/geo/query/acc.cgi?acc=GSM347923" TargetMode="External"/><Relationship Id="rId142" Type="http://schemas.openxmlformats.org/officeDocument/2006/relationships/hyperlink" Target="http://www.ncbi.nlm.nih.gov/geo/query/acc.cgi?acc=GSM501002" TargetMode="External"/><Relationship Id="rId447" Type="http://schemas.openxmlformats.org/officeDocument/2006/relationships/hyperlink" Target="http://www.ncbi.nlm.nih.gov/geo/query/acc.cgi?acc=GSM410666" TargetMode="External"/><Relationship Id="rId794" Type="http://schemas.openxmlformats.org/officeDocument/2006/relationships/hyperlink" Target="http://www.ncbi.nlm.nih.gov/geo/query/acc.cgi?acc=GSE19429" TargetMode="External"/><Relationship Id="rId1077" Type="http://schemas.openxmlformats.org/officeDocument/2006/relationships/hyperlink" Target="http://www.ncbi.nlm.nih.gov/geo/query/acc.cgi?acc=GSM299563" TargetMode="External"/><Relationship Id="rId1200" Type="http://schemas.openxmlformats.org/officeDocument/2006/relationships/hyperlink" Target="http://www.ncbi.nlm.nih.gov/geo/query/acc.cgi?acc=GSE11199" TargetMode="External"/><Relationship Id="rId654" Type="http://schemas.openxmlformats.org/officeDocument/2006/relationships/hyperlink" Target="http://www.ncbi.nlm.nih.gov/geo/query/acc.cgi?acc=GSM454563" TargetMode="External"/><Relationship Id="rId861" Type="http://schemas.openxmlformats.org/officeDocument/2006/relationships/hyperlink" Target="http://www.ncbi.nlm.nih.gov/sites/entrez?Db=Pubmed&amp;term=17353439%5bUID%5d" TargetMode="External"/><Relationship Id="rId959" Type="http://schemas.openxmlformats.org/officeDocument/2006/relationships/hyperlink" Target="http://www.ncbi.nlm.nih.gov/geo/query/acc.cgi?acc=GSM432177" TargetMode="External"/><Relationship Id="rId1284" Type="http://schemas.openxmlformats.org/officeDocument/2006/relationships/hyperlink" Target="http://www.ncbi.nlm.nih.gov/geo/query/acc.cgi?acc=GSM181982" TargetMode="External"/><Relationship Id="rId1491" Type="http://schemas.openxmlformats.org/officeDocument/2006/relationships/hyperlink" Target="http://www.ncbi.nlm.nih.gov/sites/entrez?Db=Pubmed&amp;term=16982809%5bUID%5d" TargetMode="External"/><Relationship Id="rId1505" Type="http://schemas.openxmlformats.org/officeDocument/2006/relationships/hyperlink" Target="http://www.ncbi.nlm.nih.gov/geo/query/acc.cgi?acc=GSM160530" TargetMode="External"/><Relationship Id="rId1589" Type="http://schemas.openxmlformats.org/officeDocument/2006/relationships/hyperlink" Target="http://www.ncbi.nlm.nih.gov/geo/query/acc.cgi?acc=GSE14926" TargetMode="External"/><Relationship Id="rId1712" Type="http://schemas.openxmlformats.org/officeDocument/2006/relationships/hyperlink" Target="http://www.ncbi.nlm.nih.gov/geo/query/acc.cgi?acc=GSM466516" TargetMode="External"/><Relationship Id="rId293" Type="http://schemas.openxmlformats.org/officeDocument/2006/relationships/hyperlink" Target="http://www.ncbi.nlm.nih.gov/geo/query/acc.cgi?acc=GSM540714" TargetMode="External"/><Relationship Id="rId307" Type="http://schemas.openxmlformats.org/officeDocument/2006/relationships/hyperlink" Target="http://www.ncbi.nlm.nih.gov/geo/query/acc.cgi?acc=GSM250020" TargetMode="External"/><Relationship Id="rId514" Type="http://schemas.openxmlformats.org/officeDocument/2006/relationships/hyperlink" Target="http://www.ncbi.nlm.nih.gov/geo/query/acc.cgi?acc=GSM501890" TargetMode="External"/><Relationship Id="rId721" Type="http://schemas.openxmlformats.org/officeDocument/2006/relationships/hyperlink" Target="http://www.ncbi.nlm.nih.gov/geo/query/acc.cgi?acc=GSM116104" TargetMode="External"/><Relationship Id="rId1144" Type="http://schemas.openxmlformats.org/officeDocument/2006/relationships/hyperlink" Target="http://www.ncbi.nlm.nih.gov/geo/query/acc.cgi?acc=GSM343810" TargetMode="External"/><Relationship Id="rId1351" Type="http://schemas.openxmlformats.org/officeDocument/2006/relationships/hyperlink" Target="http://www.ncbi.nlm.nih.gov/geo/query/acc.cgi?acc=GSE12773" TargetMode="External"/><Relationship Id="rId1449" Type="http://schemas.openxmlformats.org/officeDocument/2006/relationships/hyperlink" Target="http://www.ncbi.nlm.nih.gov/geo/query/acc.cgi?acc=GSE12773" TargetMode="External"/><Relationship Id="rId1796" Type="http://schemas.openxmlformats.org/officeDocument/2006/relationships/hyperlink" Target="http://www.ncbi.nlm.nih.gov/geo/query/acc.cgi?acc=GSM422295" TargetMode="External"/><Relationship Id="rId88" Type="http://schemas.openxmlformats.org/officeDocument/2006/relationships/hyperlink" Target="http://www.ncbi.nlm.nih.gov/geo/query/acc.cgi?acc=GSM367242" TargetMode="External"/><Relationship Id="rId153" Type="http://schemas.openxmlformats.org/officeDocument/2006/relationships/hyperlink" Target="http://www.ncbi.nlm.nih.gov/geo/query/acc.cgi?acc=GSM372142" TargetMode="External"/><Relationship Id="rId360" Type="http://schemas.openxmlformats.org/officeDocument/2006/relationships/hyperlink" Target="http://www.ncbi.nlm.nih.gov/geo/query/acc.cgi?acc=GSM260305" TargetMode="External"/><Relationship Id="rId598" Type="http://schemas.openxmlformats.org/officeDocument/2006/relationships/hyperlink" Target="http://www.ncbi.nlm.nih.gov/geo/query/acc.cgi?acc=GSM92232" TargetMode="External"/><Relationship Id="rId819" Type="http://schemas.openxmlformats.org/officeDocument/2006/relationships/hyperlink" Target="http://www.ncbi.nlm.nih.gov/geo/query/acc.cgi?acc=GSM488972" TargetMode="External"/><Relationship Id="rId1004" Type="http://schemas.openxmlformats.org/officeDocument/2006/relationships/hyperlink" Target="http://www.ncbi.nlm.nih.gov/geo/query/acc.cgi?acc=GSM183316" TargetMode="External"/><Relationship Id="rId1211" Type="http://schemas.openxmlformats.org/officeDocument/2006/relationships/hyperlink" Target="http://www.ncbi.nlm.nih.gov/geo/query/acc.cgi?acc=GSE11199" TargetMode="External"/><Relationship Id="rId1656" Type="http://schemas.openxmlformats.org/officeDocument/2006/relationships/hyperlink" Target="http://www.ncbi.nlm.nih.gov/geo/query/acc.cgi?acc=GSM547998" TargetMode="External"/><Relationship Id="rId220" Type="http://schemas.openxmlformats.org/officeDocument/2006/relationships/hyperlink" Target="http://www.ncbi.nlm.nih.gov/geo/query/acc.cgi?acc=GSE14711" TargetMode="External"/><Relationship Id="rId458" Type="http://schemas.openxmlformats.org/officeDocument/2006/relationships/hyperlink" Target="http://www.ncbi.nlm.nih.gov/geo/query/acc.cgi?acc=GSM410669" TargetMode="External"/><Relationship Id="rId665" Type="http://schemas.openxmlformats.org/officeDocument/2006/relationships/hyperlink" Target="http://www.ncbi.nlm.nih.gov/geo/query/acc.cgi?acc=GSM454563" TargetMode="External"/><Relationship Id="rId872" Type="http://schemas.openxmlformats.org/officeDocument/2006/relationships/hyperlink" Target="http://www.ncbi.nlm.nih.gov/geo/query/acc.cgi?acc=GSM469131" TargetMode="External"/><Relationship Id="rId1088" Type="http://schemas.openxmlformats.org/officeDocument/2006/relationships/hyperlink" Target="http://www.ncbi.nlm.nih.gov/geo/query/acc.cgi?acc=GSM300401" TargetMode="External"/><Relationship Id="rId1295" Type="http://schemas.openxmlformats.org/officeDocument/2006/relationships/hyperlink" Target="http://www.ncbi.nlm.nih.gov/geo/query/acc.cgi?acc=GSE5679" TargetMode="External"/><Relationship Id="rId1309" Type="http://schemas.openxmlformats.org/officeDocument/2006/relationships/hyperlink" Target="http://www.ncbi.nlm.nih.gov/geo/query/acc.cgi?acc=GSE5679" TargetMode="External"/><Relationship Id="rId1516" Type="http://schemas.openxmlformats.org/officeDocument/2006/relationships/hyperlink" Target="http://www.ncbi.nlm.nih.gov/geo/query/acc.cgi?acc=GSM160532" TargetMode="External"/><Relationship Id="rId1723" Type="http://schemas.openxmlformats.org/officeDocument/2006/relationships/hyperlink" Target="http://www.ncbi.nlm.nih.gov/geo/query/acc.cgi?acc=GSE18810" TargetMode="External"/><Relationship Id="rId15" Type="http://schemas.openxmlformats.org/officeDocument/2006/relationships/hyperlink" Target="http://www.ncbi.nlm.nih.gov/geo/query/acc.cgi?acc=GSM500988" TargetMode="External"/><Relationship Id="rId318" Type="http://schemas.openxmlformats.org/officeDocument/2006/relationships/hyperlink" Target="http://www.ncbi.nlm.nih.gov/geo/query/acc.cgi?acc=GSM299100" TargetMode="External"/><Relationship Id="rId525" Type="http://schemas.openxmlformats.org/officeDocument/2006/relationships/hyperlink" Target="http://www.ncbi.nlm.nih.gov/geo/query/acc.cgi?acc=GSM501891" TargetMode="External"/><Relationship Id="rId732" Type="http://schemas.openxmlformats.org/officeDocument/2006/relationships/hyperlink" Target="http://www.ncbi.nlm.nih.gov/geo/query/acc.cgi?acc=GSM492835" TargetMode="External"/><Relationship Id="rId1155" Type="http://schemas.openxmlformats.org/officeDocument/2006/relationships/hyperlink" Target="http://www.ncbi.nlm.nih.gov/geo/query/acc.cgi?acc=GSM343821" TargetMode="External"/><Relationship Id="rId1362" Type="http://schemas.openxmlformats.org/officeDocument/2006/relationships/hyperlink" Target="http://www.ncbi.nlm.nih.gov/geo/query/acc.cgi?acc=GSM320548" TargetMode="External"/><Relationship Id="rId99" Type="http://schemas.openxmlformats.org/officeDocument/2006/relationships/hyperlink" Target="http://www.ncbi.nlm.nih.gov/geo/query/acc.cgi?acc=GSM347919" TargetMode="External"/><Relationship Id="rId164" Type="http://schemas.openxmlformats.org/officeDocument/2006/relationships/hyperlink" Target="http://www.ncbi.nlm.nih.gov/geo/query/acc.cgi?acc=GSM372142" TargetMode="External"/><Relationship Id="rId371" Type="http://schemas.openxmlformats.org/officeDocument/2006/relationships/hyperlink" Target="http://www.ncbi.nlm.nih.gov/geo/query/acc.cgi?acc=GSM119354" TargetMode="External"/><Relationship Id="rId1015" Type="http://schemas.openxmlformats.org/officeDocument/2006/relationships/hyperlink" Target="http://www.ncbi.nlm.nih.gov/geo/query/acc.cgi?acc=GSM183483" TargetMode="External"/><Relationship Id="rId1222" Type="http://schemas.openxmlformats.org/officeDocument/2006/relationships/hyperlink" Target="http://www.ncbi.nlm.nih.gov/geo/query/acc.cgi?acc=GSE11199" TargetMode="External"/><Relationship Id="rId1667" Type="http://schemas.openxmlformats.org/officeDocument/2006/relationships/hyperlink" Target="http://www.ncbi.nlm.nih.gov/geo/query/acc.cgi?acc=GSM154078" TargetMode="External"/><Relationship Id="rId469" Type="http://schemas.openxmlformats.org/officeDocument/2006/relationships/hyperlink" Target="http://www.ncbi.nlm.nih.gov/geo/query/acc.cgi?acc=GSM410686" TargetMode="External"/><Relationship Id="rId676" Type="http://schemas.openxmlformats.org/officeDocument/2006/relationships/hyperlink" Target="http://www.ncbi.nlm.nih.gov/geo/query/acc.cgi?acc=GSM454564" TargetMode="External"/><Relationship Id="rId883" Type="http://schemas.openxmlformats.org/officeDocument/2006/relationships/hyperlink" Target="http://www.ncbi.nlm.nih.gov/sites/entrez?Db=Pubmed&amp;term=20211010%5bUID%5d" TargetMode="External"/><Relationship Id="rId1099" Type="http://schemas.openxmlformats.org/officeDocument/2006/relationships/hyperlink" Target="http://www.ncbi.nlm.nih.gov/sites/entrez?Db=Pubmed&amp;term=18773076%5bUID%5d" TargetMode="External"/><Relationship Id="rId1527" Type="http://schemas.openxmlformats.org/officeDocument/2006/relationships/hyperlink" Target="http://www.ncbi.nlm.nih.gov/geo/query/acc.cgi?acc=GSE8928" TargetMode="External"/><Relationship Id="rId1734" Type="http://schemas.openxmlformats.org/officeDocument/2006/relationships/hyperlink" Target="http://www.ncbi.nlm.nih.gov/geo/query/acc.cgi?acc=GSM549573" TargetMode="External"/><Relationship Id="rId26" Type="http://schemas.openxmlformats.org/officeDocument/2006/relationships/hyperlink" Target="http://www.ncbi.nlm.nih.gov/geo/query/acc.cgi?acc=GSM367061" TargetMode="External"/><Relationship Id="rId231" Type="http://schemas.openxmlformats.org/officeDocument/2006/relationships/hyperlink" Target="http://www.ncbi.nlm.nih.gov/geo/query/acc.cgi?acc=GSM260658" TargetMode="External"/><Relationship Id="rId329" Type="http://schemas.openxmlformats.org/officeDocument/2006/relationships/hyperlink" Target="http://www.ncbi.nlm.nih.gov/geo/query/acc.cgi?acc=GSM143727" TargetMode="External"/><Relationship Id="rId536" Type="http://schemas.openxmlformats.org/officeDocument/2006/relationships/hyperlink" Target="http://www.ncbi.nlm.nih.gov/geo/query/acc.cgi?acc=GSM551183" TargetMode="External"/><Relationship Id="rId1166" Type="http://schemas.openxmlformats.org/officeDocument/2006/relationships/hyperlink" Target="http://www.ncbi.nlm.nih.gov/sites/entrez?Db=Pubmed&amp;term=19057661%5bUID%5d" TargetMode="External"/><Relationship Id="rId1373" Type="http://schemas.openxmlformats.org/officeDocument/2006/relationships/hyperlink" Target="http://www.ncbi.nlm.nih.gov/geo/query/acc.cgi?acc=GSE10463" TargetMode="External"/><Relationship Id="rId175" Type="http://schemas.openxmlformats.org/officeDocument/2006/relationships/hyperlink" Target="http://www.ncbi.nlm.nih.gov/geo/query/acc.cgi?acc=GSM372144" TargetMode="External"/><Relationship Id="rId743" Type="http://schemas.openxmlformats.org/officeDocument/2006/relationships/hyperlink" Target="http://www.ncbi.nlm.nih.gov/geo/query/acc.cgi?acc=GSE9451" TargetMode="External"/><Relationship Id="rId950" Type="http://schemas.openxmlformats.org/officeDocument/2006/relationships/hyperlink" Target="http://www.ncbi.nlm.nih.gov/geo/query/acc.cgi?acc=GSM422112" TargetMode="External"/><Relationship Id="rId1026" Type="http://schemas.openxmlformats.org/officeDocument/2006/relationships/hyperlink" Target="http://www.ncbi.nlm.nih.gov/sites/entrez?Db=Pubmed&amp;term=18084737%5bUID%5d" TargetMode="External"/><Relationship Id="rId1580" Type="http://schemas.openxmlformats.org/officeDocument/2006/relationships/hyperlink" Target="http://www.ncbi.nlm.nih.gov/geo/query/acc.cgi?acc=GSM279581" TargetMode="External"/><Relationship Id="rId1678" Type="http://schemas.openxmlformats.org/officeDocument/2006/relationships/hyperlink" Target="http://www.ncbi.nlm.nih.gov/geo/query/acc.cgi?acc=GSM547999" TargetMode="External"/><Relationship Id="rId1801" Type="http://schemas.openxmlformats.org/officeDocument/2006/relationships/hyperlink" Target="http://www.ncbi.nlm.nih.gov/geo/query/acc.cgi?acc=GSM422295" TargetMode="External"/><Relationship Id="rId382" Type="http://schemas.openxmlformats.org/officeDocument/2006/relationships/hyperlink" Target="http://www.ncbi.nlm.nih.gov/geo/query/acc.cgi?acc=GSM119354" TargetMode="External"/><Relationship Id="rId603" Type="http://schemas.openxmlformats.org/officeDocument/2006/relationships/hyperlink" Target="http://www.ncbi.nlm.nih.gov/geo/query/acc.cgi?acc=GSM92232" TargetMode="External"/><Relationship Id="rId687" Type="http://schemas.openxmlformats.org/officeDocument/2006/relationships/hyperlink" Target="http://www.ncbi.nlm.nih.gov/geo/query/acc.cgi?acc=GSM454564" TargetMode="External"/><Relationship Id="rId810" Type="http://schemas.openxmlformats.org/officeDocument/2006/relationships/hyperlink" Target="http://www.ncbi.nlm.nih.gov/geo/query/acc.cgi?acc=GSM488968" TargetMode="External"/><Relationship Id="rId908" Type="http://schemas.openxmlformats.org/officeDocument/2006/relationships/hyperlink" Target="http://www.ncbi.nlm.nih.gov/geo/query/acc.cgi?acc=GSM189452" TargetMode="External"/><Relationship Id="rId1233" Type="http://schemas.openxmlformats.org/officeDocument/2006/relationships/hyperlink" Target="http://www.ncbi.nlm.nih.gov/sites/entrez?Db=Pubmed&amp;term=19635926%5bUID%5d" TargetMode="External"/><Relationship Id="rId1440" Type="http://schemas.openxmlformats.org/officeDocument/2006/relationships/hyperlink" Target="http://www.ncbi.nlm.nih.gov/geo/query/acc.cgi?acc=GSE12773" TargetMode="External"/><Relationship Id="rId1538" Type="http://schemas.openxmlformats.org/officeDocument/2006/relationships/hyperlink" Target="http://www.ncbi.nlm.nih.gov/sites/entrez?Db=Pubmed&amp;term=17893130%5bUID%5d" TargetMode="External"/><Relationship Id="rId242" Type="http://schemas.openxmlformats.org/officeDocument/2006/relationships/hyperlink" Target="http://www.ncbi.nlm.nih.gov/geo/query/acc.cgi?acc=GSM260670" TargetMode="External"/><Relationship Id="rId894" Type="http://schemas.openxmlformats.org/officeDocument/2006/relationships/hyperlink" Target="http://www.ncbi.nlm.nih.gov/geo/query/acc.cgi?acc=GSM182001" TargetMode="External"/><Relationship Id="rId1177" Type="http://schemas.openxmlformats.org/officeDocument/2006/relationships/hyperlink" Target="http://www.ncbi.nlm.nih.gov/sites/entrez?Db=Pubmed&amp;term=19057661%5bUID%5d" TargetMode="External"/><Relationship Id="rId1300" Type="http://schemas.openxmlformats.org/officeDocument/2006/relationships/hyperlink" Target="http://www.ncbi.nlm.nih.gov/geo/query/acc.cgi?acc=GSE5679" TargetMode="External"/><Relationship Id="rId1745" Type="http://schemas.openxmlformats.org/officeDocument/2006/relationships/hyperlink" Target="http://www.ncbi.nlm.nih.gov/geo/query/acc.cgi?acc=GSM381340" TargetMode="External"/><Relationship Id="rId37" Type="http://schemas.openxmlformats.org/officeDocument/2006/relationships/hyperlink" Target="http://www.ncbi.nlm.nih.gov/geo/query/acc.cgi?acc=GSM402708" TargetMode="External"/><Relationship Id="rId102" Type="http://schemas.openxmlformats.org/officeDocument/2006/relationships/hyperlink" Target="http://www.ncbi.nlm.nih.gov/geo/query/acc.cgi?acc=GSM347919" TargetMode="External"/><Relationship Id="rId547" Type="http://schemas.openxmlformats.org/officeDocument/2006/relationships/hyperlink" Target="http://www.ncbi.nlm.nih.gov/geo/query/acc.cgi?acc=GSM346943" TargetMode="External"/><Relationship Id="rId754" Type="http://schemas.openxmlformats.org/officeDocument/2006/relationships/hyperlink" Target="http://www.ncbi.nlm.nih.gov/geo/query/acc.cgi?acc=GSM116102" TargetMode="External"/><Relationship Id="rId961" Type="http://schemas.openxmlformats.org/officeDocument/2006/relationships/hyperlink" Target="http://www.ncbi.nlm.nih.gov/geo/query/acc.cgi?acc=GSM432179" TargetMode="External"/><Relationship Id="rId1384" Type="http://schemas.openxmlformats.org/officeDocument/2006/relationships/hyperlink" Target="http://www.ncbi.nlm.nih.gov/sites/entrez?Db=Pubmed&amp;term=17502666%5bUID%5d" TargetMode="External"/><Relationship Id="rId1591" Type="http://schemas.openxmlformats.org/officeDocument/2006/relationships/hyperlink" Target="http://www.ncbi.nlm.nih.gov/geo/query/acc.cgi?acc=GSE14926" TargetMode="External"/><Relationship Id="rId1605" Type="http://schemas.openxmlformats.org/officeDocument/2006/relationships/hyperlink" Target="http://www.ncbi.nlm.nih.gov/sites/entrez?Db=Pubmed&amp;term=18922855%5bUID%5d" TargetMode="External"/><Relationship Id="rId1689" Type="http://schemas.openxmlformats.org/officeDocument/2006/relationships/hyperlink" Target="http://www.ncbi.nlm.nih.gov/geo/query/acc.cgi?acc=GSM198942" TargetMode="External"/><Relationship Id="rId1812" Type="http://schemas.openxmlformats.org/officeDocument/2006/relationships/hyperlink" Target="http://www.ncbi.nlm.nih.gov/geo/query/acc.cgi?acc=GSM287217" TargetMode="External"/><Relationship Id="rId90" Type="http://schemas.openxmlformats.org/officeDocument/2006/relationships/hyperlink" Target="http://www.ncbi.nlm.nih.gov/geo/query/acc.cgi?acc=GSM367244" TargetMode="External"/><Relationship Id="rId186" Type="http://schemas.openxmlformats.org/officeDocument/2006/relationships/hyperlink" Target="http://www.ncbi.nlm.nih.gov/geo/query/acc.cgi?acc=GSM239612" TargetMode="External"/><Relationship Id="rId393" Type="http://schemas.openxmlformats.org/officeDocument/2006/relationships/hyperlink" Target="http://www.ncbi.nlm.nih.gov/geo/query/acc.cgi?acc=GSM305786" TargetMode="External"/><Relationship Id="rId407" Type="http://schemas.openxmlformats.org/officeDocument/2006/relationships/hyperlink" Target="http://www.ncbi.nlm.nih.gov/geo/query/acc.cgi?acc=GSM335393" TargetMode="External"/><Relationship Id="rId614" Type="http://schemas.openxmlformats.org/officeDocument/2006/relationships/hyperlink" Target="http://www.ncbi.nlm.nih.gov/geo/query/acc.cgi?acc=GSM239612" TargetMode="External"/><Relationship Id="rId821" Type="http://schemas.openxmlformats.org/officeDocument/2006/relationships/hyperlink" Target="http://www.ncbi.nlm.nih.gov/sites/entrez?Db=Pubmed&amp;term=20200148%5bUID%5d" TargetMode="External"/><Relationship Id="rId1037" Type="http://schemas.openxmlformats.org/officeDocument/2006/relationships/hyperlink" Target="http://www.ncbi.nlm.nih.gov/sites/entrez?Db=Pubmed&amp;term=18084737%5bUID%5d" TargetMode="External"/><Relationship Id="rId1244" Type="http://schemas.openxmlformats.org/officeDocument/2006/relationships/hyperlink" Target="http://www.ncbi.nlm.nih.gov/geo/query/acc.cgi?acc=GSE13896" TargetMode="External"/><Relationship Id="rId1451" Type="http://schemas.openxmlformats.org/officeDocument/2006/relationships/hyperlink" Target="http://www.ncbi.nlm.nih.gov/geo/query/acc.cgi?acc=GSM160530" TargetMode="External"/><Relationship Id="rId253" Type="http://schemas.openxmlformats.org/officeDocument/2006/relationships/hyperlink" Target="http://www.ncbi.nlm.nih.gov/geo/query/acc.cgi?acc=GSM260682" TargetMode="External"/><Relationship Id="rId460" Type="http://schemas.openxmlformats.org/officeDocument/2006/relationships/hyperlink" Target="http://www.ncbi.nlm.nih.gov/geo/query/acc.cgi?acc=GSM410673" TargetMode="External"/><Relationship Id="rId698" Type="http://schemas.openxmlformats.org/officeDocument/2006/relationships/hyperlink" Target="http://www.ncbi.nlm.nih.gov/geo/query/acc.cgi?acc=GSM53382" TargetMode="External"/><Relationship Id="rId919" Type="http://schemas.openxmlformats.org/officeDocument/2006/relationships/hyperlink" Target="http://www.ncbi.nlm.nih.gov/geo/query/acc.cgi?acc=GSM305430" TargetMode="External"/><Relationship Id="rId1090" Type="http://schemas.openxmlformats.org/officeDocument/2006/relationships/hyperlink" Target="http://www.ncbi.nlm.nih.gov/geo/query/acc.cgi?acc=GSM300403" TargetMode="External"/><Relationship Id="rId1104" Type="http://schemas.openxmlformats.org/officeDocument/2006/relationships/hyperlink" Target="http://www.ncbi.nlm.nih.gov/geo/query/acc.cgi?acc=GSE10739" TargetMode="External"/><Relationship Id="rId1311" Type="http://schemas.openxmlformats.org/officeDocument/2006/relationships/hyperlink" Target="http://www.ncbi.nlm.nih.gov/pubmed/16210585" TargetMode="External"/><Relationship Id="rId1549" Type="http://schemas.openxmlformats.org/officeDocument/2006/relationships/hyperlink" Target="http://www.ncbi.nlm.nih.gov/sites/entrez?Db=Pubmed&amp;term=17893130%5bUID%5d" TargetMode="External"/><Relationship Id="rId1756" Type="http://schemas.openxmlformats.org/officeDocument/2006/relationships/hyperlink" Target="http://www.ncbi.nlm.nih.gov/geo/query/acc.cgi?acc=GSM310433" TargetMode="External"/><Relationship Id="rId48" Type="http://schemas.openxmlformats.org/officeDocument/2006/relationships/hyperlink" Target="http://www.ncbi.nlm.nih.gov/sites/entrez?Db=Pubmed&amp;term=19481515%5bUID%5d" TargetMode="External"/><Relationship Id="rId113" Type="http://schemas.openxmlformats.org/officeDocument/2006/relationships/hyperlink" Target="http://www.ncbi.nlm.nih.gov/geo/query/acc.cgi?acc=GSM372144" TargetMode="External"/><Relationship Id="rId320" Type="http://schemas.openxmlformats.org/officeDocument/2006/relationships/hyperlink" Target="http://www.ncbi.nlm.nih.gov/geo/query/acc.cgi?acc=GSM143726" TargetMode="External"/><Relationship Id="rId558" Type="http://schemas.openxmlformats.org/officeDocument/2006/relationships/hyperlink" Target="http://www.ncbi.nlm.nih.gov/geo/query/acc.cgi?acc=GSM288812" TargetMode="External"/><Relationship Id="rId765" Type="http://schemas.openxmlformats.org/officeDocument/2006/relationships/hyperlink" Target="http://www.ncbi.nlm.nih.gov/geo/query/acc.cgi?acc=GSM178554" TargetMode="External"/><Relationship Id="rId972" Type="http://schemas.openxmlformats.org/officeDocument/2006/relationships/hyperlink" Target="http://www.ncbi.nlm.nih.gov/geo/query/acc.cgi?acc=GSE16836" TargetMode="External"/><Relationship Id="rId1188" Type="http://schemas.openxmlformats.org/officeDocument/2006/relationships/hyperlink" Target="http://www.ncbi.nlm.nih.gov/sites/entrez?Db=Pubmed&amp;term=19057661%5bUID%5d" TargetMode="External"/><Relationship Id="rId1395" Type="http://schemas.openxmlformats.org/officeDocument/2006/relationships/hyperlink" Target="http://www.ncbi.nlm.nih.gov/geo/query/acc.cgi?acc=GSM112665" TargetMode="External"/><Relationship Id="rId1409" Type="http://schemas.openxmlformats.org/officeDocument/2006/relationships/hyperlink" Target="http://www.ncbi.nlm.nih.gov/geo/query/acc.cgi?acc=GSM260697" TargetMode="External"/><Relationship Id="rId1616" Type="http://schemas.openxmlformats.org/officeDocument/2006/relationships/hyperlink" Target="http://www.ncbi.nlm.nih.gov/geo/query/acc.cgi?acc=GSM372806" TargetMode="External"/><Relationship Id="rId197" Type="http://schemas.openxmlformats.org/officeDocument/2006/relationships/hyperlink" Target="http://www.ncbi.nlm.nih.gov/geo/query/acc.cgi?acc=GSM250019" TargetMode="External"/><Relationship Id="rId418" Type="http://schemas.openxmlformats.org/officeDocument/2006/relationships/hyperlink" Target="http://www.ncbi.nlm.nih.gov/geo/query/acc.cgi?acc=GSM336559" TargetMode="External"/><Relationship Id="rId625" Type="http://schemas.openxmlformats.org/officeDocument/2006/relationships/hyperlink" Target="http://www.ncbi.nlm.nih.gov/geo/query/acc.cgi?acc=GSM173534" TargetMode="External"/><Relationship Id="rId832" Type="http://schemas.openxmlformats.org/officeDocument/2006/relationships/hyperlink" Target="http://www.ncbi.nlm.nih.gov/geo/query/acc.cgi?acc=GSM483480" TargetMode="External"/><Relationship Id="rId1048" Type="http://schemas.openxmlformats.org/officeDocument/2006/relationships/hyperlink" Target="http://www.ncbi.nlm.nih.gov/geo/query/acc.cgi?acc=GSE8608" TargetMode="External"/><Relationship Id="rId1255" Type="http://schemas.openxmlformats.org/officeDocument/2006/relationships/hyperlink" Target="http://www.ncbi.nlm.nih.gov/sites/entrez?Db=Pubmed&amp;term=19381294%5bUID%5d" TargetMode="External"/><Relationship Id="rId1462" Type="http://schemas.openxmlformats.org/officeDocument/2006/relationships/hyperlink" Target="http://www.ncbi.nlm.nih.gov/geo/query/acc.cgi?acc=GSM264755" TargetMode="External"/><Relationship Id="rId264" Type="http://schemas.openxmlformats.org/officeDocument/2006/relationships/hyperlink" Target="http://www.ncbi.nlm.nih.gov/geo/query/acc.cgi?acc=GSE21668" TargetMode="External"/><Relationship Id="rId471" Type="http://schemas.openxmlformats.org/officeDocument/2006/relationships/hyperlink" Target="http://www.ncbi.nlm.nih.gov/geo/query/acc.cgi?acc=GSM318412" TargetMode="External"/><Relationship Id="rId1115" Type="http://schemas.openxmlformats.org/officeDocument/2006/relationships/hyperlink" Target="http://www.ncbi.nlm.nih.gov/geo/query/acc.cgi?acc=GSE7568" TargetMode="External"/><Relationship Id="rId1322" Type="http://schemas.openxmlformats.org/officeDocument/2006/relationships/hyperlink" Target="http://www.ncbi.nlm.nih.gov/pubmed/16210585" TargetMode="External"/><Relationship Id="rId1767" Type="http://schemas.openxmlformats.org/officeDocument/2006/relationships/hyperlink" Target="http://www.ncbi.nlm.nih.gov/sites/entrez?Db=Pubmed&amp;term=19023113%5bUID%5d" TargetMode="External"/><Relationship Id="rId59" Type="http://schemas.openxmlformats.org/officeDocument/2006/relationships/hyperlink" Target="http://www.ncbi.nlm.nih.gov/geo/query/acc.cgi?acc=GSM172866" TargetMode="External"/><Relationship Id="rId124" Type="http://schemas.openxmlformats.org/officeDocument/2006/relationships/hyperlink" Target="http://www.ncbi.nlm.nih.gov/geo/query/acc.cgi?acc=GSM402717" TargetMode="External"/><Relationship Id="rId569" Type="http://schemas.openxmlformats.org/officeDocument/2006/relationships/hyperlink" Target="http://www.ncbi.nlm.nih.gov/geo/query/acc.cgi?acc=GSM304260" TargetMode="External"/><Relationship Id="rId776" Type="http://schemas.openxmlformats.org/officeDocument/2006/relationships/hyperlink" Target="http://www.ncbi.nlm.nih.gov/geo/query/acc.cgi?acc=GSM289618" TargetMode="External"/><Relationship Id="rId983" Type="http://schemas.openxmlformats.org/officeDocument/2006/relationships/hyperlink" Target="http://www.ncbi.nlm.nih.gov/geo/query/acc.cgi?acc=GSE18565" TargetMode="External"/><Relationship Id="rId1199" Type="http://schemas.openxmlformats.org/officeDocument/2006/relationships/hyperlink" Target="http://www.ncbi.nlm.nih.gov/geo/query/acc.cgi?acc=GSE11199" TargetMode="External"/><Relationship Id="rId1627" Type="http://schemas.openxmlformats.org/officeDocument/2006/relationships/hyperlink" Target="http://www.ncbi.nlm.nih.gov/geo/query/acc.cgi?acc=GSM372817" TargetMode="External"/><Relationship Id="rId331" Type="http://schemas.openxmlformats.org/officeDocument/2006/relationships/hyperlink" Target="http://www.ncbi.nlm.nih.gov/geo/query/acc.cgi?acc=GSM119354" TargetMode="External"/><Relationship Id="rId429" Type="http://schemas.openxmlformats.org/officeDocument/2006/relationships/hyperlink" Target="http://www.ncbi.nlm.nih.gov/geo/query/acc.cgi?acc=GSM385333" TargetMode="External"/><Relationship Id="rId636" Type="http://schemas.openxmlformats.org/officeDocument/2006/relationships/hyperlink" Target="http://www.ncbi.nlm.nih.gov/geo/query/acc.cgi?acc=GSM173545" TargetMode="External"/><Relationship Id="rId1059" Type="http://schemas.openxmlformats.org/officeDocument/2006/relationships/hyperlink" Target="http://www.ncbi.nlm.nih.gov/geo/query/acc.cgi?acc=GSE8608" TargetMode="External"/><Relationship Id="rId1266" Type="http://schemas.openxmlformats.org/officeDocument/2006/relationships/hyperlink" Target="http://www.ncbi.nlm.nih.gov/geo/query/acc.cgi?acc=GSE3280" TargetMode="External"/><Relationship Id="rId1473" Type="http://schemas.openxmlformats.org/officeDocument/2006/relationships/hyperlink" Target="http://www.ncbi.nlm.nih.gov/geo/query/acc.cgi?acc=GSM132927" TargetMode="External"/><Relationship Id="rId843" Type="http://schemas.openxmlformats.org/officeDocument/2006/relationships/hyperlink" Target="http://www.ncbi.nlm.nih.gov/geo/query/acc.cgi?acc=GSM483480" TargetMode="External"/><Relationship Id="rId1126" Type="http://schemas.openxmlformats.org/officeDocument/2006/relationships/hyperlink" Target="http://www.ncbi.nlm.nih.gov/sites/entrez?Db=Pubmed&amp;term=18453574%5bUID%5d" TargetMode="External"/><Relationship Id="rId1680" Type="http://schemas.openxmlformats.org/officeDocument/2006/relationships/hyperlink" Target="http://www.ncbi.nlm.nih.gov/geo/query/acc.cgi?acc=GSM547999" TargetMode="External"/><Relationship Id="rId1778" Type="http://schemas.openxmlformats.org/officeDocument/2006/relationships/hyperlink" Target="http://www.ncbi.nlm.nih.gov/geo/query/acc.cgi?acc=GSE12366" TargetMode="External"/><Relationship Id="rId275" Type="http://schemas.openxmlformats.org/officeDocument/2006/relationships/hyperlink" Target="http://www.ncbi.nlm.nih.gov/geo/query/acc.cgi?acc=GSE21668" TargetMode="External"/><Relationship Id="rId482" Type="http://schemas.openxmlformats.org/officeDocument/2006/relationships/hyperlink" Target="http://www.ncbi.nlm.nih.gov/geo/query/acc.cgi?acc=GSM318412" TargetMode="External"/><Relationship Id="rId703" Type="http://schemas.openxmlformats.org/officeDocument/2006/relationships/hyperlink" Target="http://www.ncbi.nlm.nih.gov/geo/query/acc.cgi?acc=GSM53387" TargetMode="External"/><Relationship Id="rId910" Type="http://schemas.openxmlformats.org/officeDocument/2006/relationships/hyperlink" Target="http://www.ncbi.nlm.nih.gov/geo/query/acc.cgi?acc=GSM189454" TargetMode="External"/><Relationship Id="rId1333" Type="http://schemas.openxmlformats.org/officeDocument/2006/relationships/hyperlink" Target="http://www.ncbi.nlm.nih.gov/geo/query/acc.cgi?acc=GSM286017" TargetMode="External"/><Relationship Id="rId1540" Type="http://schemas.openxmlformats.org/officeDocument/2006/relationships/hyperlink" Target="http://www.ncbi.nlm.nih.gov/sites/entrez?Db=Pubmed&amp;term=17893130%5bUID%5d" TargetMode="External"/><Relationship Id="rId1638" Type="http://schemas.openxmlformats.org/officeDocument/2006/relationships/hyperlink" Target="http://www.ncbi.nlm.nih.gov/sites/entrez?Db=Pubmed&amp;term=18922855%5bUID%5d" TargetMode="External"/><Relationship Id="rId135" Type="http://schemas.openxmlformats.org/officeDocument/2006/relationships/hyperlink" Target="http://www.ncbi.nlm.nih.gov/geo/query/acc.cgi?acc=GSM500995" TargetMode="External"/><Relationship Id="rId342" Type="http://schemas.openxmlformats.org/officeDocument/2006/relationships/hyperlink" Target="http://www.ncbi.nlm.nih.gov/sites/entrez?Db=Pubmed&amp;term=18334548%5bUID%5d" TargetMode="External"/><Relationship Id="rId787" Type="http://schemas.openxmlformats.org/officeDocument/2006/relationships/hyperlink" Target="http://www.ncbi.nlm.nih.gov/geo/query/acc.cgi?acc=GSE19429" TargetMode="External"/><Relationship Id="rId994" Type="http://schemas.openxmlformats.org/officeDocument/2006/relationships/hyperlink" Target="http://www.ncbi.nlm.nih.gov/geo/query/acc.cgi?acc=GSE6054" TargetMode="External"/><Relationship Id="rId1400" Type="http://schemas.openxmlformats.org/officeDocument/2006/relationships/hyperlink" Target="http://www.ncbi.nlm.nih.gov/geo/query/acc.cgi?acc=GSM112670" TargetMode="External"/><Relationship Id="rId202" Type="http://schemas.openxmlformats.org/officeDocument/2006/relationships/hyperlink" Target="http://www.ncbi.nlm.nih.gov/geo/query/acc.cgi?acc=GSM451155" TargetMode="External"/><Relationship Id="rId647" Type="http://schemas.openxmlformats.org/officeDocument/2006/relationships/hyperlink" Target="http://www.ncbi.nlm.nih.gov/geo/query/acc.cgi?acc=GSM173556" TargetMode="External"/><Relationship Id="rId854" Type="http://schemas.openxmlformats.org/officeDocument/2006/relationships/hyperlink" Target="http://www.ncbi.nlm.nih.gov/geo/query/acc.cgi?acc=GSM290421" TargetMode="External"/><Relationship Id="rId1277" Type="http://schemas.openxmlformats.org/officeDocument/2006/relationships/hyperlink" Target="http://www.ncbi.nlm.nih.gov/geo/query/acc.cgi?acc=GSM181972" TargetMode="External"/><Relationship Id="rId1484" Type="http://schemas.openxmlformats.org/officeDocument/2006/relationships/hyperlink" Target="http://www.ncbi.nlm.nih.gov/geo/query/acc.cgi?acc=GSM160530" TargetMode="External"/><Relationship Id="rId1691" Type="http://schemas.openxmlformats.org/officeDocument/2006/relationships/hyperlink" Target="http://www.ncbi.nlm.nih.gov/geo/query/acc.cgi?acc=GSM198943" TargetMode="External"/><Relationship Id="rId1705" Type="http://schemas.openxmlformats.org/officeDocument/2006/relationships/hyperlink" Target="http://www.ncbi.nlm.nih.gov/geo/query/acc.cgi?acc=GSM549579" TargetMode="External"/><Relationship Id="rId286" Type="http://schemas.openxmlformats.org/officeDocument/2006/relationships/hyperlink" Target="http://www.ncbi.nlm.nih.gov/geo/query/acc.cgi?acc=GSM540714" TargetMode="External"/><Relationship Id="rId493" Type="http://schemas.openxmlformats.org/officeDocument/2006/relationships/hyperlink" Target="http://www.ncbi.nlm.nih.gov/geo/query/acc.cgi?acc=GSM143910" TargetMode="External"/><Relationship Id="rId507" Type="http://schemas.openxmlformats.org/officeDocument/2006/relationships/hyperlink" Target="http://www.ncbi.nlm.nih.gov/geo/query/acc.cgi?acc=GSM476786" TargetMode="External"/><Relationship Id="rId714" Type="http://schemas.openxmlformats.org/officeDocument/2006/relationships/hyperlink" Target="http://www.ncbi.nlm.nih.gov/geo/query/acc.cgi?acc=GSM53382" TargetMode="External"/><Relationship Id="rId921" Type="http://schemas.openxmlformats.org/officeDocument/2006/relationships/hyperlink" Target="http://www.ncbi.nlm.nih.gov/geo/query/acc.cgi?acc=GSM305433" TargetMode="External"/><Relationship Id="rId1137" Type="http://schemas.openxmlformats.org/officeDocument/2006/relationships/hyperlink" Target="http://www.ncbi.nlm.nih.gov/geo/query/acc.cgi?acc=GSM343803" TargetMode="External"/><Relationship Id="rId1344" Type="http://schemas.openxmlformats.org/officeDocument/2006/relationships/hyperlink" Target="http://www.ncbi.nlm.nih.gov/geo/query/acc.cgi?acc=GSE10316" TargetMode="External"/><Relationship Id="rId1551" Type="http://schemas.openxmlformats.org/officeDocument/2006/relationships/hyperlink" Target="http://www.ncbi.nlm.nih.gov/geo/query/acc.cgi?acc=GSM160532" TargetMode="External"/><Relationship Id="rId1789" Type="http://schemas.openxmlformats.org/officeDocument/2006/relationships/hyperlink" Target="http://www.ncbi.nlm.nih.gov/geo/query/acc.cgi?acc=GSM422294" TargetMode="External"/><Relationship Id="rId50" Type="http://schemas.openxmlformats.org/officeDocument/2006/relationships/hyperlink" Target="http://www.ncbi.nlm.nih.gov/sites/entrez?Db=Pubmed&amp;term=19481515%5bUID%5d" TargetMode="External"/><Relationship Id="rId146" Type="http://schemas.openxmlformats.org/officeDocument/2006/relationships/hyperlink" Target="http://www.ncbi.nlm.nih.gov/geo/query/acc.cgi?acc=GSM501006" TargetMode="External"/><Relationship Id="rId353" Type="http://schemas.openxmlformats.org/officeDocument/2006/relationships/hyperlink" Target="http://www.ncbi.nlm.nih.gov/geo/query/acc.cgi?acc=GSM260305" TargetMode="External"/><Relationship Id="rId560" Type="http://schemas.openxmlformats.org/officeDocument/2006/relationships/hyperlink" Target="http://www.ncbi.nlm.nih.gov/geo/query/acc.cgi?acc=GSM288812" TargetMode="External"/><Relationship Id="rId798" Type="http://schemas.openxmlformats.org/officeDocument/2006/relationships/hyperlink" Target="http://www.ncbi.nlm.nih.gov/geo/query/acc.cgi?acc=GSM289612" TargetMode="External"/><Relationship Id="rId1190" Type="http://schemas.openxmlformats.org/officeDocument/2006/relationships/hyperlink" Target="http://www.ncbi.nlm.nih.gov/sites/entrez?Db=Pubmed&amp;term=19057661%5bUID%5d" TargetMode="External"/><Relationship Id="rId1204" Type="http://schemas.openxmlformats.org/officeDocument/2006/relationships/hyperlink" Target="http://www.ncbi.nlm.nih.gov/geo/query/acc.cgi?acc=GSE11199" TargetMode="External"/><Relationship Id="rId1411" Type="http://schemas.openxmlformats.org/officeDocument/2006/relationships/hyperlink" Target="http://www.ncbi.nlm.nih.gov/geo/query/acc.cgi?acc=GSM260699" TargetMode="External"/><Relationship Id="rId1649" Type="http://schemas.openxmlformats.org/officeDocument/2006/relationships/hyperlink" Target="http://www.ncbi.nlm.nih.gov/geo/query/acc.cgi?acc=GSE13791" TargetMode="External"/><Relationship Id="rId213" Type="http://schemas.openxmlformats.org/officeDocument/2006/relationships/hyperlink" Target="http://www.ncbi.nlm.nih.gov/sites/entrez?Db=Pubmed&amp;term=19269371%5bUID%5d" TargetMode="External"/><Relationship Id="rId420" Type="http://schemas.openxmlformats.org/officeDocument/2006/relationships/hyperlink" Target="http://www.ncbi.nlm.nih.gov/geo/query/acc.cgi?acc=GSM336559" TargetMode="External"/><Relationship Id="rId658" Type="http://schemas.openxmlformats.org/officeDocument/2006/relationships/hyperlink" Target="http://www.ncbi.nlm.nih.gov/geo/query/acc.cgi?acc=GSM454563" TargetMode="External"/><Relationship Id="rId865" Type="http://schemas.openxmlformats.org/officeDocument/2006/relationships/hyperlink" Target="http://www.ncbi.nlm.nih.gov/geo/query/acc.cgi?acc=GSE11524" TargetMode="External"/><Relationship Id="rId1050" Type="http://schemas.openxmlformats.org/officeDocument/2006/relationships/hyperlink" Target="http://www.ncbi.nlm.nih.gov/geo/query/acc.cgi?acc=GSE8608" TargetMode="External"/><Relationship Id="rId1288" Type="http://schemas.openxmlformats.org/officeDocument/2006/relationships/hyperlink" Target="http://www.ncbi.nlm.nih.gov/geo/query/acc.cgi?acc=GSM181998" TargetMode="External"/><Relationship Id="rId1495" Type="http://schemas.openxmlformats.org/officeDocument/2006/relationships/hyperlink" Target="http://www.ncbi.nlm.nih.gov/sites/entrez?Db=Pubmed&amp;term=16982809%5bUID%5d" TargetMode="External"/><Relationship Id="rId1509" Type="http://schemas.openxmlformats.org/officeDocument/2006/relationships/hyperlink" Target="http://www.ncbi.nlm.nih.gov/geo/query/acc.cgi?acc=GSM160530" TargetMode="External"/><Relationship Id="rId1716" Type="http://schemas.openxmlformats.org/officeDocument/2006/relationships/hyperlink" Target="http://www.ncbi.nlm.nih.gov/geo/query/acc.cgi?acc=GSM361266" TargetMode="External"/><Relationship Id="rId297" Type="http://schemas.openxmlformats.org/officeDocument/2006/relationships/hyperlink" Target="http://www.ncbi.nlm.nih.gov/geo/query/acc.cgi?acc=GSM265496" TargetMode="External"/><Relationship Id="rId518" Type="http://schemas.openxmlformats.org/officeDocument/2006/relationships/hyperlink" Target="http://www.ncbi.nlm.nih.gov/geo/query/acc.cgi?acc=GSM501890" TargetMode="External"/><Relationship Id="rId725" Type="http://schemas.openxmlformats.org/officeDocument/2006/relationships/hyperlink" Target="http://www.ncbi.nlm.nih.gov/geo/query/acc.cgi?acc=GSM346960" TargetMode="External"/><Relationship Id="rId932" Type="http://schemas.openxmlformats.org/officeDocument/2006/relationships/hyperlink" Target="http://www.ncbi.nlm.nih.gov/geo/query/acc.cgi?acc=GSE12108" TargetMode="External"/><Relationship Id="rId1148" Type="http://schemas.openxmlformats.org/officeDocument/2006/relationships/hyperlink" Target="http://www.ncbi.nlm.nih.gov/geo/query/acc.cgi?acc=GSM343814" TargetMode="External"/><Relationship Id="rId1355" Type="http://schemas.openxmlformats.org/officeDocument/2006/relationships/hyperlink" Target="http://www.ncbi.nlm.nih.gov/geo/query/acc.cgi?acc=GSE12773" TargetMode="External"/><Relationship Id="rId1562" Type="http://schemas.openxmlformats.org/officeDocument/2006/relationships/hyperlink" Target="http://www.ncbi.nlm.nih.gov/geo/query/acc.cgi?acc=GSM160532" TargetMode="External"/><Relationship Id="rId157" Type="http://schemas.openxmlformats.org/officeDocument/2006/relationships/hyperlink" Target="http://www.ncbi.nlm.nih.gov/geo/query/acc.cgi?acc=GSM372142" TargetMode="External"/><Relationship Id="rId364" Type="http://schemas.openxmlformats.org/officeDocument/2006/relationships/hyperlink" Target="http://www.ncbi.nlm.nih.gov/geo/query/acc.cgi?acc=GSM501891" TargetMode="External"/><Relationship Id="rId1008" Type="http://schemas.openxmlformats.org/officeDocument/2006/relationships/hyperlink" Target="http://www.ncbi.nlm.nih.gov/geo/query/acc.cgi?acc=GSM183462" TargetMode="External"/><Relationship Id="rId1215" Type="http://schemas.openxmlformats.org/officeDocument/2006/relationships/hyperlink" Target="http://www.ncbi.nlm.nih.gov/geo/query/acc.cgi?acc=GSE11199" TargetMode="External"/><Relationship Id="rId1422" Type="http://schemas.openxmlformats.org/officeDocument/2006/relationships/hyperlink" Target="http://www.ncbi.nlm.nih.gov/geo/query/acc.cgi?acc=GSE12806" TargetMode="External"/><Relationship Id="rId61" Type="http://schemas.openxmlformats.org/officeDocument/2006/relationships/hyperlink" Target="http://www.ncbi.nlm.nih.gov/geo/query/acc.cgi?acc=GSM172868" TargetMode="External"/><Relationship Id="rId571" Type="http://schemas.openxmlformats.org/officeDocument/2006/relationships/hyperlink" Target="http://www.ncbi.nlm.nih.gov/geo/query/acc.cgi?acc=GSM304260" TargetMode="External"/><Relationship Id="rId669" Type="http://schemas.openxmlformats.org/officeDocument/2006/relationships/hyperlink" Target="http://www.ncbi.nlm.nih.gov/geo/query/acc.cgi?acc=GSM454563" TargetMode="External"/><Relationship Id="rId876" Type="http://schemas.openxmlformats.org/officeDocument/2006/relationships/hyperlink" Target="http://www.ncbi.nlm.nih.gov/sites/entrez?Db=Pubmed&amp;term=20211010%5bUID%5d" TargetMode="External"/><Relationship Id="rId1299" Type="http://schemas.openxmlformats.org/officeDocument/2006/relationships/hyperlink" Target="http://www.ncbi.nlm.nih.gov/geo/query/acc.cgi?acc=GSE5679" TargetMode="External"/><Relationship Id="rId1727" Type="http://schemas.openxmlformats.org/officeDocument/2006/relationships/hyperlink" Target="http://www.ncbi.nlm.nih.gov/geo/query/acc.cgi?acc=GSE18810" TargetMode="External"/><Relationship Id="rId19" Type="http://schemas.openxmlformats.org/officeDocument/2006/relationships/hyperlink" Target="http://www.ncbi.nlm.nih.gov/geo/query/acc.cgi?acc=GSM367061" TargetMode="External"/><Relationship Id="rId224" Type="http://schemas.openxmlformats.org/officeDocument/2006/relationships/hyperlink" Target="http://www.ncbi.nlm.nih.gov/geo/query/acc.cgi?acc=GSE14711" TargetMode="External"/><Relationship Id="rId431" Type="http://schemas.openxmlformats.org/officeDocument/2006/relationships/hyperlink" Target="http://www.ncbi.nlm.nih.gov/geo/query/acc.cgi?acc=GSM385333" TargetMode="External"/><Relationship Id="rId529" Type="http://schemas.openxmlformats.org/officeDocument/2006/relationships/hyperlink" Target="http://www.ncbi.nlm.nih.gov/geo/query/acc.cgi?acc=GSM545567" TargetMode="External"/><Relationship Id="rId736" Type="http://schemas.openxmlformats.org/officeDocument/2006/relationships/hyperlink" Target="http://www.ncbi.nlm.nih.gov/sites/entrez?Db=Pubmed&amp;term=19228201%5bUID%5d" TargetMode="External"/><Relationship Id="rId1061" Type="http://schemas.openxmlformats.org/officeDocument/2006/relationships/hyperlink" Target="http://www.ncbi.nlm.nih.gov/geo/query/acc.cgi?acc=GSE8608" TargetMode="External"/><Relationship Id="rId1159" Type="http://schemas.openxmlformats.org/officeDocument/2006/relationships/hyperlink" Target="http://www.ncbi.nlm.nih.gov/geo/query/acc.cgi?acc=GSM343825" TargetMode="External"/><Relationship Id="rId1366" Type="http://schemas.openxmlformats.org/officeDocument/2006/relationships/hyperlink" Target="http://www.ncbi.nlm.nih.gov/geo/query/acc.cgi?acc=GSM320552" TargetMode="External"/><Relationship Id="rId168" Type="http://schemas.openxmlformats.org/officeDocument/2006/relationships/hyperlink" Target="http://www.ncbi.nlm.nih.gov/geo/query/acc.cgi?acc=GSM372144" TargetMode="External"/><Relationship Id="rId943" Type="http://schemas.openxmlformats.org/officeDocument/2006/relationships/hyperlink" Target="http://www.ncbi.nlm.nih.gov/geo/query/acc.cgi?acc=GSM514669" TargetMode="External"/><Relationship Id="rId1019" Type="http://schemas.openxmlformats.org/officeDocument/2006/relationships/hyperlink" Target="http://www.ncbi.nlm.nih.gov/geo/query/acc.cgi?acc=GSM183487" TargetMode="External"/><Relationship Id="rId1573" Type="http://schemas.openxmlformats.org/officeDocument/2006/relationships/hyperlink" Target="http://www.ncbi.nlm.nih.gov/geo/query/acc.cgi?acc=GSM279574" TargetMode="External"/><Relationship Id="rId1780" Type="http://schemas.openxmlformats.org/officeDocument/2006/relationships/hyperlink" Target="http://www.ncbi.nlm.nih.gov/geo/query/acc.cgi?acc=GSM422294" TargetMode="External"/><Relationship Id="rId72" Type="http://schemas.openxmlformats.org/officeDocument/2006/relationships/hyperlink" Target="http://www.ncbi.nlm.nih.gov/geo/query/acc.cgi?acc=GSM347916" TargetMode="External"/><Relationship Id="rId375" Type="http://schemas.openxmlformats.org/officeDocument/2006/relationships/hyperlink" Target="http://www.ncbi.nlm.nih.gov/geo/query/acc.cgi?acc=GSM469411" TargetMode="External"/><Relationship Id="rId582" Type="http://schemas.openxmlformats.org/officeDocument/2006/relationships/hyperlink" Target="http://www.ncbi.nlm.nih.gov/geo/query/acc.cgi?acc=GSM260321" TargetMode="External"/><Relationship Id="rId803" Type="http://schemas.openxmlformats.org/officeDocument/2006/relationships/hyperlink" Target="http://www.ncbi.nlm.nih.gov/geo/query/acc.cgi?acc=GSM289612" TargetMode="External"/><Relationship Id="rId1226" Type="http://schemas.openxmlformats.org/officeDocument/2006/relationships/hyperlink" Target="http://www.ncbi.nlm.nih.gov/geo/query/acc.cgi?acc=GSM359332" TargetMode="External"/><Relationship Id="rId1433" Type="http://schemas.openxmlformats.org/officeDocument/2006/relationships/hyperlink" Target="http://www.ncbi.nlm.nih.gov/sites/entrez?Db=Pubmed&amp;term=19017356%5bUID%5d" TargetMode="External"/><Relationship Id="rId1640" Type="http://schemas.openxmlformats.org/officeDocument/2006/relationships/hyperlink" Target="http://www.ncbi.nlm.nih.gov/sites/entrez?Db=Pubmed&amp;term=18922855%5bUID%5d" TargetMode="External"/><Relationship Id="rId1738" Type="http://schemas.openxmlformats.org/officeDocument/2006/relationships/hyperlink" Target="http://www.ncbi.nlm.nih.gov/geo/query/acc.cgi?acc=GSM549573" TargetMode="External"/><Relationship Id="rId3" Type="http://schemas.openxmlformats.org/officeDocument/2006/relationships/hyperlink" Target="http://www.ncbi.nlm.nih.gov/geo/query/acc.cgi?acc=GSM151739" TargetMode="External"/><Relationship Id="rId235" Type="http://schemas.openxmlformats.org/officeDocument/2006/relationships/hyperlink" Target="http://www.ncbi.nlm.nih.gov/geo/query/acc.cgi?acc=GSM260663" TargetMode="External"/><Relationship Id="rId442" Type="http://schemas.openxmlformats.org/officeDocument/2006/relationships/hyperlink" Target="http://www.ncbi.nlm.nih.gov/geo/query/acc.cgi?acc=GSM346941" TargetMode="External"/><Relationship Id="rId887" Type="http://schemas.openxmlformats.org/officeDocument/2006/relationships/hyperlink" Target="http://www.ncbi.nlm.nih.gov/sites/entrez?Db=Pubmed&amp;term=19837374%5bUID%5d" TargetMode="External"/><Relationship Id="rId1072" Type="http://schemas.openxmlformats.org/officeDocument/2006/relationships/hyperlink" Target="http://www.ncbi.nlm.nih.gov/geo/query/acc.cgi?acc=GSM299558" TargetMode="External"/><Relationship Id="rId1500" Type="http://schemas.openxmlformats.org/officeDocument/2006/relationships/hyperlink" Target="http://www.ncbi.nlm.nih.gov/geo/query/acc.cgi?acc=GSE7509" TargetMode="External"/><Relationship Id="rId302" Type="http://schemas.openxmlformats.org/officeDocument/2006/relationships/hyperlink" Target="http://www.ncbi.nlm.nih.gov/geo/query/acc.cgi?acc=GSM250019" TargetMode="External"/><Relationship Id="rId747" Type="http://schemas.openxmlformats.org/officeDocument/2006/relationships/hyperlink" Target="http://www.ncbi.nlm.nih.gov/geo/query/acc.cgi?acc=GSE9451" TargetMode="External"/><Relationship Id="rId954" Type="http://schemas.openxmlformats.org/officeDocument/2006/relationships/hyperlink" Target="http://www.ncbi.nlm.nih.gov/geo/query/acc.cgi?acc=GSM350084" TargetMode="External"/><Relationship Id="rId1377" Type="http://schemas.openxmlformats.org/officeDocument/2006/relationships/hyperlink" Target="http://www.ncbi.nlm.nih.gov/geo/query/acc.cgi?acc=GSE10463" TargetMode="External"/><Relationship Id="rId1584" Type="http://schemas.openxmlformats.org/officeDocument/2006/relationships/hyperlink" Target="http://www.ncbi.nlm.nih.gov/geo/query/acc.cgi?acc=GSE14926" TargetMode="External"/><Relationship Id="rId1791" Type="http://schemas.openxmlformats.org/officeDocument/2006/relationships/hyperlink" Target="http://www.ncbi.nlm.nih.gov/geo/query/acc.cgi?acc=GSM422294" TargetMode="External"/><Relationship Id="rId1805" Type="http://schemas.openxmlformats.org/officeDocument/2006/relationships/hyperlink" Target="http://www.ncbi.nlm.nih.gov/geo/query/acc.cgi?acc=GSM304261" TargetMode="External"/><Relationship Id="rId83" Type="http://schemas.openxmlformats.org/officeDocument/2006/relationships/hyperlink" Target="http://www.ncbi.nlm.nih.gov/geo/query/acc.cgi?acc=GSM315624" TargetMode="External"/><Relationship Id="rId179" Type="http://schemas.openxmlformats.org/officeDocument/2006/relationships/hyperlink" Target="http://www.ncbi.nlm.nih.gov/geo/query/acc.cgi?acc=GSM372144" TargetMode="External"/><Relationship Id="rId386" Type="http://schemas.openxmlformats.org/officeDocument/2006/relationships/hyperlink" Target="http://www.ncbi.nlm.nih.gov/geo/query/acc.cgi?acc=GSM469411" TargetMode="External"/><Relationship Id="rId593" Type="http://schemas.openxmlformats.org/officeDocument/2006/relationships/hyperlink" Target="http://www.ncbi.nlm.nih.gov/geo/query/acc.cgi?acc=GSM260305" TargetMode="External"/><Relationship Id="rId607" Type="http://schemas.openxmlformats.org/officeDocument/2006/relationships/hyperlink" Target="http://www.ncbi.nlm.nih.gov/geo/query/acc.cgi?acc=GSM92232" TargetMode="External"/><Relationship Id="rId814" Type="http://schemas.openxmlformats.org/officeDocument/2006/relationships/hyperlink" Target="http://www.ncbi.nlm.nih.gov/geo/query/acc.cgi?acc=GSM488976" TargetMode="External"/><Relationship Id="rId1237" Type="http://schemas.openxmlformats.org/officeDocument/2006/relationships/hyperlink" Target="http://www.ncbi.nlm.nih.gov/sites/entrez?Db=Pubmed&amp;term=19635926%5bUID%5d" TargetMode="External"/><Relationship Id="rId1444" Type="http://schemas.openxmlformats.org/officeDocument/2006/relationships/hyperlink" Target="http://www.ncbi.nlm.nih.gov/geo/query/acc.cgi?acc=GSE12773" TargetMode="External"/><Relationship Id="rId1651" Type="http://schemas.openxmlformats.org/officeDocument/2006/relationships/hyperlink" Target="http://www.ncbi.nlm.nih.gov/geo/query/acc.cgi?acc=GSM349849" TargetMode="External"/><Relationship Id="rId246" Type="http://schemas.openxmlformats.org/officeDocument/2006/relationships/hyperlink" Target="http://www.ncbi.nlm.nih.gov/geo/query/acc.cgi?acc=GSM260674" TargetMode="External"/><Relationship Id="rId453" Type="http://schemas.openxmlformats.org/officeDocument/2006/relationships/hyperlink" Target="http://www.ncbi.nlm.nih.gov/geo/query/acc.cgi?acc=GSM410667" TargetMode="External"/><Relationship Id="rId660" Type="http://schemas.openxmlformats.org/officeDocument/2006/relationships/hyperlink" Target="http://www.ncbi.nlm.nih.gov/geo/query/acc.cgi?acc=GSM454563" TargetMode="External"/><Relationship Id="rId898" Type="http://schemas.openxmlformats.org/officeDocument/2006/relationships/hyperlink" Target="http://www.ncbi.nlm.nih.gov/geo/query/acc.cgi?acc=GSE7509" TargetMode="External"/><Relationship Id="rId1083" Type="http://schemas.openxmlformats.org/officeDocument/2006/relationships/hyperlink" Target="http://www.ncbi.nlm.nih.gov/geo/query/acc.cgi?acc=GSM300393" TargetMode="External"/><Relationship Id="rId1290" Type="http://schemas.openxmlformats.org/officeDocument/2006/relationships/hyperlink" Target="http://www.ncbi.nlm.nih.gov/geo/query/acc.cgi?acc=GSE5679" TargetMode="External"/><Relationship Id="rId1304" Type="http://schemas.openxmlformats.org/officeDocument/2006/relationships/hyperlink" Target="http://www.ncbi.nlm.nih.gov/geo/query/acc.cgi?acc=GSE5679" TargetMode="External"/><Relationship Id="rId1511" Type="http://schemas.openxmlformats.org/officeDocument/2006/relationships/hyperlink" Target="http://www.ncbi.nlm.nih.gov/geo/query/acc.cgi?acc=GSM160530" TargetMode="External"/><Relationship Id="rId1749" Type="http://schemas.openxmlformats.org/officeDocument/2006/relationships/hyperlink" Target="http://www.ncbi.nlm.nih.gov/geo/query/acc.cgi?acc=GSM381344" TargetMode="External"/><Relationship Id="rId106" Type="http://schemas.openxmlformats.org/officeDocument/2006/relationships/hyperlink" Target="http://www.ncbi.nlm.nih.gov/geo/query/acc.cgi?acc=GSM347920" TargetMode="External"/><Relationship Id="rId313" Type="http://schemas.openxmlformats.org/officeDocument/2006/relationships/hyperlink" Target="http://www.ncbi.nlm.nih.gov/geo/query/acc.cgi?acc=GSM299095" TargetMode="External"/><Relationship Id="rId758" Type="http://schemas.openxmlformats.org/officeDocument/2006/relationships/hyperlink" Target="http://www.ncbi.nlm.nih.gov/geo/query/acc.cgi?acc=GSM116102" TargetMode="External"/><Relationship Id="rId965" Type="http://schemas.openxmlformats.org/officeDocument/2006/relationships/hyperlink" Target="http://www.ncbi.nlm.nih.gov/geo/query/acc.cgi?acc=GSM140246" TargetMode="External"/><Relationship Id="rId1150" Type="http://schemas.openxmlformats.org/officeDocument/2006/relationships/hyperlink" Target="http://www.ncbi.nlm.nih.gov/geo/query/acc.cgi?acc=GSM343816" TargetMode="External"/><Relationship Id="rId1388" Type="http://schemas.openxmlformats.org/officeDocument/2006/relationships/hyperlink" Target="http://www.ncbi.nlm.nih.gov/geo/query/acc.cgi?acc=GSM252424" TargetMode="External"/><Relationship Id="rId1595" Type="http://schemas.openxmlformats.org/officeDocument/2006/relationships/hyperlink" Target="http://www.ncbi.nlm.nih.gov/geo/query/acc.cgi?acc=GSE14926" TargetMode="External"/><Relationship Id="rId1609" Type="http://schemas.openxmlformats.org/officeDocument/2006/relationships/hyperlink" Target="http://www.ncbi.nlm.nih.gov/sites/entrez?Db=Pubmed&amp;term=18922855%5bUID%5d" TargetMode="External"/><Relationship Id="rId1816" Type="http://schemas.openxmlformats.org/officeDocument/2006/relationships/hyperlink" Target="http://www.ncbi.nlm.nih.gov/geo/query/acc.cgi?acc=GSM304260" TargetMode="External"/><Relationship Id="rId10" Type="http://schemas.openxmlformats.org/officeDocument/2006/relationships/hyperlink" Target="http://www.ncbi.nlm.nih.gov/geo/query/acc.cgi?acc=GSM347925" TargetMode="External"/><Relationship Id="rId94" Type="http://schemas.openxmlformats.org/officeDocument/2006/relationships/hyperlink" Target="http://www.ncbi.nlm.nih.gov/geo/query/acc.cgi?acc=GSM347919" TargetMode="External"/><Relationship Id="rId397" Type="http://schemas.openxmlformats.org/officeDocument/2006/relationships/hyperlink" Target="http://www.ncbi.nlm.nih.gov/geo/query/acc.cgi?acc=GSM497078" TargetMode="External"/><Relationship Id="rId520" Type="http://schemas.openxmlformats.org/officeDocument/2006/relationships/hyperlink" Target="http://www.ncbi.nlm.nih.gov/geo/query/acc.cgi?acc=GSM501891" TargetMode="External"/><Relationship Id="rId618" Type="http://schemas.openxmlformats.org/officeDocument/2006/relationships/hyperlink" Target="http://www.ncbi.nlm.nih.gov/geo/query/acc.cgi?acc=GSM456350" TargetMode="External"/><Relationship Id="rId825" Type="http://schemas.openxmlformats.org/officeDocument/2006/relationships/hyperlink" Target="http://www.ncbi.nlm.nih.gov/sites/entrez?Db=Pubmed&amp;term=20200148%5bUID%5d" TargetMode="External"/><Relationship Id="rId1248" Type="http://schemas.openxmlformats.org/officeDocument/2006/relationships/hyperlink" Target="http://www.ncbi.nlm.nih.gov/geo/query/acc.cgi?acc=GSM419988" TargetMode="External"/><Relationship Id="rId1455" Type="http://schemas.openxmlformats.org/officeDocument/2006/relationships/hyperlink" Target="http://www.ncbi.nlm.nih.gov/geo/query/acc.cgi?acc=GSM160536" TargetMode="External"/><Relationship Id="rId1662" Type="http://schemas.openxmlformats.org/officeDocument/2006/relationships/hyperlink" Target="http://www.ncbi.nlm.nih.gov/sites/entrez?Db=Pubmed&amp;term=20132662%5bUID%5d" TargetMode="External"/><Relationship Id="rId257" Type="http://schemas.openxmlformats.org/officeDocument/2006/relationships/hyperlink" Target="http://www.ncbi.nlm.nih.gov/geo/query/acc.cgi?acc=GSM260686" TargetMode="External"/><Relationship Id="rId464" Type="http://schemas.openxmlformats.org/officeDocument/2006/relationships/hyperlink" Target="http://www.ncbi.nlm.nih.gov/geo/query/acc.cgi?acc=GSM410679" TargetMode="External"/><Relationship Id="rId1010" Type="http://schemas.openxmlformats.org/officeDocument/2006/relationships/hyperlink" Target="http://www.ncbi.nlm.nih.gov/geo/query/acc.cgi?acc=GSM183464" TargetMode="External"/><Relationship Id="rId1094" Type="http://schemas.openxmlformats.org/officeDocument/2006/relationships/hyperlink" Target="http://www.ncbi.nlm.nih.gov/sites/entrez?Db=Pubmed&amp;term=18773076%5bUID%5d" TargetMode="External"/><Relationship Id="rId1108" Type="http://schemas.openxmlformats.org/officeDocument/2006/relationships/hyperlink" Target="http://www.ncbi.nlm.nih.gov/geo/query/acc.cgi?acc=GSE10739" TargetMode="External"/><Relationship Id="rId1315" Type="http://schemas.openxmlformats.org/officeDocument/2006/relationships/hyperlink" Target="http://www.ncbi.nlm.nih.gov/pubmed/16210585" TargetMode="External"/><Relationship Id="rId117" Type="http://schemas.openxmlformats.org/officeDocument/2006/relationships/hyperlink" Target="http://www.ncbi.nlm.nih.gov/geo/query/acc.cgi?acc=GSM372159" TargetMode="External"/><Relationship Id="rId671" Type="http://schemas.openxmlformats.org/officeDocument/2006/relationships/hyperlink" Target="http://www.ncbi.nlm.nih.gov/geo/query/acc.cgi?acc=GSM454563" TargetMode="External"/><Relationship Id="rId769" Type="http://schemas.openxmlformats.org/officeDocument/2006/relationships/hyperlink" Target="http://www.ncbi.nlm.nih.gov/geo/query/acc.cgi?acc=GSM178558" TargetMode="External"/><Relationship Id="rId976" Type="http://schemas.openxmlformats.org/officeDocument/2006/relationships/hyperlink" Target="http://www.ncbi.nlm.nih.gov/sites/entrez?Db=Pubmed&amp;term=18421014%5bUID%5d" TargetMode="External"/><Relationship Id="rId1399" Type="http://schemas.openxmlformats.org/officeDocument/2006/relationships/hyperlink" Target="http://www.ncbi.nlm.nih.gov/geo/query/acc.cgi?acc=GSM112669" TargetMode="External"/><Relationship Id="rId324" Type="http://schemas.openxmlformats.org/officeDocument/2006/relationships/hyperlink" Target="http://www.ncbi.nlm.nih.gov/geo/query/acc.cgi?acc=GSM143726" TargetMode="External"/><Relationship Id="rId531" Type="http://schemas.openxmlformats.org/officeDocument/2006/relationships/hyperlink" Target="http://www.ncbi.nlm.nih.gov/geo/query/acc.cgi?acc=GSM545568" TargetMode="External"/><Relationship Id="rId629" Type="http://schemas.openxmlformats.org/officeDocument/2006/relationships/hyperlink" Target="http://www.ncbi.nlm.nih.gov/geo/query/acc.cgi?acc=GSM173538" TargetMode="External"/><Relationship Id="rId1161" Type="http://schemas.openxmlformats.org/officeDocument/2006/relationships/hyperlink" Target="http://www.ncbi.nlm.nih.gov/geo/query/acc.cgi?acc=GSM343827" TargetMode="External"/><Relationship Id="rId1259" Type="http://schemas.openxmlformats.org/officeDocument/2006/relationships/hyperlink" Target="http://www.ncbi.nlm.nih.gov/geo/query/acc.cgi?acc=GSE13670" TargetMode="External"/><Relationship Id="rId1466" Type="http://schemas.openxmlformats.org/officeDocument/2006/relationships/hyperlink" Target="http://www.ncbi.nlm.nih.gov/geo/query/acc.cgi?acc=GSM132919" TargetMode="External"/><Relationship Id="rId836" Type="http://schemas.openxmlformats.org/officeDocument/2006/relationships/hyperlink" Target="http://www.ncbi.nlm.nih.gov/geo/query/acc.cgi?acc=GSM483480" TargetMode="External"/><Relationship Id="rId1021" Type="http://schemas.openxmlformats.org/officeDocument/2006/relationships/hyperlink" Target="http://www.ncbi.nlm.nih.gov/sites/entrez?Db=Pubmed&amp;term=18084737%5bUID%5d" TargetMode="External"/><Relationship Id="rId1119" Type="http://schemas.openxmlformats.org/officeDocument/2006/relationships/hyperlink" Target="http://www.ncbi.nlm.nih.gov/geo/query/acc.cgi?acc=GSE7568" TargetMode="External"/><Relationship Id="rId1673" Type="http://schemas.openxmlformats.org/officeDocument/2006/relationships/hyperlink" Target="http://www.ncbi.nlm.nih.gov/geo/query/acc.cgi?acc=GSM547998" TargetMode="External"/><Relationship Id="rId903" Type="http://schemas.openxmlformats.org/officeDocument/2006/relationships/hyperlink" Target="http://www.ncbi.nlm.nih.gov/geo/query/acc.cgi?acc=GSM189447" TargetMode="External"/><Relationship Id="rId1326" Type="http://schemas.openxmlformats.org/officeDocument/2006/relationships/hyperlink" Target="http://www.ncbi.nlm.nih.gov/pubmed/16210585" TargetMode="External"/><Relationship Id="rId1533" Type="http://schemas.openxmlformats.org/officeDocument/2006/relationships/hyperlink" Target="http://www.ncbi.nlm.nih.gov/sites/entrez?Db=Pubmed&amp;term=17893130%5bUID%5d" TargetMode="External"/><Relationship Id="rId1740" Type="http://schemas.openxmlformats.org/officeDocument/2006/relationships/hyperlink" Target="http://www.ncbi.nlm.nih.gov/geo/query/acc.cgi?acc=GSM549574" TargetMode="External"/><Relationship Id="rId32" Type="http://schemas.openxmlformats.org/officeDocument/2006/relationships/hyperlink" Target="http://www.ncbi.nlm.nih.gov/geo/query/acc.cgi?acc=GSM530605" TargetMode="External"/><Relationship Id="rId1600" Type="http://schemas.openxmlformats.org/officeDocument/2006/relationships/hyperlink" Target="http://www.ncbi.nlm.nih.gov/sites/entrez?Db=Pubmed&amp;term=18922855%5bUID%5d" TargetMode="External"/><Relationship Id="rId181" Type="http://schemas.openxmlformats.org/officeDocument/2006/relationships/hyperlink" Target="http://www.ncbi.nlm.nih.gov/geo/query/acc.cgi?acc=GSM239379" TargetMode="External"/><Relationship Id="rId279" Type="http://schemas.openxmlformats.org/officeDocument/2006/relationships/hyperlink" Target="http://www.ncbi.nlm.nih.gov/geo/query/acc.cgi?acc=GSE21668" TargetMode="External"/><Relationship Id="rId486" Type="http://schemas.openxmlformats.org/officeDocument/2006/relationships/hyperlink" Target="http://www.ncbi.nlm.nih.gov/geo/query/acc.cgi?acc=GSM318412" TargetMode="External"/><Relationship Id="rId693" Type="http://schemas.openxmlformats.org/officeDocument/2006/relationships/hyperlink" Target="http://www.ncbi.nlm.nih.gov/geo/query/acc.cgi?acc=GSM454564" TargetMode="External"/><Relationship Id="rId139" Type="http://schemas.openxmlformats.org/officeDocument/2006/relationships/hyperlink" Target="http://www.ncbi.nlm.nih.gov/geo/query/acc.cgi?acc=GSM500999" TargetMode="External"/><Relationship Id="rId346" Type="http://schemas.openxmlformats.org/officeDocument/2006/relationships/hyperlink" Target="http://www.ncbi.nlm.nih.gov/sites/entrez?Db=Pubmed&amp;term=18334548%5bUID%5d" TargetMode="External"/><Relationship Id="rId553" Type="http://schemas.openxmlformats.org/officeDocument/2006/relationships/hyperlink" Target="http://www.ncbi.nlm.nih.gov/geo/query/acc.cgi?acc=GSM413840" TargetMode="External"/><Relationship Id="rId760" Type="http://schemas.openxmlformats.org/officeDocument/2006/relationships/hyperlink" Target="http://www.ncbi.nlm.nih.gov/geo/query/acc.cgi?acc=GSM178549" TargetMode="External"/><Relationship Id="rId998" Type="http://schemas.openxmlformats.org/officeDocument/2006/relationships/hyperlink" Target="http://www.ncbi.nlm.nih.gov/geo/query/acc.cgi?acc=GSM183201" TargetMode="External"/><Relationship Id="rId1183" Type="http://schemas.openxmlformats.org/officeDocument/2006/relationships/hyperlink" Target="http://www.ncbi.nlm.nih.gov/sites/entrez?Db=Pubmed&amp;term=19057661%5bUID%5d" TargetMode="External"/><Relationship Id="rId1390" Type="http://schemas.openxmlformats.org/officeDocument/2006/relationships/hyperlink" Target="http://www.ncbi.nlm.nih.gov/geo/query/acc.cgi?acc=GSM112491" TargetMode="External"/><Relationship Id="rId206" Type="http://schemas.openxmlformats.org/officeDocument/2006/relationships/hyperlink" Target="http://www.ncbi.nlm.nih.gov/geo/query/acc.cgi?acc=GSM451160" TargetMode="External"/><Relationship Id="rId413" Type="http://schemas.openxmlformats.org/officeDocument/2006/relationships/hyperlink" Target="http://www.ncbi.nlm.nih.gov/geo/query/acc.cgi?acc=GSM335906" TargetMode="External"/><Relationship Id="rId858" Type="http://schemas.openxmlformats.org/officeDocument/2006/relationships/hyperlink" Target="http://www.ncbi.nlm.nih.gov/sites/entrez?Db=Pubmed&amp;term=17353439%5bUID%5d" TargetMode="External"/><Relationship Id="rId1043" Type="http://schemas.openxmlformats.org/officeDocument/2006/relationships/hyperlink" Target="http://www.ncbi.nlm.nih.gov/sites/entrez?Db=Pubmed&amp;term=18084737%5bUID%5d" TargetMode="External"/><Relationship Id="rId1488" Type="http://schemas.openxmlformats.org/officeDocument/2006/relationships/hyperlink" Target="http://www.ncbi.nlm.nih.gov/geo/query/acc.cgi?acc=GSE6863" TargetMode="External"/><Relationship Id="rId1695" Type="http://schemas.openxmlformats.org/officeDocument/2006/relationships/hyperlink" Target="http://www.ncbi.nlm.nih.gov/sites/entrez?Db=Pubmed&amp;term=17623099%5bUID%5d" TargetMode="External"/><Relationship Id="rId620" Type="http://schemas.openxmlformats.org/officeDocument/2006/relationships/hyperlink" Target="http://www.ncbi.nlm.nih.gov/geo/query/acc.cgi?acc=GSE18269" TargetMode="External"/><Relationship Id="rId718" Type="http://schemas.openxmlformats.org/officeDocument/2006/relationships/hyperlink" Target="http://www.ncbi.nlm.nih.gov/geo/query/acc.cgi?acc=GSM116101" TargetMode="External"/><Relationship Id="rId925" Type="http://schemas.openxmlformats.org/officeDocument/2006/relationships/hyperlink" Target="http://www.ncbi.nlm.nih.gov/geo/query/acc.cgi?acc=GSM305437" TargetMode="External"/><Relationship Id="rId1250" Type="http://schemas.openxmlformats.org/officeDocument/2006/relationships/hyperlink" Target="http://www.ncbi.nlm.nih.gov/geo/query/acc.cgi?acc=GSM419990" TargetMode="External"/><Relationship Id="rId1348" Type="http://schemas.openxmlformats.org/officeDocument/2006/relationships/hyperlink" Target="http://www.ncbi.nlm.nih.gov/geo/query/acc.cgi?acc=GSE12773" TargetMode="External"/><Relationship Id="rId1555" Type="http://schemas.openxmlformats.org/officeDocument/2006/relationships/hyperlink" Target="http://www.ncbi.nlm.nih.gov/geo/query/acc.cgi?acc=GSM160532" TargetMode="External"/><Relationship Id="rId1762" Type="http://schemas.openxmlformats.org/officeDocument/2006/relationships/hyperlink" Target="http://www.ncbi.nlm.nih.gov/geo/query/acc.cgi?acc=GSM310439" TargetMode="External"/><Relationship Id="rId1110" Type="http://schemas.openxmlformats.org/officeDocument/2006/relationships/hyperlink" Target="http://www.ncbi.nlm.nih.gov/geo/query/acc.cgi?acc=GSE10739" TargetMode="External"/><Relationship Id="rId1208" Type="http://schemas.openxmlformats.org/officeDocument/2006/relationships/hyperlink" Target="http://www.ncbi.nlm.nih.gov/geo/query/acc.cgi?acc=GSE11199" TargetMode="External"/><Relationship Id="rId1415" Type="http://schemas.openxmlformats.org/officeDocument/2006/relationships/hyperlink" Target="http://www.ncbi.nlm.nih.gov/geo/query/acc.cgi?acc=GSE12806" TargetMode="External"/><Relationship Id="rId54" Type="http://schemas.openxmlformats.org/officeDocument/2006/relationships/hyperlink" Target="http://www.ncbi.nlm.nih.gov/geo/query/acc.cgi?acc=GSM469412" TargetMode="External"/><Relationship Id="rId1622" Type="http://schemas.openxmlformats.org/officeDocument/2006/relationships/hyperlink" Target="http://www.ncbi.nlm.nih.gov/geo/query/acc.cgi?acc=GSM372812" TargetMode="External"/><Relationship Id="rId270" Type="http://schemas.openxmlformats.org/officeDocument/2006/relationships/hyperlink" Target="http://www.ncbi.nlm.nih.gov/geo/query/acc.cgi?acc=GSE21668" TargetMode="External"/><Relationship Id="rId130" Type="http://schemas.openxmlformats.org/officeDocument/2006/relationships/hyperlink" Target="http://www.ncbi.nlm.nih.gov/geo/query/acc.cgi?acc=GSM367219" TargetMode="External"/><Relationship Id="rId368" Type="http://schemas.openxmlformats.org/officeDocument/2006/relationships/hyperlink" Target="http://www.ncbi.nlm.nih.gov/geo/query/acc.cgi?acc=GSM501895" TargetMode="External"/><Relationship Id="rId575" Type="http://schemas.openxmlformats.org/officeDocument/2006/relationships/hyperlink" Target="http://www.ncbi.nlm.nih.gov/geo/query/acc.cgi?acc=GSM260308" TargetMode="External"/><Relationship Id="rId782" Type="http://schemas.openxmlformats.org/officeDocument/2006/relationships/hyperlink" Target="http://www.ncbi.nlm.nih.gov/sites/entrez?Db=Pubmed&amp;term=20220779%5bUID%5d" TargetMode="External"/><Relationship Id="rId228" Type="http://schemas.openxmlformats.org/officeDocument/2006/relationships/hyperlink" Target="http://www.ncbi.nlm.nih.gov/geo/query/acc.cgi?acc=GSE14711" TargetMode="External"/><Relationship Id="rId435" Type="http://schemas.openxmlformats.org/officeDocument/2006/relationships/hyperlink" Target="http://www.ncbi.nlm.nih.gov/geo/query/acc.cgi?acc=GSM385333" TargetMode="External"/><Relationship Id="rId642" Type="http://schemas.openxmlformats.org/officeDocument/2006/relationships/hyperlink" Target="http://www.ncbi.nlm.nih.gov/geo/query/acc.cgi?acc=GSM173551" TargetMode="External"/><Relationship Id="rId1065" Type="http://schemas.openxmlformats.org/officeDocument/2006/relationships/hyperlink" Target="http://www.ncbi.nlm.nih.gov/geo/query/acc.cgi?acc=GSE8608" TargetMode="External"/><Relationship Id="rId1272" Type="http://schemas.openxmlformats.org/officeDocument/2006/relationships/hyperlink" Target="http://www.ncbi.nlm.nih.gov/geo/query/acc.cgi?acc=GSM181931" TargetMode="External"/><Relationship Id="rId502" Type="http://schemas.openxmlformats.org/officeDocument/2006/relationships/hyperlink" Target="http://www.ncbi.nlm.nih.gov/geo/query/acc.cgi?acc=GSM143733" TargetMode="External"/><Relationship Id="rId947" Type="http://schemas.openxmlformats.org/officeDocument/2006/relationships/hyperlink" Target="http://www.ncbi.nlm.nih.gov/geo/query/acc.cgi?acc=GSM422109" TargetMode="External"/><Relationship Id="rId1132" Type="http://schemas.openxmlformats.org/officeDocument/2006/relationships/hyperlink" Target="http://www.ncbi.nlm.nih.gov/sites/entrez?Db=Pubmed&amp;term=18453574%5bUID%5d" TargetMode="External"/><Relationship Id="rId1577" Type="http://schemas.openxmlformats.org/officeDocument/2006/relationships/hyperlink" Target="http://www.ncbi.nlm.nih.gov/geo/query/acc.cgi?acc=GSM279578" TargetMode="External"/><Relationship Id="rId1784" Type="http://schemas.openxmlformats.org/officeDocument/2006/relationships/hyperlink" Target="http://www.ncbi.nlm.nih.gov/geo/query/acc.cgi?acc=GSM422294" TargetMode="External"/><Relationship Id="rId76" Type="http://schemas.openxmlformats.org/officeDocument/2006/relationships/hyperlink" Target="http://www.ncbi.nlm.nih.gov/geo/query/acc.cgi?acc=GSM315623" TargetMode="External"/><Relationship Id="rId807" Type="http://schemas.openxmlformats.org/officeDocument/2006/relationships/hyperlink" Target="http://www.ncbi.nlm.nih.gov/geo/query/acc.cgi?acc=GSM483483" TargetMode="External"/><Relationship Id="rId1437" Type="http://schemas.openxmlformats.org/officeDocument/2006/relationships/hyperlink" Target="http://www.ncbi.nlm.nih.gov/sites/entrez?Db=Pubmed&amp;term=19017356%5bUID%5d" TargetMode="External"/><Relationship Id="rId1644" Type="http://schemas.openxmlformats.org/officeDocument/2006/relationships/hyperlink" Target="http://www.ncbi.nlm.nih.gov/sites/entrez?Db=Pubmed&amp;term=18922855%5bUID%5d" TargetMode="External"/><Relationship Id="rId1504" Type="http://schemas.openxmlformats.org/officeDocument/2006/relationships/hyperlink" Target="http://www.ncbi.nlm.nih.gov/sites/entrez?Db=Pubmed&amp;term=19171878%5bUID%5d" TargetMode="External"/><Relationship Id="rId1711" Type="http://schemas.openxmlformats.org/officeDocument/2006/relationships/hyperlink" Target="http://www.ncbi.nlm.nih.gov/geo/query/acc.cgi?acc=GSM466515" TargetMode="External"/><Relationship Id="rId292" Type="http://schemas.openxmlformats.org/officeDocument/2006/relationships/hyperlink" Target="http://www.ncbi.nlm.nih.gov/geo/query/acc.cgi?acc=GSM540714" TargetMode="External"/><Relationship Id="rId1809" Type="http://schemas.openxmlformats.org/officeDocument/2006/relationships/hyperlink" Target="http://www.ncbi.nlm.nih.gov/geo/query/acc.cgi?acc=GSM287216" TargetMode="External"/><Relationship Id="rId597" Type="http://schemas.openxmlformats.org/officeDocument/2006/relationships/hyperlink" Target="http://www.ncbi.nlm.nih.gov/geo/query/acc.cgi?acc=GSM92232" TargetMode="External"/><Relationship Id="rId152" Type="http://schemas.openxmlformats.org/officeDocument/2006/relationships/hyperlink" Target="http://www.ncbi.nlm.nih.gov/geo/query/acc.cgi?acc=GSM372142" TargetMode="External"/><Relationship Id="rId457" Type="http://schemas.openxmlformats.org/officeDocument/2006/relationships/hyperlink" Target="http://www.ncbi.nlm.nih.gov/geo/query/acc.cgi?acc=GSM410668" TargetMode="External"/><Relationship Id="rId1087" Type="http://schemas.openxmlformats.org/officeDocument/2006/relationships/hyperlink" Target="http://www.ncbi.nlm.nih.gov/geo/query/acc.cgi?acc=GSM300399" TargetMode="External"/><Relationship Id="rId1294" Type="http://schemas.openxmlformats.org/officeDocument/2006/relationships/hyperlink" Target="http://www.ncbi.nlm.nih.gov/geo/query/acc.cgi?acc=GSE5679" TargetMode="External"/><Relationship Id="rId664" Type="http://schemas.openxmlformats.org/officeDocument/2006/relationships/hyperlink" Target="http://www.ncbi.nlm.nih.gov/geo/query/acc.cgi?acc=GSM454563" TargetMode="External"/><Relationship Id="rId871" Type="http://schemas.openxmlformats.org/officeDocument/2006/relationships/hyperlink" Target="http://www.ncbi.nlm.nih.gov/geo/query/acc.cgi?acc=GSM469130" TargetMode="External"/><Relationship Id="rId969" Type="http://schemas.openxmlformats.org/officeDocument/2006/relationships/hyperlink" Target="http://www.ncbi.nlm.nih.gov/geo/query/acc.cgi?acc=GSE16836" TargetMode="External"/><Relationship Id="rId1599" Type="http://schemas.openxmlformats.org/officeDocument/2006/relationships/hyperlink" Target="http://www.ncbi.nlm.nih.gov/sites/entrez?Db=Pubmed&amp;term=18922855%5bUID%5d" TargetMode="External"/><Relationship Id="rId317" Type="http://schemas.openxmlformats.org/officeDocument/2006/relationships/hyperlink" Target="http://www.ncbi.nlm.nih.gov/geo/query/acc.cgi?acc=GSM299099" TargetMode="External"/><Relationship Id="rId524" Type="http://schemas.openxmlformats.org/officeDocument/2006/relationships/hyperlink" Target="http://www.ncbi.nlm.nih.gov/geo/query/acc.cgi?acc=GSM501891" TargetMode="External"/><Relationship Id="rId731" Type="http://schemas.openxmlformats.org/officeDocument/2006/relationships/hyperlink" Target="http://www.ncbi.nlm.nih.gov/geo/query/acc.cgi?acc=GSM287222" TargetMode="External"/><Relationship Id="rId1154" Type="http://schemas.openxmlformats.org/officeDocument/2006/relationships/hyperlink" Target="http://www.ncbi.nlm.nih.gov/geo/query/acc.cgi?acc=GSM343820" TargetMode="External"/><Relationship Id="rId1361" Type="http://schemas.openxmlformats.org/officeDocument/2006/relationships/hyperlink" Target="http://www.ncbi.nlm.nih.gov/geo/query/acc.cgi?acc=GSM320547" TargetMode="External"/><Relationship Id="rId1459" Type="http://schemas.openxmlformats.org/officeDocument/2006/relationships/hyperlink" Target="http://www.ncbi.nlm.nih.gov/geo/query/acc.cgi?acc=GSM140970" TargetMode="External"/><Relationship Id="rId98" Type="http://schemas.openxmlformats.org/officeDocument/2006/relationships/hyperlink" Target="http://www.ncbi.nlm.nih.gov/geo/query/acc.cgi?acc=GSM347919" TargetMode="External"/><Relationship Id="rId829" Type="http://schemas.openxmlformats.org/officeDocument/2006/relationships/hyperlink" Target="http://www.ncbi.nlm.nih.gov/geo/query/acc.cgi?acc=GSE18934" TargetMode="External"/><Relationship Id="rId1014" Type="http://schemas.openxmlformats.org/officeDocument/2006/relationships/hyperlink" Target="http://www.ncbi.nlm.nih.gov/geo/query/acc.cgi?acc=GSM183482" TargetMode="External"/><Relationship Id="rId1221" Type="http://schemas.openxmlformats.org/officeDocument/2006/relationships/hyperlink" Target="http://www.ncbi.nlm.nih.gov/geo/query/acc.cgi?acc=GSE11199" TargetMode="External"/><Relationship Id="rId1666" Type="http://schemas.openxmlformats.org/officeDocument/2006/relationships/hyperlink" Target="http://www.ncbi.nlm.nih.gov/geo/query/acc.cgi?acc=GSM154077" TargetMode="External"/><Relationship Id="rId1319" Type="http://schemas.openxmlformats.org/officeDocument/2006/relationships/hyperlink" Target="http://www.ncbi.nlm.nih.gov/pubmed/16210585" TargetMode="External"/><Relationship Id="rId1526" Type="http://schemas.openxmlformats.org/officeDocument/2006/relationships/hyperlink" Target="http://www.ncbi.nlm.nih.gov/geo/query/acc.cgi?acc=GSE8928" TargetMode="External"/><Relationship Id="rId1733" Type="http://schemas.openxmlformats.org/officeDocument/2006/relationships/hyperlink" Target="http://www.ncbi.nlm.nih.gov/sites/entrez?Db=Pubmed&amp;term=19295914%5bUID%5d" TargetMode="External"/><Relationship Id="rId25" Type="http://schemas.openxmlformats.org/officeDocument/2006/relationships/hyperlink" Target="http://www.ncbi.nlm.nih.gov/geo/query/acc.cgi?acc=GSM378811" TargetMode="External"/><Relationship Id="rId1800" Type="http://schemas.openxmlformats.org/officeDocument/2006/relationships/hyperlink" Target="http://www.ncbi.nlm.nih.gov/geo/query/acc.cgi?acc=GSM422295" TargetMode="External"/><Relationship Id="rId174" Type="http://schemas.openxmlformats.org/officeDocument/2006/relationships/hyperlink" Target="http://www.ncbi.nlm.nih.gov/geo/query/acc.cgi?acc=GSM372144" TargetMode="External"/><Relationship Id="rId381" Type="http://schemas.openxmlformats.org/officeDocument/2006/relationships/hyperlink" Target="http://www.ncbi.nlm.nih.gov/geo/query/acc.cgi?acc=GSM119354" TargetMode="External"/><Relationship Id="rId241" Type="http://schemas.openxmlformats.org/officeDocument/2006/relationships/hyperlink" Target="http://www.ncbi.nlm.nih.gov/geo/query/acc.cgi?acc=GSM260669" TargetMode="External"/><Relationship Id="rId479" Type="http://schemas.openxmlformats.org/officeDocument/2006/relationships/hyperlink" Target="http://www.ncbi.nlm.nih.gov/geo/query/acc.cgi?acc=GSM318412" TargetMode="External"/><Relationship Id="rId686" Type="http://schemas.openxmlformats.org/officeDocument/2006/relationships/hyperlink" Target="http://www.ncbi.nlm.nih.gov/geo/query/acc.cgi?acc=GSM454564" TargetMode="External"/><Relationship Id="rId893" Type="http://schemas.openxmlformats.org/officeDocument/2006/relationships/hyperlink" Target="http://www.ncbi.nlm.nih.gov/geo/query/acc.cgi?acc=GSM182000" TargetMode="External"/><Relationship Id="rId339" Type="http://schemas.openxmlformats.org/officeDocument/2006/relationships/hyperlink" Target="http://www.ncbi.nlm.nih.gov/geo/query/acc.cgi?acc=GSM119371" TargetMode="External"/><Relationship Id="rId546" Type="http://schemas.openxmlformats.org/officeDocument/2006/relationships/hyperlink" Target="http://www.ncbi.nlm.nih.gov/geo/query/acc.cgi?acc=GSM476782" TargetMode="External"/><Relationship Id="rId753" Type="http://schemas.openxmlformats.org/officeDocument/2006/relationships/hyperlink" Target="http://www.ncbi.nlm.nih.gov/geo/query/acc.cgi?acc=GSE13791" TargetMode="External"/><Relationship Id="rId1176" Type="http://schemas.openxmlformats.org/officeDocument/2006/relationships/hyperlink" Target="http://www.ncbi.nlm.nih.gov/sites/entrez?Db=Pubmed&amp;term=19057661%5bUID%5d" TargetMode="External"/><Relationship Id="rId1383" Type="http://schemas.openxmlformats.org/officeDocument/2006/relationships/hyperlink" Target="http://www.ncbi.nlm.nih.gov/sites/entrez?Db=Pubmed&amp;term=17502666%5bUID%5d" TargetMode="External"/><Relationship Id="rId101" Type="http://schemas.openxmlformats.org/officeDocument/2006/relationships/hyperlink" Target="http://www.ncbi.nlm.nih.gov/geo/query/acc.cgi?acc=GSM347919" TargetMode="External"/><Relationship Id="rId406" Type="http://schemas.openxmlformats.org/officeDocument/2006/relationships/hyperlink" Target="http://www.ncbi.nlm.nih.gov/geo/query/acc.cgi?acc=GSM330316" TargetMode="External"/><Relationship Id="rId960" Type="http://schemas.openxmlformats.org/officeDocument/2006/relationships/hyperlink" Target="http://www.ncbi.nlm.nih.gov/geo/query/acc.cgi?acc=GSM432178" TargetMode="External"/><Relationship Id="rId1036" Type="http://schemas.openxmlformats.org/officeDocument/2006/relationships/hyperlink" Target="http://www.ncbi.nlm.nih.gov/sites/entrez?Db=Pubmed&amp;term=18084737%5bUID%5d" TargetMode="External"/><Relationship Id="rId1243" Type="http://schemas.openxmlformats.org/officeDocument/2006/relationships/hyperlink" Target="http://www.ncbi.nlm.nih.gov/geo/query/acc.cgi?acc=GSE13896" TargetMode="External"/><Relationship Id="rId1590" Type="http://schemas.openxmlformats.org/officeDocument/2006/relationships/hyperlink" Target="http://www.ncbi.nlm.nih.gov/geo/query/acc.cgi?acc=GSE14926" TargetMode="External"/><Relationship Id="rId1688" Type="http://schemas.openxmlformats.org/officeDocument/2006/relationships/hyperlink" Target="http://www.ncbi.nlm.nih.gov/geo/query/acc.cgi?acc=GSM198942" TargetMode="External"/><Relationship Id="rId613" Type="http://schemas.openxmlformats.org/officeDocument/2006/relationships/hyperlink" Target="http://www.ncbi.nlm.nih.gov/geo/query/acc.cgi?acc=GSM239606" TargetMode="External"/><Relationship Id="rId820" Type="http://schemas.openxmlformats.org/officeDocument/2006/relationships/hyperlink" Target="http://www.ncbi.nlm.nih.gov/sites/entrez?Db=Pubmed&amp;term=20200148%5bUID%5d" TargetMode="External"/><Relationship Id="rId918" Type="http://schemas.openxmlformats.org/officeDocument/2006/relationships/hyperlink" Target="http://www.ncbi.nlm.nih.gov/geo/query/acc.cgi?acc=GSE7807" TargetMode="External"/><Relationship Id="rId1450" Type="http://schemas.openxmlformats.org/officeDocument/2006/relationships/hyperlink" Target="http://www.ncbi.nlm.nih.gov/geo/query/acc.cgi?acc=GSE12773" TargetMode="External"/><Relationship Id="rId1548" Type="http://schemas.openxmlformats.org/officeDocument/2006/relationships/hyperlink" Target="http://www.ncbi.nlm.nih.gov/sites/entrez?Db=Pubmed&amp;term=17893130%5bUID%5d" TargetMode="External"/><Relationship Id="rId1755" Type="http://schemas.openxmlformats.org/officeDocument/2006/relationships/hyperlink" Target="http://www.ncbi.nlm.nih.gov/geo/query/acc.cgi?acc=GSM310432" TargetMode="External"/><Relationship Id="rId1103" Type="http://schemas.openxmlformats.org/officeDocument/2006/relationships/hyperlink" Target="http://www.ncbi.nlm.nih.gov/geo/query/acc.cgi?acc=GSE10739" TargetMode="External"/><Relationship Id="rId1310" Type="http://schemas.openxmlformats.org/officeDocument/2006/relationships/hyperlink" Target="http://www.ncbi.nlm.nih.gov/pubmed/16210585" TargetMode="External"/><Relationship Id="rId1408" Type="http://schemas.openxmlformats.org/officeDocument/2006/relationships/hyperlink" Target="http://www.ncbi.nlm.nih.gov/geo/query/acc.cgi?acc=GSM260696" TargetMode="External"/><Relationship Id="rId47" Type="http://schemas.openxmlformats.org/officeDocument/2006/relationships/hyperlink" Target="http://www.ncbi.nlm.nih.gov/sites/entrez?Db=Pubmed&amp;term=19481515%5bUID%5d" TargetMode="External"/><Relationship Id="rId1615" Type="http://schemas.openxmlformats.org/officeDocument/2006/relationships/hyperlink" Target="http://www.ncbi.nlm.nih.gov/geo/query/acc.cgi?acc=GSM372805" TargetMode="External"/><Relationship Id="rId196" Type="http://schemas.openxmlformats.org/officeDocument/2006/relationships/hyperlink" Target="http://www.ncbi.nlm.nih.gov/geo/query/acc.cgi?acc=GSM540714" TargetMode="External"/><Relationship Id="rId263" Type="http://schemas.openxmlformats.org/officeDocument/2006/relationships/hyperlink" Target="http://www.ncbi.nlm.nih.gov/geo/query/acc.cgi?acc=GSE21668" TargetMode="External"/><Relationship Id="rId470" Type="http://schemas.openxmlformats.org/officeDocument/2006/relationships/hyperlink" Target="http://www.ncbi.nlm.nih.gov/geo/query/acc.cgi?acc=GSM410687" TargetMode="External"/><Relationship Id="rId123" Type="http://schemas.openxmlformats.org/officeDocument/2006/relationships/hyperlink" Target="http://www.ncbi.nlm.nih.gov/geo/query/acc.cgi?acc=GSM402707" TargetMode="External"/><Relationship Id="rId330" Type="http://schemas.openxmlformats.org/officeDocument/2006/relationships/hyperlink" Target="http://www.ncbi.nlm.nih.gov/geo/query/acc.cgi?acc=GSM143727" TargetMode="External"/><Relationship Id="rId568" Type="http://schemas.openxmlformats.org/officeDocument/2006/relationships/hyperlink" Target="http://www.ncbi.nlm.nih.gov/geo/query/acc.cgi?acc=GSM239616" TargetMode="External"/><Relationship Id="rId775" Type="http://schemas.openxmlformats.org/officeDocument/2006/relationships/hyperlink" Target="http://www.ncbi.nlm.nih.gov/geo/query/acc.cgi?acc=GSM289617" TargetMode="External"/><Relationship Id="rId982" Type="http://schemas.openxmlformats.org/officeDocument/2006/relationships/hyperlink" Target="http://www.ncbi.nlm.nih.gov/geo/query/acc.cgi?acc=GSE13899" TargetMode="External"/><Relationship Id="rId1198" Type="http://schemas.openxmlformats.org/officeDocument/2006/relationships/hyperlink" Target="http://www.ncbi.nlm.nih.gov/geo/query/acc.cgi?acc=GSE11199" TargetMode="External"/><Relationship Id="rId428" Type="http://schemas.openxmlformats.org/officeDocument/2006/relationships/hyperlink" Target="http://www.ncbi.nlm.nih.gov/geo/query/acc.cgi?acc=GSM385333" TargetMode="External"/><Relationship Id="rId635" Type="http://schemas.openxmlformats.org/officeDocument/2006/relationships/hyperlink" Target="http://www.ncbi.nlm.nih.gov/geo/query/acc.cgi?acc=GSM173544" TargetMode="External"/><Relationship Id="rId842" Type="http://schemas.openxmlformats.org/officeDocument/2006/relationships/hyperlink" Target="http://www.ncbi.nlm.nih.gov/geo/query/acc.cgi?acc=GSE16836" TargetMode="External"/><Relationship Id="rId1058" Type="http://schemas.openxmlformats.org/officeDocument/2006/relationships/hyperlink" Target="http://www.ncbi.nlm.nih.gov/geo/query/acc.cgi?acc=GSE8608" TargetMode="External"/><Relationship Id="rId1265" Type="http://schemas.openxmlformats.org/officeDocument/2006/relationships/hyperlink" Target="http://www.ncbi.nlm.nih.gov/geo/query/acc.cgi?acc=GSE7807" TargetMode="External"/><Relationship Id="rId1472" Type="http://schemas.openxmlformats.org/officeDocument/2006/relationships/hyperlink" Target="http://www.ncbi.nlm.nih.gov/geo/query/acc.cgi?acc=GSM132926" TargetMode="External"/><Relationship Id="rId702" Type="http://schemas.openxmlformats.org/officeDocument/2006/relationships/hyperlink" Target="http://www.ncbi.nlm.nih.gov/geo/query/acc.cgi?acc=GSM53386" TargetMode="External"/><Relationship Id="rId1125" Type="http://schemas.openxmlformats.org/officeDocument/2006/relationships/hyperlink" Target="http://www.ncbi.nlm.nih.gov/sites/entrez?Db=Pubmed&amp;term=18453574%5bUID%5d" TargetMode="External"/><Relationship Id="rId1332" Type="http://schemas.openxmlformats.org/officeDocument/2006/relationships/hyperlink" Target="http://www.ncbi.nlm.nih.gov/geo/query/acc.cgi?acc=GSM286015" TargetMode="External"/><Relationship Id="rId1777" Type="http://schemas.openxmlformats.org/officeDocument/2006/relationships/hyperlink" Target="http://www.ncbi.nlm.nih.gov/geo/query/acc.cgi?acc=GSE12366" TargetMode="External"/><Relationship Id="rId69" Type="http://schemas.openxmlformats.org/officeDocument/2006/relationships/hyperlink" Target="http://www.ncbi.nlm.nih.gov/geo/query/acc.cgi?acc=GSM143717" TargetMode="External"/><Relationship Id="rId1637" Type="http://schemas.openxmlformats.org/officeDocument/2006/relationships/hyperlink" Target="http://www.ncbi.nlm.nih.gov/sites/entrez?Db=Pubmed&amp;term=18922855%5bUID%5d" TargetMode="External"/><Relationship Id="rId1704" Type="http://schemas.openxmlformats.org/officeDocument/2006/relationships/hyperlink" Target="http://www.ncbi.nlm.nih.gov/geo/query/acc.cgi?acc=GSM549578" TargetMode="External"/><Relationship Id="rId285" Type="http://schemas.openxmlformats.org/officeDocument/2006/relationships/hyperlink" Target="http://www.ncbi.nlm.nih.gov/geo/query/acc.cgi?acc=GSE21668" TargetMode="External"/><Relationship Id="rId492" Type="http://schemas.openxmlformats.org/officeDocument/2006/relationships/hyperlink" Target="http://www.ncbi.nlm.nih.gov/geo/query/acc.cgi?acc=GSM143907" TargetMode="External"/><Relationship Id="rId797" Type="http://schemas.openxmlformats.org/officeDocument/2006/relationships/hyperlink" Target="http://www.ncbi.nlm.nih.gov/geo/query/acc.cgi?acc=GSM289612" TargetMode="External"/><Relationship Id="rId145" Type="http://schemas.openxmlformats.org/officeDocument/2006/relationships/hyperlink" Target="http://www.ncbi.nlm.nih.gov/geo/query/acc.cgi?acc=GSM501005" TargetMode="External"/><Relationship Id="rId352" Type="http://schemas.openxmlformats.org/officeDocument/2006/relationships/hyperlink" Target="http://www.ncbi.nlm.nih.gov/geo/query/acc.cgi?acc=GSM260305" TargetMode="External"/><Relationship Id="rId1287" Type="http://schemas.openxmlformats.org/officeDocument/2006/relationships/hyperlink" Target="http://www.ncbi.nlm.nih.gov/geo/query/acc.cgi?acc=GSM181997" TargetMode="External"/><Relationship Id="rId212" Type="http://schemas.openxmlformats.org/officeDocument/2006/relationships/hyperlink" Target="http://www.ncbi.nlm.nih.gov/sites/entrez?Db=Pubmed&amp;term=19269371%5bUID%5d" TargetMode="External"/><Relationship Id="rId657" Type="http://schemas.openxmlformats.org/officeDocument/2006/relationships/hyperlink" Target="http://www.ncbi.nlm.nih.gov/geo/query/acc.cgi?acc=GSM454563" TargetMode="External"/><Relationship Id="rId864" Type="http://schemas.openxmlformats.org/officeDocument/2006/relationships/hyperlink" Target="http://www.ncbi.nlm.nih.gov/geo/query/acc.cgi?acc=GSE11524" TargetMode="External"/><Relationship Id="rId1494" Type="http://schemas.openxmlformats.org/officeDocument/2006/relationships/hyperlink" Target="http://www.ncbi.nlm.nih.gov/sites/entrez?Db=Pubmed&amp;term=16982809%5bUID%5d" TargetMode="External"/><Relationship Id="rId1799" Type="http://schemas.openxmlformats.org/officeDocument/2006/relationships/hyperlink" Target="http://www.ncbi.nlm.nih.gov/geo/query/acc.cgi?acc=GSM422295" TargetMode="External"/><Relationship Id="rId517" Type="http://schemas.openxmlformats.org/officeDocument/2006/relationships/hyperlink" Target="http://www.ncbi.nlm.nih.gov/geo/query/acc.cgi?acc=GSM501890" TargetMode="External"/><Relationship Id="rId724" Type="http://schemas.openxmlformats.org/officeDocument/2006/relationships/hyperlink" Target="http://www.ncbi.nlm.nih.gov/geo/query/acc.cgi?acc=GSM346959" TargetMode="External"/><Relationship Id="rId931" Type="http://schemas.openxmlformats.org/officeDocument/2006/relationships/hyperlink" Target="http://www.ncbi.nlm.nih.gov/geo/query/acc.cgi?acc=GSE12108" TargetMode="External"/><Relationship Id="rId1147" Type="http://schemas.openxmlformats.org/officeDocument/2006/relationships/hyperlink" Target="http://www.ncbi.nlm.nih.gov/geo/query/acc.cgi?acc=GSM343813" TargetMode="External"/><Relationship Id="rId1354" Type="http://schemas.openxmlformats.org/officeDocument/2006/relationships/hyperlink" Target="http://www.ncbi.nlm.nih.gov/geo/query/acc.cgi?acc=GSE12773" TargetMode="External"/><Relationship Id="rId1561" Type="http://schemas.openxmlformats.org/officeDocument/2006/relationships/hyperlink" Target="http://www.ncbi.nlm.nih.gov/geo/query/acc.cgi?acc=GSM160532" TargetMode="External"/><Relationship Id="rId60" Type="http://schemas.openxmlformats.org/officeDocument/2006/relationships/hyperlink" Target="http://www.ncbi.nlm.nih.gov/geo/query/acc.cgi?acc=GSM172867" TargetMode="External"/><Relationship Id="rId1007" Type="http://schemas.openxmlformats.org/officeDocument/2006/relationships/hyperlink" Target="http://www.ncbi.nlm.nih.gov/geo/query/acc.cgi?acc=GSM183394" TargetMode="External"/><Relationship Id="rId1214" Type="http://schemas.openxmlformats.org/officeDocument/2006/relationships/hyperlink" Target="http://www.ncbi.nlm.nih.gov/geo/query/acc.cgi?acc=GSE11199" TargetMode="External"/><Relationship Id="rId1421" Type="http://schemas.openxmlformats.org/officeDocument/2006/relationships/hyperlink" Target="http://www.ncbi.nlm.nih.gov/geo/query/acc.cgi?acc=GSE12806" TargetMode="External"/><Relationship Id="rId1659" Type="http://schemas.openxmlformats.org/officeDocument/2006/relationships/hyperlink" Target="http://www.ncbi.nlm.nih.gov/geo/query/acc.cgi?acc=GSM548001" TargetMode="External"/><Relationship Id="rId1519" Type="http://schemas.openxmlformats.org/officeDocument/2006/relationships/hyperlink" Target="http://www.ncbi.nlm.nih.gov/geo/query/acc.cgi?acc=GSM160532" TargetMode="External"/><Relationship Id="rId1726" Type="http://schemas.openxmlformats.org/officeDocument/2006/relationships/hyperlink" Target="http://www.ncbi.nlm.nih.gov/geo/query/acc.cgi?acc=GSE18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6"/>
  <sheetViews>
    <sheetView tabSelected="1" topLeftCell="J1" workbookViewId="0">
      <selection activeCell="O1" sqref="O1"/>
    </sheetView>
  </sheetViews>
  <sheetFormatPr defaultRowHeight="15" x14ac:dyDescent="0.25"/>
  <cols>
    <col min="1" max="1" width="13.28515625" customWidth="1"/>
    <col min="2" max="2" width="66.28515625" customWidth="1"/>
    <col min="3" max="3" width="9.140625" style="6"/>
    <col min="4" max="4" width="16.85546875" style="7" customWidth="1"/>
    <col min="5" max="5" width="59.42578125" style="8" customWidth="1"/>
    <col min="6" max="6" width="13.28515625" style="17" customWidth="1"/>
    <col min="7" max="7" width="15.42578125" style="6" customWidth="1"/>
    <col min="8" max="8" width="27.5703125" style="6" customWidth="1"/>
    <col min="9" max="9" width="57.85546875" style="6" customWidth="1"/>
    <col min="10" max="10" width="80.140625" style="22" customWidth="1"/>
    <col min="11" max="11" width="13.5703125" style="1" customWidth="1"/>
    <col min="12" max="12" width="19.5703125" style="34" customWidth="1"/>
    <col min="13" max="13" width="19" style="37" customWidth="1"/>
    <col min="14" max="14" width="20" style="37" customWidth="1"/>
    <col min="15" max="15" width="66.28515625" style="39" customWidth="1"/>
    <col min="16" max="16" width="27.5703125" style="6" customWidth="1"/>
  </cols>
  <sheetData>
    <row r="1" spans="1:16" s="30" customFormat="1" ht="46.5" customHeight="1" x14ac:dyDescent="0.25">
      <c r="A1" s="25" t="s">
        <v>2533</v>
      </c>
      <c r="B1" s="31" t="s">
        <v>2537</v>
      </c>
      <c r="C1" s="26" t="s">
        <v>2350</v>
      </c>
      <c r="D1" s="26" t="s">
        <v>2351</v>
      </c>
      <c r="E1" s="26" t="s">
        <v>2352</v>
      </c>
      <c r="F1" s="27" t="s">
        <v>2532</v>
      </c>
      <c r="G1" s="26" t="s">
        <v>740</v>
      </c>
      <c r="H1" s="26" t="s">
        <v>2538</v>
      </c>
      <c r="I1" s="28" t="s">
        <v>1475</v>
      </c>
      <c r="J1" s="29" t="s">
        <v>1476</v>
      </c>
      <c r="K1" s="26" t="s">
        <v>2535</v>
      </c>
      <c r="L1" s="32" t="s">
        <v>2536</v>
      </c>
      <c r="M1" s="35" t="s">
        <v>2539</v>
      </c>
      <c r="N1" s="35" t="s">
        <v>2543</v>
      </c>
      <c r="O1" s="38" t="s">
        <v>2537</v>
      </c>
      <c r="P1" s="26"/>
    </row>
    <row r="2" spans="1:16" ht="15" customHeight="1" x14ac:dyDescent="0.25">
      <c r="A2">
        <v>1</v>
      </c>
      <c r="B2" s="2" t="s">
        <v>0</v>
      </c>
      <c r="C2" s="9" t="s">
        <v>2347</v>
      </c>
      <c r="D2" s="4" t="s">
        <v>2348</v>
      </c>
      <c r="E2" s="4" t="s">
        <v>2349</v>
      </c>
      <c r="F2" s="16">
        <v>17999768</v>
      </c>
      <c r="G2" s="10" t="s">
        <v>940</v>
      </c>
      <c r="H2" s="11" t="s">
        <v>1686</v>
      </c>
      <c r="I2" s="14"/>
      <c r="J2" s="23" t="s">
        <v>1687</v>
      </c>
      <c r="K2" s="11" t="s">
        <v>1688</v>
      </c>
      <c r="L2" s="33">
        <f t="shared" ref="L2:L10" si="0">1/745*100</f>
        <v>0.13422818791946309</v>
      </c>
      <c r="M2" s="33">
        <f t="shared" ref="M2:M10" si="1">1/17*100</f>
        <v>5.8823529411764701</v>
      </c>
      <c r="N2" s="37">
        <v>2.2818791946308723</v>
      </c>
      <c r="O2" s="39" t="s">
        <v>0</v>
      </c>
      <c r="P2" s="11"/>
    </row>
    <row r="3" spans="1:16" ht="15" customHeight="1" x14ac:dyDescent="0.25">
      <c r="A3">
        <v>2</v>
      </c>
      <c r="B3" s="2" t="s">
        <v>1</v>
      </c>
      <c r="C3" s="9" t="s">
        <v>2347</v>
      </c>
      <c r="D3" s="4" t="s">
        <v>2348</v>
      </c>
      <c r="E3" s="4" t="s">
        <v>2349</v>
      </c>
      <c r="F3" s="16">
        <v>17999768</v>
      </c>
      <c r="G3" s="10" t="s">
        <v>941</v>
      </c>
      <c r="H3" s="11" t="s">
        <v>1686</v>
      </c>
      <c r="I3" s="14"/>
      <c r="J3" s="23" t="s">
        <v>1689</v>
      </c>
      <c r="K3" s="11" t="s">
        <v>1688</v>
      </c>
      <c r="L3" s="33">
        <f t="shared" si="0"/>
        <v>0.13422818791946309</v>
      </c>
      <c r="M3" s="33">
        <f t="shared" si="1"/>
        <v>5.8823529411764701</v>
      </c>
      <c r="N3" s="37">
        <v>2.2818791946308723</v>
      </c>
      <c r="O3" s="39" t="s">
        <v>1</v>
      </c>
      <c r="P3" s="11"/>
    </row>
    <row r="4" spans="1:16" ht="15" customHeight="1" x14ac:dyDescent="0.25">
      <c r="A4">
        <v>3</v>
      </c>
      <c r="B4" s="2" t="s">
        <v>2</v>
      </c>
      <c r="C4" s="9" t="s">
        <v>2353</v>
      </c>
      <c r="D4" s="4" t="s">
        <v>2348</v>
      </c>
      <c r="E4" s="4" t="s">
        <v>2354</v>
      </c>
      <c r="F4" s="16">
        <v>19098894</v>
      </c>
      <c r="G4" s="10" t="s">
        <v>942</v>
      </c>
      <c r="H4" s="11" t="s">
        <v>1686</v>
      </c>
      <c r="I4" s="14"/>
      <c r="J4" s="23" t="s">
        <v>1692</v>
      </c>
      <c r="K4" s="11" t="s">
        <v>1691</v>
      </c>
      <c r="L4" s="33">
        <f t="shared" si="0"/>
        <v>0.13422818791946309</v>
      </c>
      <c r="M4" s="33">
        <f t="shared" si="1"/>
        <v>5.8823529411764701</v>
      </c>
      <c r="N4" s="37">
        <v>2.2818791946308723</v>
      </c>
      <c r="O4" s="39" t="s">
        <v>2</v>
      </c>
      <c r="P4" s="11"/>
    </row>
    <row r="5" spans="1:16" ht="15" customHeight="1" x14ac:dyDescent="0.25">
      <c r="A5">
        <v>4</v>
      </c>
      <c r="B5" s="2" t="s">
        <v>3</v>
      </c>
      <c r="C5" s="9" t="s">
        <v>2353</v>
      </c>
      <c r="D5" s="4" t="s">
        <v>2348</v>
      </c>
      <c r="E5" s="4" t="s">
        <v>2354</v>
      </c>
      <c r="F5" s="16">
        <v>19098894</v>
      </c>
      <c r="G5" s="10" t="s">
        <v>943</v>
      </c>
      <c r="H5" s="11" t="s">
        <v>1686</v>
      </c>
      <c r="I5" s="14"/>
      <c r="J5" s="23" t="s">
        <v>1693</v>
      </c>
      <c r="K5" s="11" t="s">
        <v>1691</v>
      </c>
      <c r="L5" s="33">
        <f t="shared" si="0"/>
        <v>0.13422818791946309</v>
      </c>
      <c r="M5" s="33">
        <f t="shared" si="1"/>
        <v>5.8823529411764701</v>
      </c>
      <c r="N5" s="37">
        <v>2.2818791946308723</v>
      </c>
      <c r="O5" s="39" t="s">
        <v>3</v>
      </c>
      <c r="P5" s="11"/>
    </row>
    <row r="6" spans="1:16" ht="15" customHeight="1" x14ac:dyDescent="0.25">
      <c r="A6">
        <v>5</v>
      </c>
      <c r="B6" s="2" t="s">
        <v>4</v>
      </c>
      <c r="C6" s="9" t="s">
        <v>2353</v>
      </c>
      <c r="D6" s="4" t="s">
        <v>2348</v>
      </c>
      <c r="E6" s="4" t="s">
        <v>2354</v>
      </c>
      <c r="F6" s="16">
        <v>19098894</v>
      </c>
      <c r="G6" s="10" t="s">
        <v>944</v>
      </c>
      <c r="H6" s="11" t="s">
        <v>1686</v>
      </c>
      <c r="I6" s="14"/>
      <c r="J6" s="23" t="s">
        <v>1694</v>
      </c>
      <c r="K6" s="11" t="s">
        <v>1691</v>
      </c>
      <c r="L6" s="33">
        <f t="shared" si="0"/>
        <v>0.13422818791946309</v>
      </c>
      <c r="M6" s="33">
        <f t="shared" si="1"/>
        <v>5.8823529411764701</v>
      </c>
      <c r="N6" s="37">
        <v>2.2818791946308723</v>
      </c>
      <c r="O6" s="39" t="s">
        <v>4</v>
      </c>
      <c r="P6" s="11"/>
    </row>
    <row r="7" spans="1:16" ht="15" customHeight="1" x14ac:dyDescent="0.25">
      <c r="A7">
        <v>6</v>
      </c>
      <c r="B7" s="2" t="s">
        <v>5</v>
      </c>
      <c r="C7" s="9" t="s">
        <v>2353</v>
      </c>
      <c r="D7" s="4" t="s">
        <v>2348</v>
      </c>
      <c r="E7" s="4" t="s">
        <v>2354</v>
      </c>
      <c r="F7" s="16">
        <v>19098894</v>
      </c>
      <c r="G7" s="10" t="s">
        <v>945</v>
      </c>
      <c r="H7" s="11" t="s">
        <v>1686</v>
      </c>
      <c r="I7" s="14"/>
      <c r="J7" s="23" t="s">
        <v>1695</v>
      </c>
      <c r="K7" s="11" t="s">
        <v>1691</v>
      </c>
      <c r="L7" s="33">
        <f t="shared" si="0"/>
        <v>0.13422818791946309</v>
      </c>
      <c r="M7" s="33">
        <f t="shared" si="1"/>
        <v>5.8823529411764701</v>
      </c>
      <c r="N7" s="37">
        <v>2.2818791946308723</v>
      </c>
      <c r="O7" s="39" t="s">
        <v>5</v>
      </c>
      <c r="P7" s="11"/>
    </row>
    <row r="8" spans="1:16" ht="15" customHeight="1" x14ac:dyDescent="0.25">
      <c r="A8">
        <v>7</v>
      </c>
      <c r="B8" s="2" t="s">
        <v>6</v>
      </c>
      <c r="C8" s="9" t="s">
        <v>2355</v>
      </c>
      <c r="D8" s="4" t="s">
        <v>2348</v>
      </c>
      <c r="E8" s="4" t="s">
        <v>2356</v>
      </c>
      <c r="F8" s="16">
        <v>19269371</v>
      </c>
      <c r="G8" s="10" t="s">
        <v>946</v>
      </c>
      <c r="H8" s="11" t="s">
        <v>1686</v>
      </c>
      <c r="I8" s="14"/>
      <c r="J8" s="23" t="s">
        <v>1689</v>
      </c>
      <c r="K8" s="11" t="s">
        <v>1696</v>
      </c>
      <c r="L8" s="33">
        <f t="shared" si="0"/>
        <v>0.13422818791946309</v>
      </c>
      <c r="M8" s="33">
        <f t="shared" si="1"/>
        <v>5.8823529411764701</v>
      </c>
      <c r="N8" s="37">
        <v>2.2818791946308723</v>
      </c>
      <c r="O8" s="39" t="s">
        <v>6</v>
      </c>
      <c r="P8" s="11"/>
    </row>
    <row r="9" spans="1:16" ht="15" customHeight="1" x14ac:dyDescent="0.25">
      <c r="A9">
        <v>8</v>
      </c>
      <c r="B9" s="2" t="s">
        <v>7</v>
      </c>
      <c r="C9" s="9" t="s">
        <v>2355</v>
      </c>
      <c r="D9" s="4" t="s">
        <v>2348</v>
      </c>
      <c r="E9" s="4" t="s">
        <v>2356</v>
      </c>
      <c r="F9" s="16">
        <v>19269371</v>
      </c>
      <c r="G9" s="10" t="s">
        <v>947</v>
      </c>
      <c r="H9" s="11" t="s">
        <v>1686</v>
      </c>
      <c r="I9" s="14"/>
      <c r="J9" s="23" t="s">
        <v>1697</v>
      </c>
      <c r="K9" s="11" t="s">
        <v>1696</v>
      </c>
      <c r="L9" s="33">
        <f t="shared" si="0"/>
        <v>0.13422818791946309</v>
      </c>
      <c r="M9" s="33">
        <f t="shared" si="1"/>
        <v>5.8823529411764701</v>
      </c>
      <c r="N9" s="37">
        <v>2.2818791946308723</v>
      </c>
      <c r="O9" s="39" t="s">
        <v>7</v>
      </c>
      <c r="P9" s="11"/>
    </row>
    <row r="10" spans="1:16" ht="15" customHeight="1" x14ac:dyDescent="0.25">
      <c r="A10">
        <v>9</v>
      </c>
      <c r="B10" s="2" t="s">
        <v>8</v>
      </c>
      <c r="C10" s="9" t="s">
        <v>2357</v>
      </c>
      <c r="D10" s="4" t="s">
        <v>2348</v>
      </c>
      <c r="E10" s="4" t="s">
        <v>2358</v>
      </c>
      <c r="F10" s="16">
        <v>19325077</v>
      </c>
      <c r="G10" s="10" t="s">
        <v>948</v>
      </c>
      <c r="H10" s="11" t="s">
        <v>1686</v>
      </c>
      <c r="I10" s="14"/>
      <c r="J10" s="23" t="s">
        <v>1690</v>
      </c>
      <c r="K10" s="11" t="s">
        <v>1698</v>
      </c>
      <c r="L10" s="33">
        <f t="shared" si="0"/>
        <v>0.13422818791946309</v>
      </c>
      <c r="M10" s="33">
        <f t="shared" si="1"/>
        <v>5.8823529411764701</v>
      </c>
      <c r="N10" s="37">
        <v>2.2818791946308723</v>
      </c>
      <c r="O10" s="39" t="s">
        <v>8</v>
      </c>
      <c r="P10" s="11"/>
    </row>
    <row r="11" spans="1:16" ht="15" customHeight="1" x14ac:dyDescent="0.25">
      <c r="A11">
        <v>10</v>
      </c>
      <c r="B11" s="2" t="s">
        <v>9</v>
      </c>
      <c r="C11" s="9" t="s">
        <v>2359</v>
      </c>
      <c r="D11" s="4" t="s">
        <v>2348</v>
      </c>
      <c r="E11" s="4" t="s">
        <v>2356</v>
      </c>
      <c r="F11" s="16">
        <v>20442331</v>
      </c>
      <c r="G11" s="10" t="s">
        <v>949</v>
      </c>
      <c r="H11" s="11" t="s">
        <v>1686</v>
      </c>
      <c r="I11" s="14"/>
      <c r="J11" s="23" t="s">
        <v>1697</v>
      </c>
      <c r="K11" s="11" t="s">
        <v>1700</v>
      </c>
      <c r="L11" s="33">
        <f>2/745*100</f>
        <v>0.26845637583892618</v>
      </c>
      <c r="M11" s="33">
        <f>2/17*100</f>
        <v>11.76470588235294</v>
      </c>
      <c r="N11" s="37">
        <v>2.2818791946308723</v>
      </c>
      <c r="O11" s="39" t="s">
        <v>9</v>
      </c>
      <c r="P11" s="11"/>
    </row>
    <row r="12" spans="1:16" ht="15" customHeight="1" x14ac:dyDescent="0.25">
      <c r="A12">
        <v>11</v>
      </c>
      <c r="B12" s="2" t="s">
        <v>10</v>
      </c>
      <c r="C12" s="9" t="s">
        <v>2359</v>
      </c>
      <c r="D12" s="4" t="s">
        <v>2348</v>
      </c>
      <c r="E12" s="4" t="s">
        <v>2356</v>
      </c>
      <c r="F12" s="16">
        <v>20442331</v>
      </c>
      <c r="G12" s="10" t="s">
        <v>950</v>
      </c>
      <c r="H12" s="11" t="s">
        <v>1686</v>
      </c>
      <c r="I12" s="14"/>
      <c r="J12" s="23" t="s">
        <v>1701</v>
      </c>
      <c r="K12" s="11" t="s">
        <v>1700</v>
      </c>
      <c r="L12" s="33">
        <f>1/745*100</f>
        <v>0.13422818791946309</v>
      </c>
      <c r="M12" s="33">
        <f>1/17*100</f>
        <v>5.8823529411764701</v>
      </c>
      <c r="N12" s="37">
        <v>2.2818791946308723</v>
      </c>
      <c r="O12" s="39" t="s">
        <v>10</v>
      </c>
      <c r="P12" s="11"/>
    </row>
    <row r="13" spans="1:16" ht="15" customHeight="1" x14ac:dyDescent="0.25">
      <c r="A13">
        <v>12</v>
      </c>
      <c r="B13" s="2" t="s">
        <v>11</v>
      </c>
      <c r="C13" s="9" t="s">
        <v>2359</v>
      </c>
      <c r="D13" s="4" t="s">
        <v>2348</v>
      </c>
      <c r="E13" s="4" t="s">
        <v>2356</v>
      </c>
      <c r="F13" s="16">
        <v>20442331</v>
      </c>
      <c r="G13" s="10" t="s">
        <v>951</v>
      </c>
      <c r="H13" s="11" t="s">
        <v>1686</v>
      </c>
      <c r="I13" s="14"/>
      <c r="J13" s="23" t="s">
        <v>1702</v>
      </c>
      <c r="K13" s="11" t="s">
        <v>1700</v>
      </c>
      <c r="L13" s="33">
        <f>2/745*100</f>
        <v>0.26845637583892618</v>
      </c>
      <c r="M13" s="33">
        <f>2/17*100</f>
        <v>11.76470588235294</v>
      </c>
      <c r="N13" s="37">
        <v>2.2818791946308723</v>
      </c>
      <c r="O13" s="39" t="s">
        <v>11</v>
      </c>
      <c r="P13" s="11"/>
    </row>
    <row r="14" spans="1:16" ht="15" customHeight="1" x14ac:dyDescent="0.25">
      <c r="A14">
        <v>13</v>
      </c>
      <c r="B14" s="2" t="s">
        <v>12</v>
      </c>
      <c r="C14" s="9" t="s">
        <v>2359</v>
      </c>
      <c r="D14" s="4" t="s">
        <v>2348</v>
      </c>
      <c r="E14" s="4" t="s">
        <v>2356</v>
      </c>
      <c r="F14" s="16">
        <v>20442331</v>
      </c>
      <c r="G14" s="10" t="s">
        <v>952</v>
      </c>
      <c r="H14" s="11" t="s">
        <v>1686</v>
      </c>
      <c r="I14" s="14"/>
      <c r="J14" s="23" t="s">
        <v>1703</v>
      </c>
      <c r="K14" s="11" t="s">
        <v>1700</v>
      </c>
      <c r="L14" s="33">
        <f>1/745*100</f>
        <v>0.13422818791946309</v>
      </c>
      <c r="M14" s="33">
        <f>1/17*100</f>
        <v>5.8823529411764701</v>
      </c>
      <c r="N14" s="37">
        <v>2.2818791946308723</v>
      </c>
      <c r="O14" s="39" t="s">
        <v>12</v>
      </c>
      <c r="P14" s="11"/>
    </row>
    <row r="15" spans="1:16" ht="15" customHeight="1" x14ac:dyDescent="0.25">
      <c r="A15">
        <v>14</v>
      </c>
      <c r="B15" s="2" t="s">
        <v>13</v>
      </c>
      <c r="C15" s="9" t="s">
        <v>2359</v>
      </c>
      <c r="D15" s="4" t="s">
        <v>2348</v>
      </c>
      <c r="E15" s="4" t="s">
        <v>2356</v>
      </c>
      <c r="F15" s="16">
        <v>20442331</v>
      </c>
      <c r="G15" s="10" t="s">
        <v>953</v>
      </c>
      <c r="H15" s="11" t="s">
        <v>1686</v>
      </c>
      <c r="I15" s="14"/>
      <c r="J15" s="23" t="s">
        <v>1704</v>
      </c>
      <c r="K15" s="11" t="s">
        <v>1700</v>
      </c>
      <c r="L15" s="33">
        <f>1/745*100</f>
        <v>0.13422818791946309</v>
      </c>
      <c r="M15" s="33">
        <f>1/17*100</f>
        <v>5.8823529411764701</v>
      </c>
      <c r="N15" s="37">
        <v>2.2818791946308723</v>
      </c>
      <c r="O15" s="39" t="s">
        <v>13</v>
      </c>
      <c r="P15" s="11"/>
    </row>
    <row r="16" spans="1:16" ht="15" customHeight="1" x14ac:dyDescent="0.25">
      <c r="A16">
        <v>15</v>
      </c>
      <c r="B16" s="2" t="s">
        <v>14</v>
      </c>
      <c r="C16" s="9" t="s">
        <v>2359</v>
      </c>
      <c r="D16" s="4" t="s">
        <v>2348</v>
      </c>
      <c r="E16" s="4" t="s">
        <v>2356</v>
      </c>
      <c r="F16" s="16">
        <v>20442331</v>
      </c>
      <c r="G16" s="10" t="s">
        <v>954</v>
      </c>
      <c r="H16" s="11" t="s">
        <v>1686</v>
      </c>
      <c r="I16" s="14"/>
      <c r="J16" s="23" t="s">
        <v>1705</v>
      </c>
      <c r="K16" s="11" t="s">
        <v>1700</v>
      </c>
      <c r="L16" s="33">
        <f>2/745*100</f>
        <v>0.26845637583892618</v>
      </c>
      <c r="M16" s="33">
        <f>2/17*100</f>
        <v>11.76470588235294</v>
      </c>
      <c r="N16" s="37">
        <v>2.2818791946308723</v>
      </c>
      <c r="O16" s="39" t="s">
        <v>14</v>
      </c>
      <c r="P16" s="11"/>
    </row>
    <row r="17" spans="1:16" ht="15" customHeight="1" x14ac:dyDescent="0.25">
      <c r="A17">
        <v>16</v>
      </c>
      <c r="B17" s="2" t="s">
        <v>15</v>
      </c>
      <c r="C17" s="9" t="s">
        <v>2359</v>
      </c>
      <c r="D17" s="4" t="s">
        <v>2348</v>
      </c>
      <c r="E17" s="4" t="s">
        <v>2356</v>
      </c>
      <c r="F17" s="16">
        <v>20442331</v>
      </c>
      <c r="G17" s="10" t="s">
        <v>955</v>
      </c>
      <c r="H17" s="11" t="s">
        <v>1686</v>
      </c>
      <c r="I17" s="14"/>
      <c r="J17" s="23" t="s">
        <v>1706</v>
      </c>
      <c r="K17" s="11" t="s">
        <v>1700</v>
      </c>
      <c r="L17" s="33">
        <f>2/745*100</f>
        <v>0.26845637583892618</v>
      </c>
      <c r="M17" s="33">
        <f>2/17*100</f>
        <v>11.76470588235294</v>
      </c>
      <c r="N17" s="37">
        <v>2.2818791946308723</v>
      </c>
      <c r="O17" s="39" t="s">
        <v>15</v>
      </c>
      <c r="P17" s="11"/>
    </row>
    <row r="18" spans="1:16" ht="15" customHeight="1" x14ac:dyDescent="0.25">
      <c r="A18">
        <v>17</v>
      </c>
      <c r="B18" s="2" t="s">
        <v>16</v>
      </c>
      <c r="C18" s="9" t="s">
        <v>2359</v>
      </c>
      <c r="D18" s="4" t="s">
        <v>2348</v>
      </c>
      <c r="E18" s="4" t="s">
        <v>2356</v>
      </c>
      <c r="F18" s="16">
        <v>20442331</v>
      </c>
      <c r="G18" s="10" t="s">
        <v>956</v>
      </c>
      <c r="H18" s="11" t="s">
        <v>1686</v>
      </c>
      <c r="I18" s="14"/>
      <c r="J18" s="23" t="s">
        <v>1707</v>
      </c>
      <c r="K18" s="11" t="s">
        <v>1700</v>
      </c>
      <c r="L18" s="33">
        <f>1/745*100</f>
        <v>0.13422818791946309</v>
      </c>
      <c r="M18" s="33">
        <f>1/17*100</f>
        <v>5.8823529411764701</v>
      </c>
      <c r="N18" s="37">
        <v>2.2818791946308723</v>
      </c>
      <c r="O18" s="39" t="s">
        <v>16</v>
      </c>
      <c r="P18" s="11"/>
    </row>
    <row r="19" spans="1:16" x14ac:dyDescent="0.25">
      <c r="A19">
        <v>18</v>
      </c>
      <c r="B19" s="2" t="s">
        <v>17</v>
      </c>
      <c r="C19" s="9" t="s">
        <v>2360</v>
      </c>
      <c r="D19" s="4" t="s">
        <v>2348</v>
      </c>
      <c r="E19" s="4" t="s">
        <v>2361</v>
      </c>
      <c r="F19" s="18" t="s">
        <v>2362</v>
      </c>
      <c r="G19" s="10" t="s">
        <v>744</v>
      </c>
      <c r="H19" s="11" t="s">
        <v>1482</v>
      </c>
      <c r="I19" s="11" t="s">
        <v>1482</v>
      </c>
      <c r="J19" s="23" t="s">
        <v>1483</v>
      </c>
      <c r="K19" s="11" t="s">
        <v>1484</v>
      </c>
      <c r="L19" s="33">
        <f>1/745*100</f>
        <v>0.13422818791946309</v>
      </c>
      <c r="M19" s="36">
        <v>100</v>
      </c>
      <c r="N19" s="33">
        <f>1/745*100</f>
        <v>0.13422818791946309</v>
      </c>
      <c r="O19" s="39" t="s">
        <v>17</v>
      </c>
      <c r="P19" s="11"/>
    </row>
    <row r="20" spans="1:16" x14ac:dyDescent="0.25">
      <c r="A20">
        <v>19</v>
      </c>
      <c r="B20" s="2" t="s">
        <v>18</v>
      </c>
      <c r="C20" s="9" t="s">
        <v>2360</v>
      </c>
      <c r="D20" s="4" t="s">
        <v>2348</v>
      </c>
      <c r="E20" s="4" t="s">
        <v>2361</v>
      </c>
      <c r="F20" s="18" t="s">
        <v>2362</v>
      </c>
      <c r="G20" s="10" t="s">
        <v>745</v>
      </c>
      <c r="H20" s="11" t="s">
        <v>1485</v>
      </c>
      <c r="I20" s="11" t="s">
        <v>1485</v>
      </c>
      <c r="J20" s="23" t="s">
        <v>1486</v>
      </c>
      <c r="K20" s="11" t="s">
        <v>1484</v>
      </c>
      <c r="L20" s="33">
        <f>1/745*100</f>
        <v>0.13422818791946309</v>
      </c>
      <c r="M20" s="36">
        <v>50</v>
      </c>
      <c r="N20" s="37">
        <f>2/745*100</f>
        <v>0.26845637583892618</v>
      </c>
      <c r="O20" s="39" t="s">
        <v>18</v>
      </c>
      <c r="P20" s="11"/>
    </row>
    <row r="21" spans="1:16" x14ac:dyDescent="0.25">
      <c r="A21">
        <v>20</v>
      </c>
      <c r="B21" s="2" t="s">
        <v>19</v>
      </c>
      <c r="C21" s="9" t="s">
        <v>2360</v>
      </c>
      <c r="D21" s="4" t="s">
        <v>2348</v>
      </c>
      <c r="E21" s="4" t="s">
        <v>2361</v>
      </c>
      <c r="F21" s="18" t="s">
        <v>2362</v>
      </c>
      <c r="G21" s="10" t="s">
        <v>746</v>
      </c>
      <c r="H21" s="11" t="s">
        <v>1485</v>
      </c>
      <c r="I21" s="11" t="s">
        <v>1485</v>
      </c>
      <c r="J21" s="23" t="s">
        <v>1487</v>
      </c>
      <c r="K21" s="11" t="s">
        <v>1484</v>
      </c>
      <c r="L21" s="33">
        <f>1/745*100</f>
        <v>0.13422818791946309</v>
      </c>
      <c r="M21" s="36">
        <v>59</v>
      </c>
      <c r="N21" s="37">
        <f>2/745*100</f>
        <v>0.26845637583892618</v>
      </c>
      <c r="O21" s="39" t="s">
        <v>19</v>
      </c>
      <c r="P21" s="11"/>
    </row>
    <row r="22" spans="1:16" x14ac:dyDescent="0.25">
      <c r="A22">
        <v>21</v>
      </c>
      <c r="B22" s="2" t="s">
        <v>20</v>
      </c>
      <c r="C22" s="9" t="s">
        <v>2363</v>
      </c>
      <c r="D22" s="4" t="s">
        <v>2348</v>
      </c>
      <c r="E22" s="1" t="s">
        <v>2364</v>
      </c>
      <c r="F22" s="18" t="s">
        <v>2362</v>
      </c>
      <c r="G22" s="10" t="s">
        <v>1280</v>
      </c>
      <c r="H22" s="11" t="s">
        <v>2120</v>
      </c>
      <c r="I22" s="14"/>
      <c r="J22" s="23" t="s">
        <v>2121</v>
      </c>
      <c r="K22" s="11" t="s">
        <v>2122</v>
      </c>
      <c r="L22" s="33">
        <f t="shared" ref="L22:L27" si="2">3/745*100</f>
        <v>0.40268456375838929</v>
      </c>
      <c r="M22" s="36">
        <v>50</v>
      </c>
      <c r="N22" s="37">
        <f t="shared" ref="N22:N27" si="3">6/745*100</f>
        <v>0.80536912751677858</v>
      </c>
      <c r="O22" s="39" t="s">
        <v>20</v>
      </c>
      <c r="P22" s="11"/>
    </row>
    <row r="23" spans="1:16" x14ac:dyDescent="0.25">
      <c r="A23">
        <v>22</v>
      </c>
      <c r="B23" s="2" t="s">
        <v>21</v>
      </c>
      <c r="C23" s="9" t="s">
        <v>2363</v>
      </c>
      <c r="D23" s="4" t="s">
        <v>2348</v>
      </c>
      <c r="E23" s="1" t="s">
        <v>2364</v>
      </c>
      <c r="F23" s="18" t="s">
        <v>2362</v>
      </c>
      <c r="G23" s="10" t="s">
        <v>1281</v>
      </c>
      <c r="H23" s="11" t="s">
        <v>2120</v>
      </c>
      <c r="I23" s="14"/>
      <c r="J23" s="23" t="s">
        <v>2123</v>
      </c>
      <c r="K23" s="11" t="s">
        <v>2122</v>
      </c>
      <c r="L23" s="33">
        <f t="shared" si="2"/>
        <v>0.40268456375838929</v>
      </c>
      <c r="M23" s="36">
        <v>50</v>
      </c>
      <c r="N23" s="37">
        <f t="shared" si="3"/>
        <v>0.80536912751677858</v>
      </c>
      <c r="O23" s="39" t="s">
        <v>21</v>
      </c>
      <c r="P23" s="11"/>
    </row>
    <row r="24" spans="1:16" x14ac:dyDescent="0.25">
      <c r="A24">
        <v>23</v>
      </c>
      <c r="B24" s="2" t="s">
        <v>22</v>
      </c>
      <c r="C24" s="9" t="s">
        <v>2363</v>
      </c>
      <c r="D24" s="4" t="s">
        <v>2348</v>
      </c>
      <c r="E24" s="1" t="s">
        <v>2364</v>
      </c>
      <c r="F24" s="18" t="s">
        <v>2362</v>
      </c>
      <c r="G24" s="10" t="s">
        <v>1282</v>
      </c>
      <c r="H24" s="11" t="s">
        <v>2120</v>
      </c>
      <c r="I24" s="14"/>
      <c r="J24" s="23" t="s">
        <v>2124</v>
      </c>
      <c r="K24" s="11" t="s">
        <v>2122</v>
      </c>
      <c r="L24" s="33">
        <f t="shared" si="2"/>
        <v>0.40268456375838929</v>
      </c>
      <c r="M24" s="36">
        <v>50</v>
      </c>
      <c r="N24" s="37">
        <f t="shared" si="3"/>
        <v>0.80536912751677858</v>
      </c>
      <c r="O24" s="39" t="s">
        <v>22</v>
      </c>
      <c r="P24" s="11"/>
    </row>
    <row r="25" spans="1:16" x14ac:dyDescent="0.25">
      <c r="A25">
        <v>24</v>
      </c>
      <c r="B25" s="2" t="s">
        <v>23</v>
      </c>
      <c r="C25" s="9" t="s">
        <v>2363</v>
      </c>
      <c r="D25" s="4" t="s">
        <v>2348</v>
      </c>
      <c r="E25" s="1" t="s">
        <v>2364</v>
      </c>
      <c r="F25" s="18" t="s">
        <v>2362</v>
      </c>
      <c r="G25" s="10" t="s">
        <v>1283</v>
      </c>
      <c r="H25" s="11" t="s">
        <v>2120</v>
      </c>
      <c r="I25" s="14"/>
      <c r="J25" s="23" t="s">
        <v>2125</v>
      </c>
      <c r="K25" s="11" t="s">
        <v>2122</v>
      </c>
      <c r="L25" s="33">
        <f t="shared" si="2"/>
        <v>0.40268456375838929</v>
      </c>
      <c r="M25" s="36">
        <v>50</v>
      </c>
      <c r="N25" s="37">
        <f t="shared" si="3"/>
        <v>0.80536912751677858</v>
      </c>
      <c r="O25" s="39" t="s">
        <v>23</v>
      </c>
      <c r="P25" s="11"/>
    </row>
    <row r="26" spans="1:16" x14ac:dyDescent="0.25">
      <c r="A26">
        <v>25</v>
      </c>
      <c r="B26" s="2" t="s">
        <v>24</v>
      </c>
      <c r="C26" s="9" t="s">
        <v>2363</v>
      </c>
      <c r="D26" s="4" t="s">
        <v>2348</v>
      </c>
      <c r="E26" s="1" t="s">
        <v>2364</v>
      </c>
      <c r="F26" s="18" t="s">
        <v>2362</v>
      </c>
      <c r="G26" s="10" t="s">
        <v>1284</v>
      </c>
      <c r="H26" s="11" t="s">
        <v>2120</v>
      </c>
      <c r="I26" s="14"/>
      <c r="J26" s="23" t="s">
        <v>2126</v>
      </c>
      <c r="K26" s="11" t="s">
        <v>2122</v>
      </c>
      <c r="L26" s="33">
        <f t="shared" si="2"/>
        <v>0.40268456375838929</v>
      </c>
      <c r="M26" s="36">
        <v>50</v>
      </c>
      <c r="N26" s="37">
        <f t="shared" si="3"/>
        <v>0.80536912751677858</v>
      </c>
      <c r="O26" s="39" t="s">
        <v>24</v>
      </c>
      <c r="P26" s="11"/>
    </row>
    <row r="27" spans="1:16" x14ac:dyDescent="0.25">
      <c r="A27">
        <v>26</v>
      </c>
      <c r="B27" s="2" t="s">
        <v>25</v>
      </c>
      <c r="C27" s="9" t="s">
        <v>2363</v>
      </c>
      <c r="D27" s="4" t="s">
        <v>2348</v>
      </c>
      <c r="E27" s="1" t="s">
        <v>2364</v>
      </c>
      <c r="F27" s="18" t="s">
        <v>2362</v>
      </c>
      <c r="G27" s="10" t="s">
        <v>1285</v>
      </c>
      <c r="H27" s="11" t="s">
        <v>2120</v>
      </c>
      <c r="I27" s="14"/>
      <c r="J27" s="23" t="s">
        <v>2127</v>
      </c>
      <c r="K27" s="11" t="s">
        <v>2122</v>
      </c>
      <c r="L27" s="33">
        <f t="shared" si="2"/>
        <v>0.40268456375838929</v>
      </c>
      <c r="M27" s="36">
        <v>50</v>
      </c>
      <c r="N27" s="37">
        <f t="shared" si="3"/>
        <v>0.80536912751677858</v>
      </c>
      <c r="O27" s="39" t="s">
        <v>25</v>
      </c>
      <c r="P27" s="11"/>
    </row>
    <row r="28" spans="1:16" x14ac:dyDescent="0.25">
      <c r="A28">
        <v>27</v>
      </c>
      <c r="B28" s="2" t="s">
        <v>26</v>
      </c>
      <c r="C28" s="9" t="s">
        <v>2353</v>
      </c>
      <c r="D28" s="4" t="s">
        <v>2348</v>
      </c>
      <c r="E28" s="4" t="s">
        <v>2365</v>
      </c>
      <c r="F28" s="16">
        <v>19098894</v>
      </c>
      <c r="G28" s="10" t="s">
        <v>1063</v>
      </c>
      <c r="H28" s="11" t="s">
        <v>1833</v>
      </c>
      <c r="I28" s="14"/>
      <c r="J28" s="23" t="s">
        <v>1834</v>
      </c>
      <c r="K28" s="11" t="s">
        <v>1691</v>
      </c>
      <c r="L28" s="33">
        <f>2/745*100</f>
        <v>0.26845637583892618</v>
      </c>
      <c r="M28" s="36">
        <f>2/42*100</f>
        <v>4.7619047619047619</v>
      </c>
      <c r="N28" s="37">
        <f>42/745*100</f>
        <v>5.6375838926174495</v>
      </c>
      <c r="O28" s="39" t="s">
        <v>26</v>
      </c>
      <c r="P28" s="11"/>
    </row>
    <row r="29" spans="1:16" x14ac:dyDescent="0.25">
      <c r="A29">
        <v>28</v>
      </c>
      <c r="B29" s="2" t="s">
        <v>27</v>
      </c>
      <c r="C29" s="9" t="s">
        <v>2353</v>
      </c>
      <c r="D29" s="4" t="s">
        <v>2348</v>
      </c>
      <c r="E29" s="4" t="s">
        <v>2365</v>
      </c>
      <c r="F29" s="16">
        <v>19098894</v>
      </c>
      <c r="G29" s="10" t="s">
        <v>1064</v>
      </c>
      <c r="H29" s="11" t="s">
        <v>1833</v>
      </c>
      <c r="I29" s="14"/>
      <c r="J29" s="23" t="s">
        <v>1835</v>
      </c>
      <c r="K29" s="11" t="s">
        <v>1691</v>
      </c>
      <c r="L29" s="33">
        <f>2/745*100</f>
        <v>0.26845637583892618</v>
      </c>
      <c r="M29" s="36">
        <f>2/42*100</f>
        <v>4.7619047619047619</v>
      </c>
      <c r="N29" s="37">
        <f t="shared" ref="N29:N69" si="4">42/745*100</f>
        <v>5.6375838926174495</v>
      </c>
      <c r="O29" s="39" t="s">
        <v>27</v>
      </c>
      <c r="P29" s="11"/>
    </row>
    <row r="30" spans="1:16" x14ac:dyDescent="0.25">
      <c r="A30">
        <v>29</v>
      </c>
      <c r="B30" s="2" t="s">
        <v>28</v>
      </c>
      <c r="C30" s="9" t="s">
        <v>2353</v>
      </c>
      <c r="D30" s="4" t="s">
        <v>2348</v>
      </c>
      <c r="E30" s="4" t="s">
        <v>2365</v>
      </c>
      <c r="F30" s="16">
        <v>19098894</v>
      </c>
      <c r="G30" s="10" t="s">
        <v>1065</v>
      </c>
      <c r="H30" s="11" t="s">
        <v>1833</v>
      </c>
      <c r="I30" s="14"/>
      <c r="J30" s="23" t="s">
        <v>1836</v>
      </c>
      <c r="K30" s="11" t="s">
        <v>1691</v>
      </c>
      <c r="L30" s="33">
        <f>3/745*100</f>
        <v>0.40268456375838929</v>
      </c>
      <c r="M30" s="36">
        <f>3/42*100</f>
        <v>7.1428571428571423</v>
      </c>
      <c r="N30" s="37">
        <f t="shared" si="4"/>
        <v>5.6375838926174495</v>
      </c>
      <c r="O30" s="39" t="s">
        <v>28</v>
      </c>
      <c r="P30" s="11"/>
    </row>
    <row r="31" spans="1:16" x14ac:dyDescent="0.25">
      <c r="A31">
        <v>30</v>
      </c>
      <c r="B31" s="2" t="s">
        <v>29</v>
      </c>
      <c r="C31" s="9" t="s">
        <v>2353</v>
      </c>
      <c r="D31" s="4" t="s">
        <v>2348</v>
      </c>
      <c r="E31" s="4" t="s">
        <v>2365</v>
      </c>
      <c r="F31" s="16">
        <v>19098894</v>
      </c>
      <c r="G31" s="10" t="s">
        <v>1066</v>
      </c>
      <c r="H31" s="11" t="s">
        <v>1833</v>
      </c>
      <c r="I31" s="14"/>
      <c r="J31" s="23" t="s">
        <v>1837</v>
      </c>
      <c r="K31" s="11" t="s">
        <v>1691</v>
      </c>
      <c r="L31" s="33">
        <f>3/745*100</f>
        <v>0.40268456375838929</v>
      </c>
      <c r="M31" s="36">
        <f t="shared" ref="M31:M32" si="5">3/42*100</f>
        <v>7.1428571428571423</v>
      </c>
      <c r="N31" s="37">
        <f t="shared" si="4"/>
        <v>5.6375838926174495</v>
      </c>
      <c r="O31" s="39" t="s">
        <v>29</v>
      </c>
      <c r="P31" s="11"/>
    </row>
    <row r="32" spans="1:16" x14ac:dyDescent="0.25">
      <c r="A32">
        <v>31</v>
      </c>
      <c r="B32" s="2" t="s">
        <v>30</v>
      </c>
      <c r="C32" s="9" t="s">
        <v>2353</v>
      </c>
      <c r="D32" s="4" t="s">
        <v>2348</v>
      </c>
      <c r="E32" s="4" t="s">
        <v>2365</v>
      </c>
      <c r="F32" s="16">
        <v>19098894</v>
      </c>
      <c r="G32" s="10" t="s">
        <v>1067</v>
      </c>
      <c r="H32" s="11" t="s">
        <v>1833</v>
      </c>
      <c r="I32" s="14"/>
      <c r="J32" s="23" t="s">
        <v>1838</v>
      </c>
      <c r="K32" s="11" t="s">
        <v>1691</v>
      </c>
      <c r="L32" s="33">
        <f>3/745*100</f>
        <v>0.40268456375838929</v>
      </c>
      <c r="M32" s="36">
        <f t="shared" si="5"/>
        <v>7.1428571428571423</v>
      </c>
      <c r="N32" s="37">
        <f t="shared" si="4"/>
        <v>5.6375838926174495</v>
      </c>
      <c r="O32" s="39" t="s">
        <v>30</v>
      </c>
      <c r="P32" s="11"/>
    </row>
    <row r="33" spans="1:16" x14ac:dyDescent="0.25">
      <c r="A33">
        <v>32</v>
      </c>
      <c r="B33" s="2" t="s">
        <v>31</v>
      </c>
      <c r="C33" s="9" t="s">
        <v>2355</v>
      </c>
      <c r="D33" s="4" t="s">
        <v>2348</v>
      </c>
      <c r="E33" s="4" t="s">
        <v>2366</v>
      </c>
      <c r="F33" s="16">
        <v>19269371</v>
      </c>
      <c r="G33" s="10" t="s">
        <v>1068</v>
      </c>
      <c r="H33" s="11" t="s">
        <v>1833</v>
      </c>
      <c r="I33" s="14"/>
      <c r="J33" s="23" t="s">
        <v>1839</v>
      </c>
      <c r="K33" s="11" t="s">
        <v>1696</v>
      </c>
      <c r="L33" s="33">
        <f t="shared" ref="L33:L41" si="6">1/745*100</f>
        <v>0.13422818791946309</v>
      </c>
      <c r="M33" s="36">
        <f>1/42*100</f>
        <v>2.3809523809523809</v>
      </c>
      <c r="N33" s="37">
        <f t="shared" si="4"/>
        <v>5.6375838926174495</v>
      </c>
      <c r="O33" s="39" t="s">
        <v>31</v>
      </c>
      <c r="P33" s="11"/>
    </row>
    <row r="34" spans="1:16" x14ac:dyDescent="0.25">
      <c r="A34">
        <v>33</v>
      </c>
      <c r="B34" s="2" t="s">
        <v>32</v>
      </c>
      <c r="C34" s="9" t="s">
        <v>2355</v>
      </c>
      <c r="D34" s="4" t="s">
        <v>2348</v>
      </c>
      <c r="E34" s="4" t="s">
        <v>2366</v>
      </c>
      <c r="F34" s="16">
        <v>19269371</v>
      </c>
      <c r="G34" s="10" t="s">
        <v>1069</v>
      </c>
      <c r="H34" s="11" t="s">
        <v>1833</v>
      </c>
      <c r="I34" s="14"/>
      <c r="J34" s="23" t="s">
        <v>1840</v>
      </c>
      <c r="K34" s="11" t="s">
        <v>1696</v>
      </c>
      <c r="L34" s="33">
        <f t="shared" si="6"/>
        <v>0.13422818791946309</v>
      </c>
      <c r="M34" s="36">
        <f t="shared" ref="M34:M41" si="7">1/42*100</f>
        <v>2.3809523809523809</v>
      </c>
      <c r="N34" s="37">
        <f t="shared" si="4"/>
        <v>5.6375838926174495</v>
      </c>
      <c r="O34" s="39" t="s">
        <v>32</v>
      </c>
      <c r="P34" s="11"/>
    </row>
    <row r="35" spans="1:16" x14ac:dyDescent="0.25">
      <c r="A35">
        <v>34</v>
      </c>
      <c r="B35" s="2" t="s">
        <v>33</v>
      </c>
      <c r="C35" s="9" t="s">
        <v>2355</v>
      </c>
      <c r="D35" s="4" t="s">
        <v>2348</v>
      </c>
      <c r="E35" s="4" t="s">
        <v>2366</v>
      </c>
      <c r="F35" s="16">
        <v>19269371</v>
      </c>
      <c r="G35" s="10" t="s">
        <v>1070</v>
      </c>
      <c r="H35" s="11" t="s">
        <v>1833</v>
      </c>
      <c r="I35" s="14"/>
      <c r="J35" s="23" t="s">
        <v>1841</v>
      </c>
      <c r="K35" s="11" t="s">
        <v>1696</v>
      </c>
      <c r="L35" s="33">
        <f t="shared" si="6"/>
        <v>0.13422818791946309</v>
      </c>
      <c r="M35" s="36">
        <f t="shared" si="7"/>
        <v>2.3809523809523809</v>
      </c>
      <c r="N35" s="37">
        <f t="shared" si="4"/>
        <v>5.6375838926174495</v>
      </c>
      <c r="O35" s="39" t="s">
        <v>33</v>
      </c>
      <c r="P35" s="11"/>
    </row>
    <row r="36" spans="1:16" x14ac:dyDescent="0.25">
      <c r="A36">
        <v>35</v>
      </c>
      <c r="B36" s="2" t="s">
        <v>34</v>
      </c>
      <c r="C36" s="9" t="s">
        <v>2355</v>
      </c>
      <c r="D36" s="4" t="s">
        <v>2348</v>
      </c>
      <c r="E36" s="4" t="s">
        <v>2366</v>
      </c>
      <c r="F36" s="16">
        <v>19269371</v>
      </c>
      <c r="G36" s="10" t="s">
        <v>1071</v>
      </c>
      <c r="H36" s="11" t="s">
        <v>1833</v>
      </c>
      <c r="I36" s="14"/>
      <c r="J36" s="23" t="s">
        <v>1842</v>
      </c>
      <c r="K36" s="11" t="s">
        <v>1696</v>
      </c>
      <c r="L36" s="33">
        <f t="shared" si="6"/>
        <v>0.13422818791946309</v>
      </c>
      <c r="M36" s="36">
        <f t="shared" si="7"/>
        <v>2.3809523809523809</v>
      </c>
      <c r="N36" s="37">
        <f t="shared" si="4"/>
        <v>5.6375838926174495</v>
      </c>
      <c r="O36" s="39" t="s">
        <v>34</v>
      </c>
      <c r="P36" s="11"/>
    </row>
    <row r="37" spans="1:16" x14ac:dyDescent="0.25">
      <c r="A37">
        <v>36</v>
      </c>
      <c r="B37" s="2" t="s">
        <v>35</v>
      </c>
      <c r="C37" s="9" t="s">
        <v>2355</v>
      </c>
      <c r="D37" s="4" t="s">
        <v>2348</v>
      </c>
      <c r="E37" s="4" t="s">
        <v>2366</v>
      </c>
      <c r="F37" s="16">
        <v>19269371</v>
      </c>
      <c r="G37" s="10" t="s">
        <v>1072</v>
      </c>
      <c r="H37" s="11" t="s">
        <v>1833</v>
      </c>
      <c r="I37" s="14"/>
      <c r="J37" s="23" t="s">
        <v>1843</v>
      </c>
      <c r="K37" s="11" t="s">
        <v>1696</v>
      </c>
      <c r="L37" s="33">
        <f t="shared" si="6"/>
        <v>0.13422818791946309</v>
      </c>
      <c r="M37" s="36">
        <f t="shared" si="7"/>
        <v>2.3809523809523809</v>
      </c>
      <c r="N37" s="37">
        <f t="shared" si="4"/>
        <v>5.6375838926174495</v>
      </c>
      <c r="O37" s="39" t="s">
        <v>35</v>
      </c>
      <c r="P37" s="11"/>
    </row>
    <row r="38" spans="1:16" x14ac:dyDescent="0.25">
      <c r="A38">
        <v>37</v>
      </c>
      <c r="B38" s="2" t="s">
        <v>36</v>
      </c>
      <c r="C38" s="9" t="s">
        <v>2355</v>
      </c>
      <c r="D38" s="4" t="s">
        <v>2348</v>
      </c>
      <c r="E38" s="4" t="s">
        <v>2366</v>
      </c>
      <c r="F38" s="16">
        <v>19269371</v>
      </c>
      <c r="G38" s="10" t="s">
        <v>1073</v>
      </c>
      <c r="H38" s="11" t="s">
        <v>1833</v>
      </c>
      <c r="I38" s="14"/>
      <c r="J38" s="23" t="s">
        <v>1844</v>
      </c>
      <c r="K38" s="11" t="s">
        <v>1696</v>
      </c>
      <c r="L38" s="33">
        <f t="shared" si="6"/>
        <v>0.13422818791946309</v>
      </c>
      <c r="M38" s="36">
        <f t="shared" si="7"/>
        <v>2.3809523809523809</v>
      </c>
      <c r="N38" s="37">
        <f t="shared" si="4"/>
        <v>5.6375838926174495</v>
      </c>
      <c r="O38" s="39" t="s">
        <v>36</v>
      </c>
      <c r="P38" s="11"/>
    </row>
    <row r="39" spans="1:16" x14ac:dyDescent="0.25">
      <c r="A39">
        <v>38</v>
      </c>
      <c r="B39" s="2" t="s">
        <v>37</v>
      </c>
      <c r="C39" s="9" t="s">
        <v>2355</v>
      </c>
      <c r="D39" s="4" t="s">
        <v>2348</v>
      </c>
      <c r="E39" s="4" t="s">
        <v>2366</v>
      </c>
      <c r="F39" s="16">
        <v>19269371</v>
      </c>
      <c r="G39" s="10" t="s">
        <v>1074</v>
      </c>
      <c r="H39" s="11" t="s">
        <v>1833</v>
      </c>
      <c r="I39" s="14"/>
      <c r="J39" s="23" t="s">
        <v>1845</v>
      </c>
      <c r="K39" s="11" t="s">
        <v>1696</v>
      </c>
      <c r="L39" s="33">
        <f t="shared" si="6"/>
        <v>0.13422818791946309</v>
      </c>
      <c r="M39" s="36">
        <f t="shared" si="7"/>
        <v>2.3809523809523809</v>
      </c>
      <c r="N39" s="37">
        <f t="shared" si="4"/>
        <v>5.6375838926174495</v>
      </c>
      <c r="O39" s="39" t="s">
        <v>37</v>
      </c>
      <c r="P39" s="11"/>
    </row>
    <row r="40" spans="1:16" x14ac:dyDescent="0.25">
      <c r="A40">
        <v>39</v>
      </c>
      <c r="B40" s="2" t="s">
        <v>38</v>
      </c>
      <c r="C40" s="9" t="s">
        <v>2355</v>
      </c>
      <c r="D40" s="4" t="s">
        <v>2348</v>
      </c>
      <c r="E40" s="4" t="s">
        <v>2366</v>
      </c>
      <c r="F40" s="16">
        <v>19269371</v>
      </c>
      <c r="G40" s="10" t="s">
        <v>1075</v>
      </c>
      <c r="H40" s="11" t="s">
        <v>1833</v>
      </c>
      <c r="I40" s="14"/>
      <c r="J40" s="23" t="s">
        <v>1846</v>
      </c>
      <c r="K40" s="11" t="s">
        <v>1696</v>
      </c>
      <c r="L40" s="33">
        <f t="shared" si="6"/>
        <v>0.13422818791946309</v>
      </c>
      <c r="M40" s="36">
        <f t="shared" si="7"/>
        <v>2.3809523809523809</v>
      </c>
      <c r="N40" s="37">
        <f t="shared" si="4"/>
        <v>5.6375838926174495</v>
      </c>
      <c r="O40" s="39" t="s">
        <v>38</v>
      </c>
      <c r="P40" s="11"/>
    </row>
    <row r="41" spans="1:16" x14ac:dyDescent="0.25">
      <c r="A41">
        <v>40</v>
      </c>
      <c r="B41" s="2" t="s">
        <v>39</v>
      </c>
      <c r="C41" s="9" t="s">
        <v>2355</v>
      </c>
      <c r="D41" s="4" t="s">
        <v>2348</v>
      </c>
      <c r="E41" s="4" t="s">
        <v>2366</v>
      </c>
      <c r="F41" s="16">
        <v>19269371</v>
      </c>
      <c r="G41" s="10" t="s">
        <v>1076</v>
      </c>
      <c r="H41" s="11" t="s">
        <v>1833</v>
      </c>
      <c r="I41" s="14"/>
      <c r="J41" s="23" t="s">
        <v>1847</v>
      </c>
      <c r="K41" s="11" t="s">
        <v>1696</v>
      </c>
      <c r="L41" s="33">
        <f t="shared" si="6"/>
        <v>0.13422818791946309</v>
      </c>
      <c r="M41" s="36">
        <f t="shared" si="7"/>
        <v>2.3809523809523809</v>
      </c>
      <c r="N41" s="37">
        <f t="shared" si="4"/>
        <v>5.6375838926174495</v>
      </c>
      <c r="O41" s="39" t="s">
        <v>39</v>
      </c>
      <c r="P41" s="11"/>
    </row>
    <row r="42" spans="1:16" x14ac:dyDescent="0.25">
      <c r="A42">
        <v>41</v>
      </c>
      <c r="B42" s="2" t="s">
        <v>40</v>
      </c>
      <c r="C42" s="9" t="s">
        <v>2367</v>
      </c>
      <c r="D42" s="4" t="s">
        <v>2348</v>
      </c>
      <c r="E42" s="4" t="s">
        <v>2368</v>
      </c>
      <c r="F42" s="18" t="s">
        <v>2362</v>
      </c>
      <c r="G42" s="10" t="s">
        <v>1077</v>
      </c>
      <c r="H42" s="11" t="s">
        <v>1833</v>
      </c>
      <c r="I42" s="14"/>
      <c r="J42" s="23" t="s">
        <v>1848</v>
      </c>
      <c r="K42" s="11" t="s">
        <v>1849</v>
      </c>
      <c r="L42" s="33">
        <f t="shared" ref="L42:L50" si="8">3/745*100</f>
        <v>0.40268456375838929</v>
      </c>
      <c r="M42" s="36">
        <f>3/42*100</f>
        <v>7.1428571428571423</v>
      </c>
      <c r="N42" s="37">
        <f t="shared" si="4"/>
        <v>5.6375838926174495</v>
      </c>
      <c r="O42" s="39" t="s">
        <v>40</v>
      </c>
      <c r="P42" s="11"/>
    </row>
    <row r="43" spans="1:16" x14ac:dyDescent="0.25">
      <c r="A43">
        <v>42</v>
      </c>
      <c r="B43" s="2" t="s">
        <v>41</v>
      </c>
      <c r="C43" s="9" t="s">
        <v>2367</v>
      </c>
      <c r="D43" s="4" t="s">
        <v>2348</v>
      </c>
      <c r="E43" s="4" t="s">
        <v>2368</v>
      </c>
      <c r="F43" s="18" t="s">
        <v>2362</v>
      </c>
      <c r="G43" s="10" t="s">
        <v>1078</v>
      </c>
      <c r="H43" s="11" t="s">
        <v>1833</v>
      </c>
      <c r="I43" s="14"/>
      <c r="J43" s="23" t="s">
        <v>1850</v>
      </c>
      <c r="K43" s="11" t="s">
        <v>1849</v>
      </c>
      <c r="L43" s="33">
        <f t="shared" si="8"/>
        <v>0.40268456375838929</v>
      </c>
      <c r="M43" s="36">
        <f t="shared" ref="M43:M50" si="9">3/42*100</f>
        <v>7.1428571428571423</v>
      </c>
      <c r="N43" s="37">
        <f t="shared" si="4"/>
        <v>5.6375838926174495</v>
      </c>
      <c r="O43" s="39" t="s">
        <v>41</v>
      </c>
      <c r="P43" s="11"/>
    </row>
    <row r="44" spans="1:16" x14ac:dyDescent="0.25">
      <c r="A44">
        <v>43</v>
      </c>
      <c r="B44" s="2" t="s">
        <v>42</v>
      </c>
      <c r="C44" s="9" t="s">
        <v>2367</v>
      </c>
      <c r="D44" s="4" t="s">
        <v>2348</v>
      </c>
      <c r="E44" s="4" t="s">
        <v>2368</v>
      </c>
      <c r="F44" s="18" t="s">
        <v>2362</v>
      </c>
      <c r="G44" s="10" t="s">
        <v>1079</v>
      </c>
      <c r="H44" s="11" t="s">
        <v>1833</v>
      </c>
      <c r="I44" s="14"/>
      <c r="J44" s="23" t="s">
        <v>1851</v>
      </c>
      <c r="K44" s="11" t="s">
        <v>1849</v>
      </c>
      <c r="L44" s="33">
        <f t="shared" si="8"/>
        <v>0.40268456375838929</v>
      </c>
      <c r="M44" s="36">
        <f t="shared" si="9"/>
        <v>7.1428571428571423</v>
      </c>
      <c r="N44" s="37">
        <f t="shared" si="4"/>
        <v>5.6375838926174495</v>
      </c>
      <c r="O44" s="39" t="s">
        <v>42</v>
      </c>
      <c r="P44" s="11"/>
    </row>
    <row r="45" spans="1:16" x14ac:dyDescent="0.25">
      <c r="A45">
        <v>44</v>
      </c>
      <c r="B45" s="2" t="s">
        <v>43</v>
      </c>
      <c r="C45" s="9" t="s">
        <v>2367</v>
      </c>
      <c r="D45" s="4" t="s">
        <v>2348</v>
      </c>
      <c r="E45" s="4" t="s">
        <v>2369</v>
      </c>
      <c r="F45" s="18" t="s">
        <v>2362</v>
      </c>
      <c r="G45" s="10" t="s">
        <v>1080</v>
      </c>
      <c r="H45" s="11" t="s">
        <v>1833</v>
      </c>
      <c r="I45" s="14"/>
      <c r="J45" s="23" t="s">
        <v>1852</v>
      </c>
      <c r="K45" s="11" t="s">
        <v>1849</v>
      </c>
      <c r="L45" s="33">
        <f t="shared" si="8"/>
        <v>0.40268456375838929</v>
      </c>
      <c r="M45" s="36">
        <f t="shared" si="9"/>
        <v>7.1428571428571423</v>
      </c>
      <c r="N45" s="37">
        <f t="shared" si="4"/>
        <v>5.6375838926174495</v>
      </c>
      <c r="O45" s="39" t="s">
        <v>43</v>
      </c>
      <c r="P45" s="11"/>
    </row>
    <row r="46" spans="1:16" x14ac:dyDescent="0.25">
      <c r="A46">
        <v>45</v>
      </c>
      <c r="B46" s="2" t="s">
        <v>44</v>
      </c>
      <c r="C46" s="9" t="s">
        <v>2367</v>
      </c>
      <c r="D46" s="4" t="s">
        <v>2348</v>
      </c>
      <c r="E46" s="4" t="s">
        <v>2369</v>
      </c>
      <c r="F46" s="18" t="s">
        <v>2362</v>
      </c>
      <c r="G46" s="10" t="s">
        <v>1081</v>
      </c>
      <c r="H46" s="11" t="s">
        <v>1833</v>
      </c>
      <c r="I46" s="14"/>
      <c r="J46" s="23" t="s">
        <v>1853</v>
      </c>
      <c r="K46" s="11" t="s">
        <v>1849</v>
      </c>
      <c r="L46" s="33">
        <f t="shared" si="8"/>
        <v>0.40268456375838929</v>
      </c>
      <c r="M46" s="36">
        <f t="shared" si="9"/>
        <v>7.1428571428571423</v>
      </c>
      <c r="N46" s="37">
        <f t="shared" si="4"/>
        <v>5.6375838926174495</v>
      </c>
      <c r="O46" s="39" t="s">
        <v>44</v>
      </c>
      <c r="P46" s="11"/>
    </row>
    <row r="47" spans="1:16" x14ac:dyDescent="0.25">
      <c r="A47">
        <v>46</v>
      </c>
      <c r="B47" s="2" t="s">
        <v>45</v>
      </c>
      <c r="C47" s="9" t="s">
        <v>2367</v>
      </c>
      <c r="D47" s="4" t="s">
        <v>2348</v>
      </c>
      <c r="E47" s="4" t="s">
        <v>2369</v>
      </c>
      <c r="F47" s="18" t="s">
        <v>2362</v>
      </c>
      <c r="G47" s="10" t="s">
        <v>1082</v>
      </c>
      <c r="H47" s="11" t="s">
        <v>1833</v>
      </c>
      <c r="I47" s="14"/>
      <c r="J47" s="23" t="s">
        <v>1854</v>
      </c>
      <c r="K47" s="11" t="s">
        <v>1849</v>
      </c>
      <c r="L47" s="33">
        <f t="shared" si="8"/>
        <v>0.40268456375838929</v>
      </c>
      <c r="M47" s="36">
        <f t="shared" si="9"/>
        <v>7.1428571428571423</v>
      </c>
      <c r="N47" s="37">
        <f t="shared" si="4"/>
        <v>5.6375838926174495</v>
      </c>
      <c r="O47" s="39" t="s">
        <v>45</v>
      </c>
      <c r="P47" s="11"/>
    </row>
    <row r="48" spans="1:16" x14ac:dyDescent="0.25">
      <c r="A48">
        <v>47</v>
      </c>
      <c r="B48" s="2" t="s">
        <v>46</v>
      </c>
      <c r="C48" s="9" t="s">
        <v>2367</v>
      </c>
      <c r="D48" s="4" t="s">
        <v>2348</v>
      </c>
      <c r="E48" s="4" t="s">
        <v>2370</v>
      </c>
      <c r="F48" s="18" t="s">
        <v>2362</v>
      </c>
      <c r="G48" s="10" t="s">
        <v>1083</v>
      </c>
      <c r="H48" s="11" t="s">
        <v>1833</v>
      </c>
      <c r="I48" s="14"/>
      <c r="J48" s="23" t="s">
        <v>1855</v>
      </c>
      <c r="K48" s="11" t="s">
        <v>1849</v>
      </c>
      <c r="L48" s="33">
        <f t="shared" si="8"/>
        <v>0.40268456375838929</v>
      </c>
      <c r="M48" s="36">
        <f t="shared" si="9"/>
        <v>7.1428571428571423</v>
      </c>
      <c r="N48" s="37">
        <f t="shared" si="4"/>
        <v>5.6375838926174495</v>
      </c>
      <c r="O48" s="39" t="s">
        <v>46</v>
      </c>
      <c r="P48" s="11"/>
    </row>
    <row r="49" spans="1:16" x14ac:dyDescent="0.25">
      <c r="A49">
        <v>48</v>
      </c>
      <c r="B49" s="2" t="s">
        <v>47</v>
      </c>
      <c r="C49" s="9" t="s">
        <v>2367</v>
      </c>
      <c r="D49" s="4" t="s">
        <v>2348</v>
      </c>
      <c r="E49" s="4" t="s">
        <v>2370</v>
      </c>
      <c r="F49" s="18" t="s">
        <v>2362</v>
      </c>
      <c r="G49" s="10" t="s">
        <v>1084</v>
      </c>
      <c r="H49" s="11" t="s">
        <v>1833</v>
      </c>
      <c r="I49" s="14"/>
      <c r="J49" s="23" t="s">
        <v>1856</v>
      </c>
      <c r="K49" s="11" t="s">
        <v>1849</v>
      </c>
      <c r="L49" s="33">
        <f t="shared" si="8"/>
        <v>0.40268456375838929</v>
      </c>
      <c r="M49" s="36">
        <f t="shared" si="9"/>
        <v>7.1428571428571423</v>
      </c>
      <c r="N49" s="37">
        <f t="shared" si="4"/>
        <v>5.6375838926174495</v>
      </c>
      <c r="O49" s="39" t="s">
        <v>47</v>
      </c>
      <c r="P49" s="11"/>
    </row>
    <row r="50" spans="1:16" x14ac:dyDescent="0.25">
      <c r="A50">
        <v>49</v>
      </c>
      <c r="B50" s="2" t="s">
        <v>48</v>
      </c>
      <c r="C50" s="9" t="s">
        <v>2367</v>
      </c>
      <c r="D50" s="4" t="s">
        <v>2348</v>
      </c>
      <c r="E50" s="4" t="s">
        <v>2370</v>
      </c>
      <c r="F50" s="18" t="s">
        <v>2362</v>
      </c>
      <c r="G50" s="10" t="s">
        <v>1085</v>
      </c>
      <c r="H50" s="11" t="s">
        <v>1833</v>
      </c>
      <c r="I50" s="14"/>
      <c r="J50" s="23" t="s">
        <v>1857</v>
      </c>
      <c r="K50" s="11" t="s">
        <v>1849</v>
      </c>
      <c r="L50" s="33">
        <f t="shared" si="8"/>
        <v>0.40268456375838929</v>
      </c>
      <c r="M50" s="36">
        <f t="shared" si="9"/>
        <v>7.1428571428571423</v>
      </c>
      <c r="N50" s="37">
        <f t="shared" si="4"/>
        <v>5.6375838926174495</v>
      </c>
      <c r="O50" s="39" t="s">
        <v>48</v>
      </c>
      <c r="P50" s="11"/>
    </row>
    <row r="51" spans="1:16" ht="15" customHeight="1" x14ac:dyDescent="0.25">
      <c r="A51">
        <v>50</v>
      </c>
      <c r="B51" s="2" t="s">
        <v>49</v>
      </c>
      <c r="C51" s="9" t="s">
        <v>2371</v>
      </c>
      <c r="D51" s="4" t="s">
        <v>2348</v>
      </c>
      <c r="E51" s="4" t="s">
        <v>2372</v>
      </c>
      <c r="F51" s="16">
        <v>19481515</v>
      </c>
      <c r="G51" s="10" t="s">
        <v>1086</v>
      </c>
      <c r="H51" s="11" t="s">
        <v>1833</v>
      </c>
      <c r="I51" s="14"/>
      <c r="J51" s="23" t="s">
        <v>1858</v>
      </c>
      <c r="K51" s="11" t="s">
        <v>1699</v>
      </c>
      <c r="L51" s="33">
        <f>1/745*100</f>
        <v>0.13422818791946309</v>
      </c>
      <c r="M51" s="36">
        <f>1/42*100</f>
        <v>2.3809523809523809</v>
      </c>
      <c r="N51" s="37">
        <f t="shared" si="4"/>
        <v>5.6375838926174495</v>
      </c>
      <c r="O51" s="39" t="s">
        <v>49</v>
      </c>
      <c r="P51" s="11"/>
    </row>
    <row r="52" spans="1:16" ht="15" customHeight="1" x14ac:dyDescent="0.25">
      <c r="A52">
        <v>51</v>
      </c>
      <c r="B52" s="2" t="s">
        <v>50</v>
      </c>
      <c r="C52" s="9" t="s">
        <v>2371</v>
      </c>
      <c r="D52" s="4" t="s">
        <v>2348</v>
      </c>
      <c r="E52" s="4" t="s">
        <v>2372</v>
      </c>
      <c r="F52" s="16">
        <v>19481515</v>
      </c>
      <c r="G52" s="10" t="s">
        <v>1087</v>
      </c>
      <c r="H52" s="11" t="s">
        <v>1833</v>
      </c>
      <c r="I52" s="14"/>
      <c r="J52" s="23" t="s">
        <v>1859</v>
      </c>
      <c r="K52" s="11" t="s">
        <v>1699</v>
      </c>
      <c r="L52" s="33">
        <f>2/745*100</f>
        <v>0.26845637583892618</v>
      </c>
      <c r="M52" s="36">
        <f>2/42*100</f>
        <v>4.7619047619047619</v>
      </c>
      <c r="N52" s="37">
        <f t="shared" si="4"/>
        <v>5.6375838926174495</v>
      </c>
      <c r="O52" s="39" t="s">
        <v>50</v>
      </c>
      <c r="P52" s="11"/>
    </row>
    <row r="53" spans="1:16" ht="15" customHeight="1" x14ac:dyDescent="0.25">
      <c r="A53">
        <v>52</v>
      </c>
      <c r="B53" s="2" t="s">
        <v>51</v>
      </c>
      <c r="C53" s="9" t="s">
        <v>2371</v>
      </c>
      <c r="D53" s="4" t="s">
        <v>2348</v>
      </c>
      <c r="E53" s="4" t="s">
        <v>2372</v>
      </c>
      <c r="F53" s="16">
        <v>19481515</v>
      </c>
      <c r="G53" s="10" t="s">
        <v>1088</v>
      </c>
      <c r="H53" s="11" t="s">
        <v>1833</v>
      </c>
      <c r="I53" s="14"/>
      <c r="J53" s="23" t="s">
        <v>1860</v>
      </c>
      <c r="K53" s="11" t="s">
        <v>1699</v>
      </c>
      <c r="L53" s="33">
        <f>2/745*100</f>
        <v>0.26845637583892618</v>
      </c>
      <c r="M53" s="36">
        <f>2/42*100</f>
        <v>4.7619047619047619</v>
      </c>
      <c r="N53" s="37">
        <f t="shared" si="4"/>
        <v>5.6375838926174495</v>
      </c>
      <c r="O53" s="39" t="s">
        <v>51</v>
      </c>
      <c r="P53" s="11"/>
    </row>
    <row r="54" spans="1:16" ht="15" customHeight="1" x14ac:dyDescent="0.25">
      <c r="A54">
        <v>53</v>
      </c>
      <c r="B54" s="2" t="s">
        <v>52</v>
      </c>
      <c r="C54" s="9" t="s">
        <v>2371</v>
      </c>
      <c r="D54" s="4" t="s">
        <v>2348</v>
      </c>
      <c r="E54" s="4" t="s">
        <v>2372</v>
      </c>
      <c r="F54" s="16">
        <v>19481515</v>
      </c>
      <c r="G54" s="10" t="s">
        <v>1089</v>
      </c>
      <c r="H54" s="11" t="s">
        <v>1833</v>
      </c>
      <c r="I54" s="14"/>
      <c r="J54" s="23" t="s">
        <v>1861</v>
      </c>
      <c r="K54" s="11" t="s">
        <v>1699</v>
      </c>
      <c r="L54" s="33">
        <f>1/745*100</f>
        <v>0.13422818791946309</v>
      </c>
      <c r="M54" s="36">
        <f>1/42*100</f>
        <v>2.3809523809523809</v>
      </c>
      <c r="N54" s="37">
        <f t="shared" si="4"/>
        <v>5.6375838926174495</v>
      </c>
      <c r="O54" s="39" t="s">
        <v>52</v>
      </c>
      <c r="P54" s="11"/>
    </row>
    <row r="55" spans="1:16" x14ac:dyDescent="0.25">
      <c r="A55">
        <v>54</v>
      </c>
      <c r="B55" s="2" t="s">
        <v>53</v>
      </c>
      <c r="C55" s="9" t="s">
        <v>2373</v>
      </c>
      <c r="D55" s="4" t="s">
        <v>2348</v>
      </c>
      <c r="E55" s="4" t="s">
        <v>2374</v>
      </c>
      <c r="F55" s="16">
        <v>20139967</v>
      </c>
      <c r="G55" s="10" t="s">
        <v>1090</v>
      </c>
      <c r="H55" s="11" t="s">
        <v>1833</v>
      </c>
      <c r="I55" s="14"/>
      <c r="J55" s="23" t="s">
        <v>1863</v>
      </c>
      <c r="K55" s="11" t="s">
        <v>1862</v>
      </c>
      <c r="L55" s="33">
        <f>1/745*100</f>
        <v>0.13422818791946309</v>
      </c>
      <c r="M55" s="36">
        <f>1/42*100</f>
        <v>2.3809523809523809</v>
      </c>
      <c r="N55" s="37">
        <f t="shared" si="4"/>
        <v>5.6375838926174495</v>
      </c>
      <c r="O55" s="39" t="s">
        <v>53</v>
      </c>
      <c r="P55" s="11"/>
    </row>
    <row r="56" spans="1:16" x14ac:dyDescent="0.25">
      <c r="A56">
        <v>55</v>
      </c>
      <c r="B56" s="2" t="s">
        <v>54</v>
      </c>
      <c r="C56" s="9" t="s">
        <v>2373</v>
      </c>
      <c r="D56" s="4" t="s">
        <v>2348</v>
      </c>
      <c r="E56" s="4" t="s">
        <v>2374</v>
      </c>
      <c r="F56" s="16">
        <v>20139967</v>
      </c>
      <c r="G56" s="10" t="s">
        <v>1091</v>
      </c>
      <c r="H56" s="11" t="s">
        <v>1833</v>
      </c>
      <c r="I56" s="14"/>
      <c r="J56" s="23" t="s">
        <v>1864</v>
      </c>
      <c r="K56" s="11" t="s">
        <v>1862</v>
      </c>
      <c r="L56" s="33">
        <f>5/745*100</f>
        <v>0.67114093959731547</v>
      </c>
      <c r="M56" s="36">
        <f>5/42*100</f>
        <v>11.904761904761903</v>
      </c>
      <c r="N56" s="37">
        <f t="shared" si="4"/>
        <v>5.6375838926174495</v>
      </c>
      <c r="O56" s="39" t="s">
        <v>54</v>
      </c>
      <c r="P56" s="11"/>
    </row>
    <row r="57" spans="1:16" x14ac:dyDescent="0.25">
      <c r="A57">
        <v>56</v>
      </c>
      <c r="B57" s="2" t="s">
        <v>55</v>
      </c>
      <c r="C57" s="9" t="s">
        <v>2373</v>
      </c>
      <c r="D57" s="4" t="s">
        <v>2348</v>
      </c>
      <c r="E57" s="4" t="s">
        <v>2374</v>
      </c>
      <c r="F57" s="16">
        <v>20139967</v>
      </c>
      <c r="G57" s="10" t="s">
        <v>1092</v>
      </c>
      <c r="H57" s="11" t="s">
        <v>1833</v>
      </c>
      <c r="I57" s="14"/>
      <c r="J57" s="23" t="s">
        <v>1865</v>
      </c>
      <c r="K57" s="11" t="s">
        <v>1862</v>
      </c>
      <c r="L57" s="33">
        <f>5/745*100</f>
        <v>0.67114093959731547</v>
      </c>
      <c r="M57" s="36">
        <f t="shared" ref="M57:M60" si="10">5/42*100</f>
        <v>11.904761904761903</v>
      </c>
      <c r="N57" s="37">
        <f t="shared" si="4"/>
        <v>5.6375838926174495</v>
      </c>
      <c r="O57" s="39" t="s">
        <v>55</v>
      </c>
      <c r="P57" s="11"/>
    </row>
    <row r="58" spans="1:16" x14ac:dyDescent="0.25">
      <c r="A58">
        <v>57</v>
      </c>
      <c r="B58" s="2" t="s">
        <v>56</v>
      </c>
      <c r="C58" s="9" t="s">
        <v>2373</v>
      </c>
      <c r="D58" s="4" t="s">
        <v>2348</v>
      </c>
      <c r="E58" s="4" t="s">
        <v>2374</v>
      </c>
      <c r="F58" s="16">
        <v>20139967</v>
      </c>
      <c r="G58" s="10" t="s">
        <v>1093</v>
      </c>
      <c r="H58" s="11" t="s">
        <v>1833</v>
      </c>
      <c r="I58" s="14"/>
      <c r="J58" s="23" t="s">
        <v>1866</v>
      </c>
      <c r="K58" s="11" t="s">
        <v>1862</v>
      </c>
      <c r="L58" s="33">
        <f>5/745*100</f>
        <v>0.67114093959731547</v>
      </c>
      <c r="M58" s="36">
        <f t="shared" si="10"/>
        <v>11.904761904761903</v>
      </c>
      <c r="N58" s="37">
        <f t="shared" si="4"/>
        <v>5.6375838926174495</v>
      </c>
      <c r="O58" s="39" t="s">
        <v>56</v>
      </c>
      <c r="P58" s="11"/>
    </row>
    <row r="59" spans="1:16" x14ac:dyDescent="0.25">
      <c r="A59">
        <v>58</v>
      </c>
      <c r="B59" s="2" t="s">
        <v>57</v>
      </c>
      <c r="C59" s="9" t="s">
        <v>2373</v>
      </c>
      <c r="D59" s="4" t="s">
        <v>2348</v>
      </c>
      <c r="E59" s="4" t="s">
        <v>2374</v>
      </c>
      <c r="F59" s="16">
        <v>20139967</v>
      </c>
      <c r="G59" s="10" t="s">
        <v>1094</v>
      </c>
      <c r="H59" s="11" t="s">
        <v>1833</v>
      </c>
      <c r="I59" s="14"/>
      <c r="J59" s="23" t="s">
        <v>1867</v>
      </c>
      <c r="K59" s="11" t="s">
        <v>1862</v>
      </c>
      <c r="L59" s="33">
        <f>5/745*100</f>
        <v>0.67114093959731547</v>
      </c>
      <c r="M59" s="36">
        <f t="shared" si="10"/>
        <v>11.904761904761903</v>
      </c>
      <c r="N59" s="37">
        <f t="shared" si="4"/>
        <v>5.6375838926174495</v>
      </c>
      <c r="O59" s="39" t="s">
        <v>57</v>
      </c>
      <c r="P59" s="11"/>
    </row>
    <row r="60" spans="1:16" x14ac:dyDescent="0.25">
      <c r="A60">
        <v>59</v>
      </c>
      <c r="B60" s="2" t="s">
        <v>58</v>
      </c>
      <c r="C60" s="9" t="s">
        <v>2373</v>
      </c>
      <c r="D60" s="4" t="s">
        <v>2348</v>
      </c>
      <c r="E60" s="4" t="s">
        <v>2374</v>
      </c>
      <c r="F60" s="16">
        <v>20139967</v>
      </c>
      <c r="G60" s="10" t="s">
        <v>1095</v>
      </c>
      <c r="H60" s="11" t="s">
        <v>1833</v>
      </c>
      <c r="I60" s="14"/>
      <c r="J60" s="23" t="s">
        <v>1868</v>
      </c>
      <c r="K60" s="11" t="s">
        <v>1862</v>
      </c>
      <c r="L60" s="33">
        <f>5/745*100</f>
        <v>0.67114093959731547</v>
      </c>
      <c r="M60" s="36">
        <f t="shared" si="10"/>
        <v>11.904761904761903</v>
      </c>
      <c r="N60" s="37">
        <f t="shared" si="4"/>
        <v>5.6375838926174495</v>
      </c>
      <c r="O60" s="39" t="s">
        <v>58</v>
      </c>
      <c r="P60" s="11"/>
    </row>
    <row r="61" spans="1:16" ht="15" customHeight="1" x14ac:dyDescent="0.25">
      <c r="A61">
        <v>60</v>
      </c>
      <c r="B61" s="2" t="s">
        <v>59</v>
      </c>
      <c r="C61" s="9" t="s">
        <v>2373</v>
      </c>
      <c r="D61" s="4" t="s">
        <v>2348</v>
      </c>
      <c r="E61" s="4" t="s">
        <v>2374</v>
      </c>
      <c r="F61" s="16">
        <v>20139967</v>
      </c>
      <c r="G61" s="10" t="s">
        <v>1096</v>
      </c>
      <c r="H61" s="11" t="s">
        <v>1833</v>
      </c>
      <c r="I61" s="14"/>
      <c r="J61" s="23" t="s">
        <v>1869</v>
      </c>
      <c r="K61" s="11" t="s">
        <v>1862</v>
      </c>
      <c r="L61" s="33">
        <f t="shared" ref="L61:L67" si="11">3/745*100</f>
        <v>0.40268456375838929</v>
      </c>
      <c r="M61" s="36">
        <f>3/42*100</f>
        <v>7.1428571428571423</v>
      </c>
      <c r="N61" s="37">
        <f t="shared" si="4"/>
        <v>5.6375838926174495</v>
      </c>
      <c r="O61" s="39" t="s">
        <v>59</v>
      </c>
      <c r="P61" s="11"/>
    </row>
    <row r="62" spans="1:16" ht="15" customHeight="1" x14ac:dyDescent="0.25">
      <c r="A62">
        <v>61</v>
      </c>
      <c r="B62" s="2" t="s">
        <v>60</v>
      </c>
      <c r="C62" s="9" t="s">
        <v>2373</v>
      </c>
      <c r="D62" s="4" t="s">
        <v>2348</v>
      </c>
      <c r="E62" s="4" t="s">
        <v>2374</v>
      </c>
      <c r="F62" s="16">
        <v>20139967</v>
      </c>
      <c r="G62" s="10" t="s">
        <v>1097</v>
      </c>
      <c r="H62" s="11" t="s">
        <v>1833</v>
      </c>
      <c r="I62" s="14"/>
      <c r="J62" s="23" t="s">
        <v>1870</v>
      </c>
      <c r="K62" s="11" t="s">
        <v>1862</v>
      </c>
      <c r="L62" s="33">
        <f t="shared" si="11"/>
        <v>0.40268456375838929</v>
      </c>
      <c r="M62" s="36">
        <f t="shared" ref="M62:M66" si="12">3/42*100</f>
        <v>7.1428571428571423</v>
      </c>
      <c r="N62" s="37">
        <f t="shared" si="4"/>
        <v>5.6375838926174495</v>
      </c>
      <c r="O62" s="39" t="s">
        <v>60</v>
      </c>
      <c r="P62" s="11"/>
    </row>
    <row r="63" spans="1:16" ht="15" customHeight="1" x14ac:dyDescent="0.25">
      <c r="A63">
        <v>62</v>
      </c>
      <c r="B63" s="2" t="s">
        <v>61</v>
      </c>
      <c r="C63" s="9" t="s">
        <v>2373</v>
      </c>
      <c r="D63" s="4" t="s">
        <v>2348</v>
      </c>
      <c r="E63" s="4" t="s">
        <v>2374</v>
      </c>
      <c r="F63" s="16">
        <v>20139967</v>
      </c>
      <c r="G63" s="10" t="s">
        <v>1098</v>
      </c>
      <c r="H63" s="11" t="s">
        <v>1833</v>
      </c>
      <c r="I63" s="14"/>
      <c r="J63" s="23" t="s">
        <v>1871</v>
      </c>
      <c r="K63" s="11" t="s">
        <v>1862</v>
      </c>
      <c r="L63" s="33">
        <f t="shared" si="11"/>
        <v>0.40268456375838929</v>
      </c>
      <c r="M63" s="36">
        <f t="shared" si="12"/>
        <v>7.1428571428571423</v>
      </c>
      <c r="N63" s="37">
        <f t="shared" si="4"/>
        <v>5.6375838926174495</v>
      </c>
      <c r="O63" s="39" t="s">
        <v>61</v>
      </c>
      <c r="P63" s="11"/>
    </row>
    <row r="64" spans="1:16" ht="15" customHeight="1" x14ac:dyDescent="0.25">
      <c r="A64">
        <v>63</v>
      </c>
      <c r="B64" s="2" t="s">
        <v>62</v>
      </c>
      <c r="C64" s="9" t="s">
        <v>2373</v>
      </c>
      <c r="D64" s="4" t="s">
        <v>2348</v>
      </c>
      <c r="E64" s="4" t="s">
        <v>2374</v>
      </c>
      <c r="F64" s="16">
        <v>20139967</v>
      </c>
      <c r="G64" s="10" t="s">
        <v>1099</v>
      </c>
      <c r="H64" s="11" t="s">
        <v>1833</v>
      </c>
      <c r="I64" s="14"/>
      <c r="J64" s="23" t="s">
        <v>1872</v>
      </c>
      <c r="K64" s="11" t="s">
        <v>1862</v>
      </c>
      <c r="L64" s="33">
        <f t="shared" si="11"/>
        <v>0.40268456375838929</v>
      </c>
      <c r="M64" s="36">
        <f t="shared" si="12"/>
        <v>7.1428571428571423</v>
      </c>
      <c r="N64" s="37">
        <f t="shared" si="4"/>
        <v>5.6375838926174495</v>
      </c>
      <c r="O64" s="39" t="s">
        <v>62</v>
      </c>
      <c r="P64" s="11"/>
    </row>
    <row r="65" spans="1:16" ht="15" customHeight="1" x14ac:dyDescent="0.25">
      <c r="A65">
        <v>64</v>
      </c>
      <c r="B65" s="2" t="s">
        <v>63</v>
      </c>
      <c r="C65" s="9" t="s">
        <v>2373</v>
      </c>
      <c r="D65" s="4" t="s">
        <v>2348</v>
      </c>
      <c r="E65" s="4" t="s">
        <v>2374</v>
      </c>
      <c r="F65" s="16">
        <v>20139967</v>
      </c>
      <c r="G65" s="10" t="s">
        <v>1100</v>
      </c>
      <c r="H65" s="11" t="s">
        <v>1833</v>
      </c>
      <c r="I65" s="14"/>
      <c r="J65" s="23" t="s">
        <v>1873</v>
      </c>
      <c r="K65" s="11" t="s">
        <v>1862</v>
      </c>
      <c r="L65" s="33">
        <f t="shared" si="11"/>
        <v>0.40268456375838929</v>
      </c>
      <c r="M65" s="36">
        <f t="shared" si="12"/>
        <v>7.1428571428571423</v>
      </c>
      <c r="N65" s="37">
        <f t="shared" si="4"/>
        <v>5.6375838926174495</v>
      </c>
      <c r="O65" s="39" t="s">
        <v>63</v>
      </c>
      <c r="P65" s="11"/>
    </row>
    <row r="66" spans="1:16" ht="15" customHeight="1" x14ac:dyDescent="0.25">
      <c r="A66">
        <v>65</v>
      </c>
      <c r="B66" s="2" t="s">
        <v>64</v>
      </c>
      <c r="C66" s="9" t="s">
        <v>2373</v>
      </c>
      <c r="D66" s="4" t="s">
        <v>2348</v>
      </c>
      <c r="E66" s="4" t="s">
        <v>2374</v>
      </c>
      <c r="F66" s="16">
        <v>20139967</v>
      </c>
      <c r="G66" s="10" t="s">
        <v>1101</v>
      </c>
      <c r="H66" s="11" t="s">
        <v>1833</v>
      </c>
      <c r="I66" s="14"/>
      <c r="J66" s="23" t="s">
        <v>1874</v>
      </c>
      <c r="K66" s="11" t="s">
        <v>1862</v>
      </c>
      <c r="L66" s="33">
        <f t="shared" si="11"/>
        <v>0.40268456375838929</v>
      </c>
      <c r="M66" s="36">
        <f t="shared" si="12"/>
        <v>7.1428571428571423</v>
      </c>
      <c r="N66" s="37">
        <f t="shared" si="4"/>
        <v>5.6375838926174495</v>
      </c>
      <c r="O66" s="39" t="s">
        <v>64</v>
      </c>
      <c r="P66" s="11"/>
    </row>
    <row r="67" spans="1:16" ht="15" customHeight="1" x14ac:dyDescent="0.25">
      <c r="A67">
        <v>66</v>
      </c>
      <c r="B67" s="2" t="s">
        <v>65</v>
      </c>
      <c r="C67" s="9" t="s">
        <v>2373</v>
      </c>
      <c r="D67" s="4" t="s">
        <v>2348</v>
      </c>
      <c r="E67" s="4" t="s">
        <v>2374</v>
      </c>
      <c r="F67" s="16">
        <v>20139967</v>
      </c>
      <c r="G67" s="10" t="s">
        <v>1102</v>
      </c>
      <c r="H67" s="11" t="s">
        <v>1833</v>
      </c>
      <c r="I67" s="14"/>
      <c r="J67" s="23" t="s">
        <v>1875</v>
      </c>
      <c r="K67" s="11" t="s">
        <v>1862</v>
      </c>
      <c r="L67" s="33">
        <f t="shared" si="11"/>
        <v>0.40268456375838929</v>
      </c>
      <c r="M67" s="36">
        <f>3/42*100</f>
        <v>7.1428571428571423</v>
      </c>
      <c r="N67" s="37">
        <f t="shared" si="4"/>
        <v>5.6375838926174495</v>
      </c>
      <c r="O67" s="39" t="s">
        <v>65</v>
      </c>
      <c r="P67" s="11"/>
    </row>
    <row r="68" spans="1:16" ht="15" customHeight="1" x14ac:dyDescent="0.25">
      <c r="A68">
        <v>67</v>
      </c>
      <c r="B68" s="2" t="s">
        <v>66</v>
      </c>
      <c r="C68" s="9" t="s">
        <v>2373</v>
      </c>
      <c r="D68" s="4" t="s">
        <v>2348</v>
      </c>
      <c r="E68" s="4" t="s">
        <v>2374</v>
      </c>
      <c r="F68" s="16">
        <v>20139967</v>
      </c>
      <c r="G68" s="10" t="s">
        <v>1103</v>
      </c>
      <c r="H68" s="11" t="s">
        <v>1833</v>
      </c>
      <c r="I68" s="14"/>
      <c r="J68" s="23" t="s">
        <v>1876</v>
      </c>
      <c r="K68" s="11" t="s">
        <v>1862</v>
      </c>
      <c r="L68" s="33">
        <f t="shared" ref="L68:L69" si="13">3/745*100</f>
        <v>0.40268456375838929</v>
      </c>
      <c r="M68" s="36">
        <f t="shared" ref="M68:M69" si="14">3/42*100</f>
        <v>7.1428571428571423</v>
      </c>
      <c r="N68" s="37">
        <f t="shared" si="4"/>
        <v>5.6375838926174495</v>
      </c>
      <c r="O68" s="39" t="s">
        <v>66</v>
      </c>
      <c r="P68" s="11"/>
    </row>
    <row r="69" spans="1:16" ht="15" customHeight="1" x14ac:dyDescent="0.25">
      <c r="A69">
        <v>68</v>
      </c>
      <c r="B69" s="2" t="s">
        <v>67</v>
      </c>
      <c r="C69" s="9" t="s">
        <v>2373</v>
      </c>
      <c r="D69" s="4" t="s">
        <v>2348</v>
      </c>
      <c r="E69" s="4" t="s">
        <v>2374</v>
      </c>
      <c r="F69" s="16">
        <v>20139967</v>
      </c>
      <c r="G69" s="10" t="s">
        <v>1104</v>
      </c>
      <c r="H69" s="11" t="s">
        <v>1833</v>
      </c>
      <c r="I69" s="14"/>
      <c r="J69" s="23" t="s">
        <v>1877</v>
      </c>
      <c r="K69" s="11" t="s">
        <v>1862</v>
      </c>
      <c r="L69" s="33">
        <f t="shared" si="13"/>
        <v>0.40268456375838929</v>
      </c>
      <c r="M69" s="36">
        <f t="shared" si="14"/>
        <v>7.1428571428571423</v>
      </c>
      <c r="N69" s="37">
        <f t="shared" si="4"/>
        <v>5.6375838926174495</v>
      </c>
      <c r="O69" s="39" t="s">
        <v>67</v>
      </c>
      <c r="P69" s="11"/>
    </row>
    <row r="70" spans="1:16" ht="15" customHeight="1" x14ac:dyDescent="0.25">
      <c r="A70">
        <v>69</v>
      </c>
      <c r="B70" s="2" t="s">
        <v>68</v>
      </c>
      <c r="C70" s="9" t="s">
        <v>2375</v>
      </c>
      <c r="D70" s="4" t="s">
        <v>2348</v>
      </c>
      <c r="E70" s="4" t="s">
        <v>2376</v>
      </c>
      <c r="F70" s="16">
        <v>19228201</v>
      </c>
      <c r="G70" s="10" t="s">
        <v>741</v>
      </c>
      <c r="H70" s="11" t="s">
        <v>1477</v>
      </c>
      <c r="I70" s="11" t="s">
        <v>1477</v>
      </c>
      <c r="J70" s="23" t="s">
        <v>1478</v>
      </c>
      <c r="K70" s="11" t="s">
        <v>1479</v>
      </c>
      <c r="L70" s="33">
        <f>3/745*100</f>
        <v>0.40268456375838929</v>
      </c>
      <c r="M70" s="36">
        <v>100</v>
      </c>
      <c r="N70" s="37">
        <f>3/745*100</f>
        <v>0.40268456375838929</v>
      </c>
      <c r="O70" s="39" t="s">
        <v>68</v>
      </c>
      <c r="P70" s="11"/>
    </row>
    <row r="71" spans="1:16" x14ac:dyDescent="0.25">
      <c r="A71">
        <v>70</v>
      </c>
      <c r="B71" s="2" t="s">
        <v>69</v>
      </c>
      <c r="C71" s="9" t="s">
        <v>2375</v>
      </c>
      <c r="D71" s="4" t="s">
        <v>2348</v>
      </c>
      <c r="E71" s="4" t="s">
        <v>2376</v>
      </c>
      <c r="F71" s="16">
        <v>19228201</v>
      </c>
      <c r="G71" s="10" t="s">
        <v>742</v>
      </c>
      <c r="H71" s="11" t="s">
        <v>1477</v>
      </c>
      <c r="I71" s="11" t="s">
        <v>1477</v>
      </c>
      <c r="J71" s="23" t="s">
        <v>1480</v>
      </c>
      <c r="K71" s="11" t="s">
        <v>1479</v>
      </c>
      <c r="L71" s="33">
        <f t="shared" ref="L71:L72" si="15">3/745*100</f>
        <v>0.40268456375838929</v>
      </c>
      <c r="M71" s="36">
        <v>100</v>
      </c>
      <c r="N71" s="37">
        <f t="shared" ref="N71:N72" si="16">3/745*100</f>
        <v>0.40268456375838929</v>
      </c>
      <c r="O71" s="39" t="s">
        <v>69</v>
      </c>
      <c r="P71" s="11"/>
    </row>
    <row r="72" spans="1:16" x14ac:dyDescent="0.25">
      <c r="A72">
        <v>71</v>
      </c>
      <c r="B72" s="2" t="s">
        <v>70</v>
      </c>
      <c r="C72" s="9" t="s">
        <v>2375</v>
      </c>
      <c r="D72" s="4" t="s">
        <v>2348</v>
      </c>
      <c r="E72" s="4" t="s">
        <v>2376</v>
      </c>
      <c r="F72" s="16">
        <v>19228201</v>
      </c>
      <c r="G72" s="10" t="s">
        <v>743</v>
      </c>
      <c r="H72" s="11" t="s">
        <v>1477</v>
      </c>
      <c r="I72" s="11" t="s">
        <v>1477</v>
      </c>
      <c r="J72" s="23" t="s">
        <v>1481</v>
      </c>
      <c r="K72" s="11" t="s">
        <v>1479</v>
      </c>
      <c r="L72" s="33">
        <f t="shared" si="15"/>
        <v>0.40268456375838929</v>
      </c>
      <c r="M72" s="36">
        <v>100</v>
      </c>
      <c r="N72" s="37">
        <f t="shared" si="16"/>
        <v>0.40268456375838929</v>
      </c>
      <c r="O72" s="39" t="s">
        <v>70</v>
      </c>
      <c r="P72" s="11"/>
    </row>
    <row r="73" spans="1:16" x14ac:dyDescent="0.25">
      <c r="A73">
        <v>72</v>
      </c>
      <c r="B73" s="2" t="s">
        <v>71</v>
      </c>
      <c r="C73" s="9" t="s">
        <v>2377</v>
      </c>
      <c r="D73" s="4" t="s">
        <v>2348</v>
      </c>
      <c r="E73" s="4" t="s">
        <v>2378</v>
      </c>
      <c r="F73" s="19" t="s">
        <v>2534</v>
      </c>
      <c r="G73" s="10" t="s">
        <v>1423</v>
      </c>
      <c r="H73" s="11" t="s">
        <v>2290</v>
      </c>
      <c r="I73" s="14"/>
      <c r="J73" s="23" t="s">
        <v>2291</v>
      </c>
      <c r="K73" s="11" t="s">
        <v>2292</v>
      </c>
      <c r="L73" s="33">
        <f>2/745*100</f>
        <v>0.26845637583892618</v>
      </c>
      <c r="M73" s="36">
        <f>2/52*100</f>
        <v>3.8461538461538463</v>
      </c>
      <c r="N73" s="37">
        <f>52/745*100</f>
        <v>6.9798657718120802</v>
      </c>
      <c r="O73" s="39" t="s">
        <v>71</v>
      </c>
      <c r="P73" s="11"/>
    </row>
    <row r="74" spans="1:16" x14ac:dyDescent="0.25">
      <c r="A74">
        <v>73</v>
      </c>
      <c r="B74" s="2" t="s">
        <v>72</v>
      </c>
      <c r="C74" s="9" t="s">
        <v>2377</v>
      </c>
      <c r="D74" s="4" t="s">
        <v>2348</v>
      </c>
      <c r="E74" s="4" t="s">
        <v>2378</v>
      </c>
      <c r="F74" s="19" t="s">
        <v>2534</v>
      </c>
      <c r="G74" s="10" t="s">
        <v>1424</v>
      </c>
      <c r="H74" s="11" t="s">
        <v>2290</v>
      </c>
      <c r="I74" s="14"/>
      <c r="J74" s="23" t="s">
        <v>2293</v>
      </c>
      <c r="K74" s="11" t="s">
        <v>2292</v>
      </c>
      <c r="L74" s="33">
        <f t="shared" ref="L74:L76" si="17">2/745*100</f>
        <v>0.26845637583892618</v>
      </c>
      <c r="M74" s="36">
        <f t="shared" ref="M74:M76" si="18">2/52*100</f>
        <v>3.8461538461538463</v>
      </c>
      <c r="N74" s="37">
        <f t="shared" ref="N74:N124" si="19">52/745*100</f>
        <v>6.9798657718120802</v>
      </c>
      <c r="O74" s="39" t="s">
        <v>72</v>
      </c>
      <c r="P74" s="11"/>
    </row>
    <row r="75" spans="1:16" x14ac:dyDescent="0.25">
      <c r="A75">
        <v>74</v>
      </c>
      <c r="B75" s="2" t="s">
        <v>73</v>
      </c>
      <c r="C75" s="9" t="s">
        <v>2377</v>
      </c>
      <c r="D75" s="4" t="s">
        <v>2348</v>
      </c>
      <c r="E75" s="4" t="s">
        <v>2378</v>
      </c>
      <c r="F75" s="19" t="s">
        <v>2534</v>
      </c>
      <c r="G75" s="10" t="s">
        <v>1425</v>
      </c>
      <c r="H75" s="11" t="s">
        <v>2290</v>
      </c>
      <c r="I75" s="14"/>
      <c r="J75" s="23" t="s">
        <v>2294</v>
      </c>
      <c r="K75" s="11" t="s">
        <v>2292</v>
      </c>
      <c r="L75" s="33">
        <f t="shared" si="17"/>
        <v>0.26845637583892618</v>
      </c>
      <c r="M75" s="36">
        <f t="shared" si="18"/>
        <v>3.8461538461538463</v>
      </c>
      <c r="N75" s="37">
        <f t="shared" si="19"/>
        <v>6.9798657718120802</v>
      </c>
      <c r="O75" s="39" t="s">
        <v>73</v>
      </c>
      <c r="P75" s="11"/>
    </row>
    <row r="76" spans="1:16" x14ac:dyDescent="0.25">
      <c r="A76">
        <v>75</v>
      </c>
      <c r="B76" s="2" t="s">
        <v>74</v>
      </c>
      <c r="C76" s="9" t="s">
        <v>2377</v>
      </c>
      <c r="D76" s="4" t="s">
        <v>2348</v>
      </c>
      <c r="E76" s="4" t="s">
        <v>2378</v>
      </c>
      <c r="F76" s="19" t="s">
        <v>2534</v>
      </c>
      <c r="G76" s="10" t="s">
        <v>1426</v>
      </c>
      <c r="H76" s="11" t="s">
        <v>2290</v>
      </c>
      <c r="I76" s="14"/>
      <c r="J76" s="23" t="s">
        <v>2295</v>
      </c>
      <c r="K76" s="11" t="s">
        <v>2292</v>
      </c>
      <c r="L76" s="33">
        <f t="shared" si="17"/>
        <v>0.26845637583892618</v>
      </c>
      <c r="M76" s="36">
        <f t="shared" si="18"/>
        <v>3.8461538461538463</v>
      </c>
      <c r="N76" s="37">
        <f t="shared" si="19"/>
        <v>6.9798657718120802</v>
      </c>
      <c r="O76" s="39" t="s">
        <v>74</v>
      </c>
      <c r="P76" s="11"/>
    </row>
    <row r="77" spans="1:16" x14ac:dyDescent="0.25">
      <c r="A77">
        <v>76</v>
      </c>
      <c r="B77" s="2" t="s">
        <v>75</v>
      </c>
      <c r="C77" s="9" t="s">
        <v>2379</v>
      </c>
      <c r="D77" s="4" t="s">
        <v>2348</v>
      </c>
      <c r="E77" s="4" t="s">
        <v>2380</v>
      </c>
      <c r="F77" s="16">
        <v>19843692</v>
      </c>
      <c r="G77" s="10" t="s">
        <v>1427</v>
      </c>
      <c r="H77" s="11" t="s">
        <v>2290</v>
      </c>
      <c r="I77" s="14"/>
      <c r="J77" s="23" t="s">
        <v>2296</v>
      </c>
      <c r="K77" s="11" t="s">
        <v>2297</v>
      </c>
      <c r="L77" s="33">
        <f>3/745*100</f>
        <v>0.40268456375838929</v>
      </c>
      <c r="M77" s="36">
        <f>3/52*100</f>
        <v>5.7692307692307692</v>
      </c>
      <c r="N77" s="37">
        <f t="shared" si="19"/>
        <v>6.9798657718120802</v>
      </c>
      <c r="O77" s="39" t="s">
        <v>75</v>
      </c>
      <c r="P77" s="11"/>
    </row>
    <row r="78" spans="1:16" x14ac:dyDescent="0.25">
      <c r="A78">
        <v>77</v>
      </c>
      <c r="B78" s="2" t="s">
        <v>76</v>
      </c>
      <c r="C78" s="9" t="s">
        <v>2379</v>
      </c>
      <c r="D78" s="4" t="s">
        <v>2348</v>
      </c>
      <c r="E78" s="4" t="s">
        <v>2380</v>
      </c>
      <c r="F78" s="16">
        <v>19843692</v>
      </c>
      <c r="G78" s="10" t="s">
        <v>1428</v>
      </c>
      <c r="H78" s="11" t="s">
        <v>2290</v>
      </c>
      <c r="I78" s="14"/>
      <c r="J78" s="23" t="s">
        <v>2298</v>
      </c>
      <c r="K78" s="11" t="s">
        <v>2297</v>
      </c>
      <c r="L78" s="33">
        <f t="shared" ref="L78:L85" si="20">3/745*100</f>
        <v>0.40268456375838929</v>
      </c>
      <c r="M78" s="36">
        <f t="shared" ref="M78:M85" si="21">3/52*100</f>
        <v>5.7692307692307692</v>
      </c>
      <c r="N78" s="37">
        <f t="shared" si="19"/>
        <v>6.9798657718120802</v>
      </c>
      <c r="O78" s="39" t="s">
        <v>76</v>
      </c>
      <c r="P78" s="11"/>
    </row>
    <row r="79" spans="1:16" x14ac:dyDescent="0.25">
      <c r="A79">
        <v>78</v>
      </c>
      <c r="B79" s="2" t="s">
        <v>77</v>
      </c>
      <c r="C79" s="9" t="s">
        <v>2379</v>
      </c>
      <c r="D79" s="4" t="s">
        <v>2348</v>
      </c>
      <c r="E79" s="4" t="s">
        <v>2380</v>
      </c>
      <c r="F79" s="16">
        <v>19843692</v>
      </c>
      <c r="G79" s="10" t="s">
        <v>1429</v>
      </c>
      <c r="H79" s="11" t="s">
        <v>2290</v>
      </c>
      <c r="I79" s="14"/>
      <c r="J79" s="23" t="s">
        <v>2299</v>
      </c>
      <c r="K79" s="11" t="s">
        <v>2297</v>
      </c>
      <c r="L79" s="33">
        <f t="shared" si="20"/>
        <v>0.40268456375838929</v>
      </c>
      <c r="M79" s="36">
        <f t="shared" si="21"/>
        <v>5.7692307692307692</v>
      </c>
      <c r="N79" s="37">
        <f t="shared" si="19"/>
        <v>6.9798657718120802</v>
      </c>
      <c r="O79" s="39" t="s">
        <v>77</v>
      </c>
      <c r="P79" s="11"/>
    </row>
    <row r="80" spans="1:16" ht="15" customHeight="1" x14ac:dyDescent="0.25">
      <c r="A80">
        <v>79</v>
      </c>
      <c r="B80" s="2" t="s">
        <v>78</v>
      </c>
      <c r="C80" s="9" t="s">
        <v>2379</v>
      </c>
      <c r="D80" s="4" t="s">
        <v>2348</v>
      </c>
      <c r="E80" s="4" t="s">
        <v>2380</v>
      </c>
      <c r="F80" s="16">
        <v>19843692</v>
      </c>
      <c r="G80" s="10" t="s">
        <v>1430</v>
      </c>
      <c r="H80" s="11" t="s">
        <v>2290</v>
      </c>
      <c r="I80" s="14"/>
      <c r="J80" s="23" t="s">
        <v>2300</v>
      </c>
      <c r="K80" s="11" t="s">
        <v>2297</v>
      </c>
      <c r="L80" s="33">
        <f t="shared" si="20"/>
        <v>0.40268456375838929</v>
      </c>
      <c r="M80" s="36">
        <f t="shared" si="21"/>
        <v>5.7692307692307692</v>
      </c>
      <c r="N80" s="37">
        <f t="shared" si="19"/>
        <v>6.9798657718120802</v>
      </c>
      <c r="O80" s="39" t="s">
        <v>78</v>
      </c>
      <c r="P80" s="11"/>
    </row>
    <row r="81" spans="1:16" ht="15" customHeight="1" x14ac:dyDescent="0.25">
      <c r="A81">
        <v>80</v>
      </c>
      <c r="B81" s="2" t="s">
        <v>79</v>
      </c>
      <c r="C81" s="9" t="s">
        <v>2379</v>
      </c>
      <c r="D81" s="4" t="s">
        <v>2348</v>
      </c>
      <c r="E81" s="4" t="s">
        <v>2380</v>
      </c>
      <c r="F81" s="16">
        <v>19843692</v>
      </c>
      <c r="G81" s="10" t="s">
        <v>1431</v>
      </c>
      <c r="H81" s="11" t="s">
        <v>2290</v>
      </c>
      <c r="I81" s="14"/>
      <c r="J81" s="23" t="s">
        <v>2301</v>
      </c>
      <c r="K81" s="11" t="s">
        <v>2297</v>
      </c>
      <c r="L81" s="33">
        <f t="shared" si="20"/>
        <v>0.40268456375838929</v>
      </c>
      <c r="M81" s="36">
        <f t="shared" si="21"/>
        <v>5.7692307692307692</v>
      </c>
      <c r="N81" s="37">
        <f t="shared" si="19"/>
        <v>6.9798657718120802</v>
      </c>
      <c r="O81" s="39" t="s">
        <v>79</v>
      </c>
      <c r="P81" s="11"/>
    </row>
    <row r="82" spans="1:16" ht="15" customHeight="1" x14ac:dyDescent="0.25">
      <c r="A82">
        <v>81</v>
      </c>
      <c r="B82" s="2" t="s">
        <v>80</v>
      </c>
      <c r="C82" s="9" t="s">
        <v>2379</v>
      </c>
      <c r="D82" s="4" t="s">
        <v>2348</v>
      </c>
      <c r="E82" s="4" t="s">
        <v>2380</v>
      </c>
      <c r="F82" s="16">
        <v>19843692</v>
      </c>
      <c r="G82" s="10" t="s">
        <v>1432</v>
      </c>
      <c r="H82" s="11" t="s">
        <v>2290</v>
      </c>
      <c r="I82" s="14"/>
      <c r="J82" s="23" t="s">
        <v>2302</v>
      </c>
      <c r="K82" s="11" t="s">
        <v>2297</v>
      </c>
      <c r="L82" s="33">
        <f t="shared" si="20"/>
        <v>0.40268456375838929</v>
      </c>
      <c r="M82" s="36">
        <f t="shared" si="21"/>
        <v>5.7692307692307692</v>
      </c>
      <c r="N82" s="37">
        <f t="shared" si="19"/>
        <v>6.9798657718120802</v>
      </c>
      <c r="O82" s="39" t="s">
        <v>80</v>
      </c>
      <c r="P82" s="11"/>
    </row>
    <row r="83" spans="1:16" ht="15" customHeight="1" x14ac:dyDescent="0.25">
      <c r="A83">
        <v>82</v>
      </c>
      <c r="B83" s="2" t="s">
        <v>81</v>
      </c>
      <c r="C83" s="9" t="s">
        <v>2379</v>
      </c>
      <c r="D83" s="4" t="s">
        <v>2348</v>
      </c>
      <c r="E83" s="4" t="s">
        <v>2380</v>
      </c>
      <c r="F83" s="16">
        <v>19843692</v>
      </c>
      <c r="G83" s="10" t="s">
        <v>1433</v>
      </c>
      <c r="H83" s="11" t="s">
        <v>2290</v>
      </c>
      <c r="I83" s="14"/>
      <c r="J83" s="23" t="s">
        <v>2303</v>
      </c>
      <c r="K83" s="11" t="s">
        <v>2297</v>
      </c>
      <c r="L83" s="33">
        <f t="shared" si="20"/>
        <v>0.40268456375838929</v>
      </c>
      <c r="M83" s="36">
        <f t="shared" si="21"/>
        <v>5.7692307692307692</v>
      </c>
      <c r="N83" s="37">
        <f t="shared" si="19"/>
        <v>6.9798657718120802</v>
      </c>
      <c r="O83" s="39" t="s">
        <v>81</v>
      </c>
      <c r="P83" s="11"/>
    </row>
    <row r="84" spans="1:16" ht="15" customHeight="1" x14ac:dyDescent="0.25">
      <c r="A84">
        <v>83</v>
      </c>
      <c r="B84" s="2" t="s">
        <v>82</v>
      </c>
      <c r="C84" s="9" t="s">
        <v>2379</v>
      </c>
      <c r="D84" s="4" t="s">
        <v>2348</v>
      </c>
      <c r="E84" s="4" t="s">
        <v>2380</v>
      </c>
      <c r="F84" s="16">
        <v>19843692</v>
      </c>
      <c r="G84" s="10" t="s">
        <v>1434</v>
      </c>
      <c r="H84" s="11" t="s">
        <v>2290</v>
      </c>
      <c r="I84" s="14"/>
      <c r="J84" s="23" t="s">
        <v>2304</v>
      </c>
      <c r="K84" s="11" t="s">
        <v>2297</v>
      </c>
      <c r="L84" s="33">
        <f t="shared" si="20"/>
        <v>0.40268456375838929</v>
      </c>
      <c r="M84" s="36">
        <f t="shared" si="21"/>
        <v>5.7692307692307692</v>
      </c>
      <c r="N84" s="37">
        <f t="shared" si="19"/>
        <v>6.9798657718120802</v>
      </c>
      <c r="O84" s="39" t="s">
        <v>82</v>
      </c>
      <c r="P84" s="11"/>
    </row>
    <row r="85" spans="1:16" ht="15" customHeight="1" x14ac:dyDescent="0.25">
      <c r="A85">
        <v>84</v>
      </c>
      <c r="B85" s="2" t="s">
        <v>83</v>
      </c>
      <c r="C85" s="9" t="s">
        <v>2379</v>
      </c>
      <c r="D85" s="4" t="s">
        <v>2348</v>
      </c>
      <c r="E85" s="4" t="s">
        <v>2380</v>
      </c>
      <c r="F85" s="16">
        <v>19843692</v>
      </c>
      <c r="G85" s="10" t="s">
        <v>1435</v>
      </c>
      <c r="H85" s="11" t="s">
        <v>2290</v>
      </c>
      <c r="I85" s="14"/>
      <c r="J85" s="23" t="s">
        <v>2305</v>
      </c>
      <c r="K85" s="11" t="s">
        <v>2297</v>
      </c>
      <c r="L85" s="33">
        <f t="shared" si="20"/>
        <v>0.40268456375838929</v>
      </c>
      <c r="M85" s="36">
        <f t="shared" si="21"/>
        <v>5.7692307692307692</v>
      </c>
      <c r="N85" s="37">
        <f t="shared" si="19"/>
        <v>6.9798657718120802</v>
      </c>
      <c r="O85" s="39" t="s">
        <v>83</v>
      </c>
      <c r="P85" s="11"/>
    </row>
    <row r="86" spans="1:16" ht="15" customHeight="1" x14ac:dyDescent="0.25">
      <c r="A86">
        <v>85</v>
      </c>
      <c r="B86" s="2" t="s">
        <v>84</v>
      </c>
      <c r="C86" s="9" t="s">
        <v>2379</v>
      </c>
      <c r="D86" s="4" t="s">
        <v>2348</v>
      </c>
      <c r="E86" s="4" t="s">
        <v>2380</v>
      </c>
      <c r="F86" s="16">
        <v>19843692</v>
      </c>
      <c r="G86" s="10" t="s">
        <v>1436</v>
      </c>
      <c r="H86" s="11" t="s">
        <v>2290</v>
      </c>
      <c r="I86" s="14"/>
      <c r="J86" s="23" t="s">
        <v>2306</v>
      </c>
      <c r="K86" s="11" t="s">
        <v>2297</v>
      </c>
      <c r="L86" s="33">
        <f>2/745*100</f>
        <v>0.26845637583892618</v>
      </c>
      <c r="M86" s="36">
        <f t="shared" ref="M86:M87" si="22">2/52*100</f>
        <v>3.8461538461538463</v>
      </c>
      <c r="N86" s="37">
        <f t="shared" si="19"/>
        <v>6.9798657718120802</v>
      </c>
      <c r="O86" s="39" t="s">
        <v>84</v>
      </c>
      <c r="P86" s="11"/>
    </row>
    <row r="87" spans="1:16" ht="15" customHeight="1" x14ac:dyDescent="0.25">
      <c r="A87">
        <v>86</v>
      </c>
      <c r="B87" s="2" t="s">
        <v>85</v>
      </c>
      <c r="C87" s="9" t="s">
        <v>2379</v>
      </c>
      <c r="D87" s="4" t="s">
        <v>2348</v>
      </c>
      <c r="E87" s="4" t="s">
        <v>2380</v>
      </c>
      <c r="F87" s="16">
        <v>19843692</v>
      </c>
      <c r="G87" s="10" t="s">
        <v>1437</v>
      </c>
      <c r="H87" s="11" t="s">
        <v>2290</v>
      </c>
      <c r="I87" s="14"/>
      <c r="J87" s="23" t="s">
        <v>2307</v>
      </c>
      <c r="K87" s="11" t="s">
        <v>2297</v>
      </c>
      <c r="L87" s="33">
        <f>2/745*100</f>
        <v>0.26845637583892618</v>
      </c>
      <c r="M87" s="36">
        <f t="shared" si="22"/>
        <v>3.8461538461538463</v>
      </c>
      <c r="N87" s="37">
        <f t="shared" si="19"/>
        <v>6.9798657718120802</v>
      </c>
      <c r="O87" s="39" t="s">
        <v>85</v>
      </c>
      <c r="P87" s="11"/>
    </row>
    <row r="88" spans="1:16" x14ac:dyDescent="0.25">
      <c r="A88">
        <v>87</v>
      </c>
      <c r="B88" s="2" t="s">
        <v>86</v>
      </c>
      <c r="C88" s="9" t="s">
        <v>2381</v>
      </c>
      <c r="D88" s="4" t="s">
        <v>2348</v>
      </c>
      <c r="E88" s="4" t="s">
        <v>2382</v>
      </c>
      <c r="F88" s="18" t="s">
        <v>2362</v>
      </c>
      <c r="G88" s="10" t="s">
        <v>1438</v>
      </c>
      <c r="H88" s="11" t="s">
        <v>2290</v>
      </c>
      <c r="I88" s="14"/>
      <c r="J88" s="23" t="s">
        <v>2308</v>
      </c>
      <c r="K88" s="11" t="s">
        <v>2309</v>
      </c>
      <c r="L88" s="33">
        <f>5/745*100</f>
        <v>0.67114093959731547</v>
      </c>
      <c r="M88" s="36">
        <f>5/52*100</f>
        <v>9.6153846153846168</v>
      </c>
      <c r="N88" s="37">
        <f t="shared" si="19"/>
        <v>6.9798657718120802</v>
      </c>
      <c r="O88" s="39" t="s">
        <v>86</v>
      </c>
      <c r="P88" s="11"/>
    </row>
    <row r="89" spans="1:16" x14ac:dyDescent="0.25">
      <c r="A89">
        <v>88</v>
      </c>
      <c r="B89" s="2" t="s">
        <v>87</v>
      </c>
      <c r="C89" s="9" t="s">
        <v>2381</v>
      </c>
      <c r="D89" s="4" t="s">
        <v>2348</v>
      </c>
      <c r="E89" s="4" t="s">
        <v>2382</v>
      </c>
      <c r="F89" s="18" t="s">
        <v>2362</v>
      </c>
      <c r="G89" s="10" t="s">
        <v>1439</v>
      </c>
      <c r="H89" s="11" t="s">
        <v>2290</v>
      </c>
      <c r="I89" s="14"/>
      <c r="J89" s="23" t="s">
        <v>2310</v>
      </c>
      <c r="K89" s="11" t="s">
        <v>2309</v>
      </c>
      <c r="L89" s="33">
        <f t="shared" ref="L89:L92" si="23">5/745*100</f>
        <v>0.67114093959731547</v>
      </c>
      <c r="M89" s="36">
        <f t="shared" ref="M89:M92" si="24">5/52*100</f>
        <v>9.6153846153846168</v>
      </c>
      <c r="N89" s="37">
        <f t="shared" si="19"/>
        <v>6.9798657718120802</v>
      </c>
      <c r="O89" s="39" t="s">
        <v>87</v>
      </c>
      <c r="P89" s="11"/>
    </row>
    <row r="90" spans="1:16" x14ac:dyDescent="0.25">
      <c r="A90">
        <v>89</v>
      </c>
      <c r="B90" s="2" t="s">
        <v>88</v>
      </c>
      <c r="C90" s="9" t="s">
        <v>2381</v>
      </c>
      <c r="D90" s="4" t="s">
        <v>2348</v>
      </c>
      <c r="E90" s="4" t="s">
        <v>2382</v>
      </c>
      <c r="F90" s="18" t="s">
        <v>2362</v>
      </c>
      <c r="G90" s="10" t="s">
        <v>1440</v>
      </c>
      <c r="H90" s="11" t="s">
        <v>2290</v>
      </c>
      <c r="I90" s="14"/>
      <c r="J90" s="23" t="s">
        <v>2311</v>
      </c>
      <c r="K90" s="11" t="s">
        <v>2309</v>
      </c>
      <c r="L90" s="33">
        <f t="shared" si="23"/>
        <v>0.67114093959731547</v>
      </c>
      <c r="M90" s="36">
        <f t="shared" si="24"/>
        <v>9.6153846153846168</v>
      </c>
      <c r="N90" s="37">
        <f t="shared" si="19"/>
        <v>6.9798657718120802</v>
      </c>
      <c r="O90" s="39" t="s">
        <v>88</v>
      </c>
      <c r="P90" s="11"/>
    </row>
    <row r="91" spans="1:16" x14ac:dyDescent="0.25">
      <c r="A91">
        <v>90</v>
      </c>
      <c r="B91" s="2" t="s">
        <v>89</v>
      </c>
      <c r="C91" s="9" t="s">
        <v>2381</v>
      </c>
      <c r="D91" s="4" t="s">
        <v>2348</v>
      </c>
      <c r="E91" s="4" t="s">
        <v>2382</v>
      </c>
      <c r="F91" s="18" t="s">
        <v>2362</v>
      </c>
      <c r="G91" s="10" t="s">
        <v>1441</v>
      </c>
      <c r="H91" s="11" t="s">
        <v>2290</v>
      </c>
      <c r="I91" s="14"/>
      <c r="J91" s="23" t="s">
        <v>2312</v>
      </c>
      <c r="K91" s="11" t="s">
        <v>2309</v>
      </c>
      <c r="L91" s="33">
        <f t="shared" si="23"/>
        <v>0.67114093959731547</v>
      </c>
      <c r="M91" s="36">
        <f t="shared" si="24"/>
        <v>9.6153846153846168</v>
      </c>
      <c r="N91" s="37">
        <f t="shared" si="19"/>
        <v>6.9798657718120802</v>
      </c>
      <c r="O91" s="39" t="s">
        <v>89</v>
      </c>
      <c r="P91" s="11"/>
    </row>
    <row r="92" spans="1:16" x14ac:dyDescent="0.25">
      <c r="A92">
        <v>91</v>
      </c>
      <c r="B92" s="2" t="s">
        <v>90</v>
      </c>
      <c r="C92" s="9" t="s">
        <v>2381</v>
      </c>
      <c r="D92" s="4" t="s">
        <v>2348</v>
      </c>
      <c r="E92" s="4" t="s">
        <v>2382</v>
      </c>
      <c r="F92" s="18" t="s">
        <v>2362</v>
      </c>
      <c r="G92" s="10" t="s">
        <v>1442</v>
      </c>
      <c r="H92" s="11" t="s">
        <v>2290</v>
      </c>
      <c r="I92" s="14"/>
      <c r="J92" s="23" t="s">
        <v>2313</v>
      </c>
      <c r="K92" s="11" t="s">
        <v>2309</v>
      </c>
      <c r="L92" s="33">
        <f t="shared" si="23"/>
        <v>0.67114093959731547</v>
      </c>
      <c r="M92" s="36">
        <f t="shared" si="24"/>
        <v>9.6153846153846168</v>
      </c>
      <c r="N92" s="37">
        <f t="shared" si="19"/>
        <v>6.9798657718120802</v>
      </c>
      <c r="O92" s="39" t="s">
        <v>90</v>
      </c>
      <c r="P92" s="11"/>
    </row>
    <row r="93" spans="1:16" x14ac:dyDescent="0.25">
      <c r="A93">
        <v>92</v>
      </c>
      <c r="B93" s="2" t="s">
        <v>91</v>
      </c>
      <c r="C93" s="9" t="s">
        <v>2381</v>
      </c>
      <c r="D93" s="4" t="s">
        <v>2348</v>
      </c>
      <c r="E93" s="4" t="s">
        <v>2382</v>
      </c>
      <c r="F93" s="18" t="s">
        <v>2362</v>
      </c>
      <c r="G93" s="10" t="s">
        <v>1443</v>
      </c>
      <c r="H93" s="11" t="s">
        <v>2290</v>
      </c>
      <c r="I93" s="14"/>
      <c r="J93" s="23" t="s">
        <v>2314</v>
      </c>
      <c r="K93" s="11" t="s">
        <v>2309</v>
      </c>
      <c r="L93" s="33">
        <f>3/745*100</f>
        <v>0.40268456375838929</v>
      </c>
      <c r="M93" s="36">
        <f t="shared" ref="M93:M104" si="25">3/52*100</f>
        <v>5.7692307692307692</v>
      </c>
      <c r="N93" s="37">
        <f t="shared" si="19"/>
        <v>6.9798657718120802</v>
      </c>
      <c r="O93" s="39" t="s">
        <v>91</v>
      </c>
      <c r="P93" s="11"/>
    </row>
    <row r="94" spans="1:16" x14ac:dyDescent="0.25">
      <c r="A94">
        <v>93</v>
      </c>
      <c r="B94" s="2" t="s">
        <v>92</v>
      </c>
      <c r="C94" s="9" t="s">
        <v>2381</v>
      </c>
      <c r="D94" s="4" t="s">
        <v>2348</v>
      </c>
      <c r="E94" s="4" t="s">
        <v>2382</v>
      </c>
      <c r="F94" s="18" t="s">
        <v>2362</v>
      </c>
      <c r="G94" s="10" t="s">
        <v>1444</v>
      </c>
      <c r="H94" s="11" t="s">
        <v>2290</v>
      </c>
      <c r="I94" s="14"/>
      <c r="J94" s="23" t="s">
        <v>2315</v>
      </c>
      <c r="K94" s="11" t="s">
        <v>2309</v>
      </c>
      <c r="L94" s="33">
        <f t="shared" ref="L94:L104" si="26">3/745*100</f>
        <v>0.40268456375838929</v>
      </c>
      <c r="M94" s="36">
        <f t="shared" si="25"/>
        <v>5.7692307692307692</v>
      </c>
      <c r="N94" s="37">
        <f t="shared" si="19"/>
        <v>6.9798657718120802</v>
      </c>
      <c r="O94" s="39" t="s">
        <v>92</v>
      </c>
      <c r="P94" s="11"/>
    </row>
    <row r="95" spans="1:16" x14ac:dyDescent="0.25">
      <c r="A95">
        <v>94</v>
      </c>
      <c r="B95" s="2" t="s">
        <v>93</v>
      </c>
      <c r="C95" s="9" t="s">
        <v>2381</v>
      </c>
      <c r="D95" s="4" t="s">
        <v>2348</v>
      </c>
      <c r="E95" s="4" t="s">
        <v>2382</v>
      </c>
      <c r="F95" s="18" t="s">
        <v>2362</v>
      </c>
      <c r="G95" s="10" t="s">
        <v>1445</v>
      </c>
      <c r="H95" s="11" t="s">
        <v>2290</v>
      </c>
      <c r="I95" s="14"/>
      <c r="J95" s="23" t="s">
        <v>2316</v>
      </c>
      <c r="K95" s="11" t="s">
        <v>2309</v>
      </c>
      <c r="L95" s="33">
        <f t="shared" si="26"/>
        <v>0.40268456375838929</v>
      </c>
      <c r="M95" s="36">
        <f t="shared" si="25"/>
        <v>5.7692307692307692</v>
      </c>
      <c r="N95" s="37">
        <f t="shared" si="19"/>
        <v>6.9798657718120802</v>
      </c>
      <c r="O95" s="39" t="s">
        <v>93</v>
      </c>
      <c r="P95" s="11"/>
    </row>
    <row r="96" spans="1:16" x14ac:dyDescent="0.25">
      <c r="A96">
        <v>95</v>
      </c>
      <c r="B96" s="2" t="s">
        <v>94</v>
      </c>
      <c r="C96" s="9" t="s">
        <v>2381</v>
      </c>
      <c r="D96" s="4" t="s">
        <v>2348</v>
      </c>
      <c r="E96" s="4" t="s">
        <v>2382</v>
      </c>
      <c r="F96" s="18" t="s">
        <v>2362</v>
      </c>
      <c r="G96" s="10" t="s">
        <v>1446</v>
      </c>
      <c r="H96" s="11" t="s">
        <v>2290</v>
      </c>
      <c r="I96" s="14"/>
      <c r="J96" s="23" t="s">
        <v>2317</v>
      </c>
      <c r="K96" s="11" t="s">
        <v>2309</v>
      </c>
      <c r="L96" s="33">
        <f t="shared" si="26"/>
        <v>0.40268456375838929</v>
      </c>
      <c r="M96" s="36">
        <f t="shared" si="25"/>
        <v>5.7692307692307692</v>
      </c>
      <c r="N96" s="37">
        <f t="shared" si="19"/>
        <v>6.9798657718120802</v>
      </c>
      <c r="O96" s="39" t="s">
        <v>94</v>
      </c>
      <c r="P96" s="11"/>
    </row>
    <row r="97" spans="1:16" x14ac:dyDescent="0.25">
      <c r="A97">
        <v>96</v>
      </c>
      <c r="B97" s="2" t="s">
        <v>95</v>
      </c>
      <c r="C97" s="9" t="s">
        <v>2381</v>
      </c>
      <c r="D97" s="4" t="s">
        <v>2348</v>
      </c>
      <c r="E97" s="4" t="s">
        <v>2382</v>
      </c>
      <c r="F97" s="18" t="s">
        <v>2362</v>
      </c>
      <c r="G97" s="10" t="s">
        <v>1447</v>
      </c>
      <c r="H97" s="11" t="s">
        <v>2290</v>
      </c>
      <c r="I97" s="14"/>
      <c r="J97" s="23" t="s">
        <v>2318</v>
      </c>
      <c r="K97" s="11" t="s">
        <v>2309</v>
      </c>
      <c r="L97" s="33">
        <f t="shared" si="26"/>
        <v>0.40268456375838929</v>
      </c>
      <c r="M97" s="36">
        <f t="shared" si="25"/>
        <v>5.7692307692307692</v>
      </c>
      <c r="N97" s="37">
        <f t="shared" si="19"/>
        <v>6.9798657718120802</v>
      </c>
      <c r="O97" s="39" t="s">
        <v>95</v>
      </c>
      <c r="P97" s="11"/>
    </row>
    <row r="98" spans="1:16" x14ac:dyDescent="0.25">
      <c r="A98">
        <v>97</v>
      </c>
      <c r="B98" s="2" t="s">
        <v>96</v>
      </c>
      <c r="C98" s="9" t="s">
        <v>2381</v>
      </c>
      <c r="D98" s="4" t="s">
        <v>2348</v>
      </c>
      <c r="E98" s="4" t="s">
        <v>2382</v>
      </c>
      <c r="F98" s="18" t="s">
        <v>2362</v>
      </c>
      <c r="G98" s="10" t="s">
        <v>1448</v>
      </c>
      <c r="H98" s="11" t="s">
        <v>2290</v>
      </c>
      <c r="I98" s="14"/>
      <c r="J98" s="23" t="s">
        <v>2319</v>
      </c>
      <c r="K98" s="11" t="s">
        <v>2309</v>
      </c>
      <c r="L98" s="33">
        <f t="shared" si="26"/>
        <v>0.40268456375838929</v>
      </c>
      <c r="M98" s="36">
        <f t="shared" si="25"/>
        <v>5.7692307692307692</v>
      </c>
      <c r="N98" s="37">
        <f t="shared" si="19"/>
        <v>6.9798657718120802</v>
      </c>
      <c r="O98" s="39" t="s">
        <v>96</v>
      </c>
      <c r="P98" s="11"/>
    </row>
    <row r="99" spans="1:16" x14ac:dyDescent="0.25">
      <c r="A99">
        <v>98</v>
      </c>
      <c r="B99" s="2" t="s">
        <v>97</v>
      </c>
      <c r="C99" s="9" t="s">
        <v>2381</v>
      </c>
      <c r="D99" s="4" t="s">
        <v>2348</v>
      </c>
      <c r="E99" s="4" t="s">
        <v>2382</v>
      </c>
      <c r="F99" s="18" t="s">
        <v>2362</v>
      </c>
      <c r="G99" s="10" t="s">
        <v>1449</v>
      </c>
      <c r="H99" s="11" t="s">
        <v>2290</v>
      </c>
      <c r="I99" s="14"/>
      <c r="J99" s="23" t="s">
        <v>2320</v>
      </c>
      <c r="K99" s="11" t="s">
        <v>2309</v>
      </c>
      <c r="L99" s="33">
        <f t="shared" si="26"/>
        <v>0.40268456375838929</v>
      </c>
      <c r="M99" s="36">
        <f t="shared" si="25"/>
        <v>5.7692307692307692</v>
      </c>
      <c r="N99" s="37">
        <f t="shared" si="19"/>
        <v>6.9798657718120802</v>
      </c>
      <c r="O99" s="39" t="s">
        <v>97</v>
      </c>
      <c r="P99" s="11"/>
    </row>
    <row r="100" spans="1:16" x14ac:dyDescent="0.25">
      <c r="A100">
        <v>99</v>
      </c>
      <c r="B100" s="2" t="s">
        <v>98</v>
      </c>
      <c r="C100" s="9" t="s">
        <v>2381</v>
      </c>
      <c r="D100" s="4" t="s">
        <v>2348</v>
      </c>
      <c r="E100" s="4" t="s">
        <v>2382</v>
      </c>
      <c r="F100" s="18" t="s">
        <v>2362</v>
      </c>
      <c r="G100" s="10" t="s">
        <v>1450</v>
      </c>
      <c r="H100" s="11" t="s">
        <v>2290</v>
      </c>
      <c r="I100" s="14"/>
      <c r="J100" s="23" t="s">
        <v>2321</v>
      </c>
      <c r="K100" s="11" t="s">
        <v>2309</v>
      </c>
      <c r="L100" s="33">
        <f t="shared" si="26"/>
        <v>0.40268456375838929</v>
      </c>
      <c r="M100" s="36">
        <f t="shared" si="25"/>
        <v>5.7692307692307692</v>
      </c>
      <c r="N100" s="37">
        <f t="shared" si="19"/>
        <v>6.9798657718120802</v>
      </c>
      <c r="O100" s="39" t="s">
        <v>98</v>
      </c>
      <c r="P100" s="11"/>
    </row>
    <row r="101" spans="1:16" x14ac:dyDescent="0.25">
      <c r="A101">
        <v>100</v>
      </c>
      <c r="B101" s="2" t="s">
        <v>99</v>
      </c>
      <c r="C101" s="9" t="s">
        <v>2381</v>
      </c>
      <c r="D101" s="4" t="s">
        <v>2348</v>
      </c>
      <c r="E101" s="4" t="s">
        <v>2382</v>
      </c>
      <c r="F101" s="18" t="s">
        <v>2362</v>
      </c>
      <c r="G101" s="10" t="s">
        <v>1451</v>
      </c>
      <c r="H101" s="11" t="s">
        <v>2290</v>
      </c>
      <c r="I101" s="14"/>
      <c r="J101" s="23" t="s">
        <v>2322</v>
      </c>
      <c r="K101" s="11" t="s">
        <v>2309</v>
      </c>
      <c r="L101" s="33">
        <f t="shared" si="26"/>
        <v>0.40268456375838929</v>
      </c>
      <c r="M101" s="36">
        <f t="shared" si="25"/>
        <v>5.7692307692307692</v>
      </c>
      <c r="N101" s="37">
        <f t="shared" si="19"/>
        <v>6.9798657718120802</v>
      </c>
      <c r="O101" s="39" t="s">
        <v>99</v>
      </c>
      <c r="P101" s="11"/>
    </row>
    <row r="102" spans="1:16" x14ac:dyDescent="0.25">
      <c r="A102">
        <v>101</v>
      </c>
      <c r="B102" s="2" t="s">
        <v>100</v>
      </c>
      <c r="C102" s="9" t="s">
        <v>2381</v>
      </c>
      <c r="D102" s="4" t="s">
        <v>2348</v>
      </c>
      <c r="E102" s="4" t="s">
        <v>2382</v>
      </c>
      <c r="F102" s="18" t="s">
        <v>2362</v>
      </c>
      <c r="G102" s="10" t="s">
        <v>1452</v>
      </c>
      <c r="H102" s="11" t="s">
        <v>2290</v>
      </c>
      <c r="I102" s="14"/>
      <c r="J102" s="23" t="s">
        <v>2323</v>
      </c>
      <c r="K102" s="11" t="s">
        <v>2309</v>
      </c>
      <c r="L102" s="33">
        <f t="shared" si="26"/>
        <v>0.40268456375838929</v>
      </c>
      <c r="M102" s="36">
        <f t="shared" si="25"/>
        <v>5.7692307692307692</v>
      </c>
      <c r="N102" s="37">
        <f t="shared" si="19"/>
        <v>6.9798657718120802</v>
      </c>
      <c r="O102" s="39" t="s">
        <v>100</v>
      </c>
      <c r="P102" s="11"/>
    </row>
    <row r="103" spans="1:16" x14ac:dyDescent="0.25">
      <c r="A103">
        <v>102</v>
      </c>
      <c r="B103" s="2" t="s">
        <v>101</v>
      </c>
      <c r="C103" s="9" t="s">
        <v>2381</v>
      </c>
      <c r="D103" s="4" t="s">
        <v>2348</v>
      </c>
      <c r="E103" s="4" t="s">
        <v>2382</v>
      </c>
      <c r="F103" s="18" t="s">
        <v>2362</v>
      </c>
      <c r="G103" s="10" t="s">
        <v>1453</v>
      </c>
      <c r="H103" s="11" t="s">
        <v>2290</v>
      </c>
      <c r="I103" s="14"/>
      <c r="J103" s="23" t="s">
        <v>2324</v>
      </c>
      <c r="K103" s="11" t="s">
        <v>2309</v>
      </c>
      <c r="L103" s="33">
        <f t="shared" si="26"/>
        <v>0.40268456375838929</v>
      </c>
      <c r="M103" s="36">
        <f t="shared" si="25"/>
        <v>5.7692307692307692</v>
      </c>
      <c r="N103" s="37">
        <f t="shared" si="19"/>
        <v>6.9798657718120802</v>
      </c>
      <c r="O103" s="39" t="s">
        <v>101</v>
      </c>
      <c r="P103" s="11"/>
    </row>
    <row r="104" spans="1:16" x14ac:dyDescent="0.25">
      <c r="A104">
        <v>103</v>
      </c>
      <c r="B104" s="2" t="s">
        <v>102</v>
      </c>
      <c r="C104" s="9" t="s">
        <v>2381</v>
      </c>
      <c r="D104" s="4" t="s">
        <v>2348</v>
      </c>
      <c r="E104" s="4" t="s">
        <v>2382</v>
      </c>
      <c r="F104" s="18" t="s">
        <v>2362</v>
      </c>
      <c r="G104" s="10" t="s">
        <v>1454</v>
      </c>
      <c r="H104" s="11" t="s">
        <v>2290</v>
      </c>
      <c r="I104" s="14"/>
      <c r="J104" s="23" t="s">
        <v>2325</v>
      </c>
      <c r="K104" s="11" t="s">
        <v>2309</v>
      </c>
      <c r="L104" s="33">
        <f t="shared" si="26"/>
        <v>0.40268456375838929</v>
      </c>
      <c r="M104" s="36">
        <f t="shared" si="25"/>
        <v>5.7692307692307692</v>
      </c>
      <c r="N104" s="37">
        <f t="shared" si="19"/>
        <v>6.9798657718120802</v>
      </c>
      <c r="O104" s="39" t="s">
        <v>102</v>
      </c>
      <c r="P104" s="11"/>
    </row>
    <row r="105" spans="1:16" x14ac:dyDescent="0.25">
      <c r="A105">
        <v>104</v>
      </c>
      <c r="B105" s="2" t="s">
        <v>103</v>
      </c>
      <c r="C105" s="9" t="s">
        <v>2381</v>
      </c>
      <c r="D105" s="4" t="s">
        <v>2348</v>
      </c>
      <c r="E105" s="4" t="s">
        <v>2382</v>
      </c>
      <c r="F105" s="18" t="s">
        <v>2362</v>
      </c>
      <c r="G105" s="10" t="s">
        <v>1455</v>
      </c>
      <c r="H105" s="11" t="s">
        <v>2290</v>
      </c>
      <c r="I105" s="14"/>
      <c r="J105" s="23" t="s">
        <v>2326</v>
      </c>
      <c r="K105" s="11" t="s">
        <v>2309</v>
      </c>
      <c r="L105" s="33">
        <f>2/745*100</f>
        <v>0.26845637583892618</v>
      </c>
      <c r="M105" s="36">
        <f t="shared" ref="M105:M106" si="27">2/52*100</f>
        <v>3.8461538461538463</v>
      </c>
      <c r="N105" s="37">
        <f t="shared" si="19"/>
        <v>6.9798657718120802</v>
      </c>
      <c r="O105" s="39" t="s">
        <v>103</v>
      </c>
      <c r="P105" s="11"/>
    </row>
    <row r="106" spans="1:16" x14ac:dyDescent="0.25">
      <c r="A106">
        <v>105</v>
      </c>
      <c r="B106" s="2" t="s">
        <v>104</v>
      </c>
      <c r="C106" s="9" t="s">
        <v>2381</v>
      </c>
      <c r="D106" s="4" t="s">
        <v>2348</v>
      </c>
      <c r="E106" s="4" t="s">
        <v>2382</v>
      </c>
      <c r="F106" s="18" t="s">
        <v>2362</v>
      </c>
      <c r="G106" s="10" t="s">
        <v>1456</v>
      </c>
      <c r="H106" s="11" t="s">
        <v>2290</v>
      </c>
      <c r="I106" s="14"/>
      <c r="J106" s="23" t="s">
        <v>2327</v>
      </c>
      <c r="K106" s="11" t="s">
        <v>2309</v>
      </c>
      <c r="L106" s="33">
        <f>2/745*100</f>
        <v>0.26845637583892618</v>
      </c>
      <c r="M106" s="36">
        <f t="shared" si="27"/>
        <v>3.8461538461538463</v>
      </c>
      <c r="N106" s="37">
        <f t="shared" si="19"/>
        <v>6.9798657718120802</v>
      </c>
      <c r="O106" s="39" t="s">
        <v>104</v>
      </c>
      <c r="P106" s="11"/>
    </row>
    <row r="107" spans="1:16" x14ac:dyDescent="0.25">
      <c r="A107">
        <v>106</v>
      </c>
      <c r="B107" s="2" t="s">
        <v>105</v>
      </c>
      <c r="C107" s="9" t="s">
        <v>2381</v>
      </c>
      <c r="D107" s="4" t="s">
        <v>2348</v>
      </c>
      <c r="E107" s="4" t="s">
        <v>2382</v>
      </c>
      <c r="F107" s="18" t="s">
        <v>2362</v>
      </c>
      <c r="G107" s="10" t="s">
        <v>1457</v>
      </c>
      <c r="H107" s="11" t="s">
        <v>2290</v>
      </c>
      <c r="I107" s="14"/>
      <c r="J107" s="23" t="s">
        <v>2328</v>
      </c>
      <c r="K107" s="11" t="s">
        <v>2309</v>
      </c>
      <c r="L107" s="33">
        <f>3/745*100</f>
        <v>0.40268456375838929</v>
      </c>
      <c r="M107" s="36">
        <f t="shared" ref="M107:M124" si="28">3/52*100</f>
        <v>5.7692307692307692</v>
      </c>
      <c r="N107" s="37">
        <f t="shared" si="19"/>
        <v>6.9798657718120802</v>
      </c>
      <c r="O107" s="39" t="s">
        <v>105</v>
      </c>
      <c r="P107" s="11"/>
    </row>
    <row r="108" spans="1:16" x14ac:dyDescent="0.25">
      <c r="A108">
        <v>107</v>
      </c>
      <c r="B108" s="2" t="s">
        <v>106</v>
      </c>
      <c r="C108" s="9" t="s">
        <v>2381</v>
      </c>
      <c r="D108" s="4" t="s">
        <v>2348</v>
      </c>
      <c r="E108" s="4" t="s">
        <v>2382</v>
      </c>
      <c r="F108" s="18" t="s">
        <v>2362</v>
      </c>
      <c r="G108" s="10" t="s">
        <v>1458</v>
      </c>
      <c r="H108" s="11" t="s">
        <v>2290</v>
      </c>
      <c r="I108" s="14"/>
      <c r="J108" s="23" t="s">
        <v>2329</v>
      </c>
      <c r="K108" s="11" t="s">
        <v>2309</v>
      </c>
      <c r="L108" s="33">
        <f t="shared" ref="L108:L124" si="29">3/745*100</f>
        <v>0.40268456375838929</v>
      </c>
      <c r="M108" s="36">
        <f t="shared" si="28"/>
        <v>5.7692307692307692</v>
      </c>
      <c r="N108" s="37">
        <f t="shared" si="19"/>
        <v>6.9798657718120802</v>
      </c>
      <c r="O108" s="39" t="s">
        <v>106</v>
      </c>
      <c r="P108" s="11"/>
    </row>
    <row r="109" spans="1:16" x14ac:dyDescent="0.25">
      <c r="A109">
        <v>108</v>
      </c>
      <c r="B109" s="2" t="s">
        <v>107</v>
      </c>
      <c r="C109" s="9" t="s">
        <v>2381</v>
      </c>
      <c r="D109" s="4" t="s">
        <v>2348</v>
      </c>
      <c r="E109" s="4" t="s">
        <v>2382</v>
      </c>
      <c r="F109" s="18" t="s">
        <v>2362</v>
      </c>
      <c r="G109" s="10" t="s">
        <v>1459</v>
      </c>
      <c r="H109" s="11" t="s">
        <v>2290</v>
      </c>
      <c r="I109" s="14"/>
      <c r="J109" s="23" t="s">
        <v>2330</v>
      </c>
      <c r="K109" s="11" t="s">
        <v>2309</v>
      </c>
      <c r="L109" s="33">
        <f t="shared" si="29"/>
        <v>0.40268456375838929</v>
      </c>
      <c r="M109" s="36">
        <f t="shared" si="28"/>
        <v>5.7692307692307692</v>
      </c>
      <c r="N109" s="37">
        <f t="shared" si="19"/>
        <v>6.9798657718120802</v>
      </c>
      <c r="O109" s="39" t="s">
        <v>107</v>
      </c>
      <c r="P109" s="11"/>
    </row>
    <row r="110" spans="1:16" x14ac:dyDescent="0.25">
      <c r="A110">
        <v>109</v>
      </c>
      <c r="B110" s="2" t="s">
        <v>108</v>
      </c>
      <c r="C110" s="9" t="s">
        <v>2381</v>
      </c>
      <c r="D110" s="4" t="s">
        <v>2348</v>
      </c>
      <c r="E110" s="4" t="s">
        <v>2382</v>
      </c>
      <c r="F110" s="18" t="s">
        <v>2362</v>
      </c>
      <c r="G110" s="10" t="s">
        <v>1460</v>
      </c>
      <c r="H110" s="11" t="s">
        <v>2290</v>
      </c>
      <c r="I110" s="14"/>
      <c r="J110" s="23" t="s">
        <v>2331</v>
      </c>
      <c r="K110" s="11" t="s">
        <v>2309</v>
      </c>
      <c r="L110" s="33">
        <f t="shared" si="29"/>
        <v>0.40268456375838929</v>
      </c>
      <c r="M110" s="36">
        <f t="shared" si="28"/>
        <v>5.7692307692307692</v>
      </c>
      <c r="N110" s="37">
        <f t="shared" si="19"/>
        <v>6.9798657718120802</v>
      </c>
      <c r="O110" s="39" t="s">
        <v>108</v>
      </c>
      <c r="P110" s="11"/>
    </row>
    <row r="111" spans="1:16" x14ac:dyDescent="0.25">
      <c r="A111">
        <v>110</v>
      </c>
      <c r="B111" s="2" t="s">
        <v>109</v>
      </c>
      <c r="C111" s="9" t="s">
        <v>2381</v>
      </c>
      <c r="D111" s="4" t="s">
        <v>2348</v>
      </c>
      <c r="E111" s="4" t="s">
        <v>2382</v>
      </c>
      <c r="F111" s="18" t="s">
        <v>2362</v>
      </c>
      <c r="G111" s="10" t="s">
        <v>1461</v>
      </c>
      <c r="H111" s="11" t="s">
        <v>2290</v>
      </c>
      <c r="I111" s="14"/>
      <c r="J111" s="23" t="s">
        <v>2332</v>
      </c>
      <c r="K111" s="11" t="s">
        <v>2309</v>
      </c>
      <c r="L111" s="33">
        <f t="shared" si="29"/>
        <v>0.40268456375838929</v>
      </c>
      <c r="M111" s="36">
        <f t="shared" si="28"/>
        <v>5.7692307692307692</v>
      </c>
      <c r="N111" s="37">
        <f t="shared" si="19"/>
        <v>6.9798657718120802</v>
      </c>
      <c r="O111" s="39" t="s">
        <v>109</v>
      </c>
      <c r="P111" s="11"/>
    </row>
    <row r="112" spans="1:16" x14ac:dyDescent="0.25">
      <c r="A112">
        <v>111</v>
      </c>
      <c r="B112" s="2" t="s">
        <v>110</v>
      </c>
      <c r="C112" s="9" t="s">
        <v>2381</v>
      </c>
      <c r="D112" s="4" t="s">
        <v>2348</v>
      </c>
      <c r="E112" s="4" t="s">
        <v>2382</v>
      </c>
      <c r="F112" s="18" t="s">
        <v>2362</v>
      </c>
      <c r="G112" s="10" t="s">
        <v>1462</v>
      </c>
      <c r="H112" s="11" t="s">
        <v>2290</v>
      </c>
      <c r="I112" s="14"/>
      <c r="J112" s="23" t="s">
        <v>2333</v>
      </c>
      <c r="K112" s="11" t="s">
        <v>2309</v>
      </c>
      <c r="L112" s="33">
        <f t="shared" si="29"/>
        <v>0.40268456375838929</v>
      </c>
      <c r="M112" s="36">
        <f t="shared" si="28"/>
        <v>5.7692307692307692</v>
      </c>
      <c r="N112" s="37">
        <f t="shared" si="19"/>
        <v>6.9798657718120802</v>
      </c>
      <c r="O112" s="39" t="s">
        <v>110</v>
      </c>
      <c r="P112" s="11"/>
    </row>
    <row r="113" spans="1:16" x14ac:dyDescent="0.25">
      <c r="A113">
        <v>112</v>
      </c>
      <c r="B113" s="2" t="s">
        <v>111</v>
      </c>
      <c r="C113" s="9" t="s">
        <v>2381</v>
      </c>
      <c r="D113" s="4" t="s">
        <v>2348</v>
      </c>
      <c r="E113" s="4" t="s">
        <v>2382</v>
      </c>
      <c r="F113" s="18" t="s">
        <v>2362</v>
      </c>
      <c r="G113" s="10" t="s">
        <v>1463</v>
      </c>
      <c r="H113" s="11" t="s">
        <v>2290</v>
      </c>
      <c r="I113" s="14"/>
      <c r="J113" s="23" t="s">
        <v>2334</v>
      </c>
      <c r="K113" s="11" t="s">
        <v>2309</v>
      </c>
      <c r="L113" s="33">
        <f t="shared" si="29"/>
        <v>0.40268456375838929</v>
      </c>
      <c r="M113" s="36">
        <f t="shared" si="28"/>
        <v>5.7692307692307692</v>
      </c>
      <c r="N113" s="37">
        <f t="shared" si="19"/>
        <v>6.9798657718120802</v>
      </c>
      <c r="O113" s="39" t="s">
        <v>111</v>
      </c>
      <c r="P113" s="11"/>
    </row>
    <row r="114" spans="1:16" x14ac:dyDescent="0.25">
      <c r="A114">
        <v>113</v>
      </c>
      <c r="B114" s="2" t="s">
        <v>112</v>
      </c>
      <c r="C114" s="9" t="s">
        <v>2381</v>
      </c>
      <c r="D114" s="4" t="s">
        <v>2348</v>
      </c>
      <c r="E114" s="4" t="s">
        <v>2382</v>
      </c>
      <c r="F114" s="18" t="s">
        <v>2362</v>
      </c>
      <c r="G114" s="10" t="s">
        <v>1464</v>
      </c>
      <c r="H114" s="11" t="s">
        <v>2290</v>
      </c>
      <c r="I114" s="14"/>
      <c r="J114" s="23" t="s">
        <v>2335</v>
      </c>
      <c r="K114" s="11" t="s">
        <v>2309</v>
      </c>
      <c r="L114" s="33">
        <f t="shared" si="29"/>
        <v>0.40268456375838929</v>
      </c>
      <c r="M114" s="36">
        <f t="shared" si="28"/>
        <v>5.7692307692307692</v>
      </c>
      <c r="N114" s="37">
        <f t="shared" si="19"/>
        <v>6.9798657718120802</v>
      </c>
      <c r="O114" s="39" t="s">
        <v>112</v>
      </c>
      <c r="P114" s="11"/>
    </row>
    <row r="115" spans="1:16" x14ac:dyDescent="0.25">
      <c r="A115">
        <v>114</v>
      </c>
      <c r="B115" s="2" t="s">
        <v>113</v>
      </c>
      <c r="C115" s="9" t="s">
        <v>2381</v>
      </c>
      <c r="D115" s="4" t="s">
        <v>2348</v>
      </c>
      <c r="E115" s="4" t="s">
        <v>2382</v>
      </c>
      <c r="F115" s="18" t="s">
        <v>2362</v>
      </c>
      <c r="G115" s="10" t="s">
        <v>1465</v>
      </c>
      <c r="H115" s="11" t="s">
        <v>2290</v>
      </c>
      <c r="I115" s="14"/>
      <c r="J115" s="23" t="s">
        <v>2336</v>
      </c>
      <c r="K115" s="11" t="s">
        <v>2309</v>
      </c>
      <c r="L115" s="33">
        <f t="shared" si="29"/>
        <v>0.40268456375838929</v>
      </c>
      <c r="M115" s="36">
        <f t="shared" si="28"/>
        <v>5.7692307692307692</v>
      </c>
      <c r="N115" s="37">
        <f t="shared" si="19"/>
        <v>6.9798657718120802</v>
      </c>
      <c r="O115" s="39" t="s">
        <v>113</v>
      </c>
      <c r="P115" s="11"/>
    </row>
    <row r="116" spans="1:16" x14ac:dyDescent="0.25">
      <c r="A116">
        <v>115</v>
      </c>
      <c r="B116" s="2" t="s">
        <v>114</v>
      </c>
      <c r="C116" s="9" t="s">
        <v>2383</v>
      </c>
      <c r="D116" s="4" t="s">
        <v>2348</v>
      </c>
      <c r="E116" s="4" t="s">
        <v>2384</v>
      </c>
      <c r="F116" s="16">
        <v>20643952</v>
      </c>
      <c r="G116" s="10" t="s">
        <v>1466</v>
      </c>
      <c r="H116" s="11" t="s">
        <v>2290</v>
      </c>
      <c r="I116" s="14"/>
      <c r="J116" s="23" t="s">
        <v>2337</v>
      </c>
      <c r="K116" s="11" t="s">
        <v>1708</v>
      </c>
      <c r="L116" s="33">
        <f t="shared" si="29"/>
        <v>0.40268456375838929</v>
      </c>
      <c r="M116" s="36">
        <f t="shared" si="28"/>
        <v>5.7692307692307692</v>
      </c>
      <c r="N116" s="37">
        <f t="shared" si="19"/>
        <v>6.9798657718120802</v>
      </c>
      <c r="O116" s="39" t="s">
        <v>114</v>
      </c>
      <c r="P116" s="11"/>
    </row>
    <row r="117" spans="1:16" x14ac:dyDescent="0.25">
      <c r="A117">
        <v>116</v>
      </c>
      <c r="B117" s="2" t="s">
        <v>115</v>
      </c>
      <c r="C117" s="9" t="s">
        <v>2383</v>
      </c>
      <c r="D117" s="4" t="s">
        <v>2348</v>
      </c>
      <c r="E117" s="4" t="s">
        <v>2384</v>
      </c>
      <c r="F117" s="16">
        <v>20643952</v>
      </c>
      <c r="G117" s="10" t="s">
        <v>1467</v>
      </c>
      <c r="H117" s="11" t="s">
        <v>2290</v>
      </c>
      <c r="I117" s="14"/>
      <c r="J117" s="23" t="s">
        <v>2338</v>
      </c>
      <c r="K117" s="11" t="s">
        <v>1708</v>
      </c>
      <c r="L117" s="33">
        <f t="shared" si="29"/>
        <v>0.40268456375838929</v>
      </c>
      <c r="M117" s="36">
        <f t="shared" si="28"/>
        <v>5.7692307692307692</v>
      </c>
      <c r="N117" s="37">
        <f t="shared" si="19"/>
        <v>6.9798657718120802</v>
      </c>
      <c r="O117" s="39" t="s">
        <v>115</v>
      </c>
      <c r="P117" s="11"/>
    </row>
    <row r="118" spans="1:16" x14ac:dyDescent="0.25">
      <c r="A118">
        <v>117</v>
      </c>
      <c r="B118" s="2" t="s">
        <v>116</v>
      </c>
      <c r="C118" s="9" t="s">
        <v>2383</v>
      </c>
      <c r="D118" s="4" t="s">
        <v>2348</v>
      </c>
      <c r="E118" s="4" t="s">
        <v>2384</v>
      </c>
      <c r="F118" s="16">
        <v>20643952</v>
      </c>
      <c r="G118" s="10" t="s">
        <v>1468</v>
      </c>
      <c r="H118" s="11" t="s">
        <v>2290</v>
      </c>
      <c r="I118" s="14"/>
      <c r="J118" s="23" t="s">
        <v>2339</v>
      </c>
      <c r="K118" s="11" t="s">
        <v>1708</v>
      </c>
      <c r="L118" s="33">
        <f t="shared" si="29"/>
        <v>0.40268456375838929</v>
      </c>
      <c r="M118" s="36">
        <f t="shared" si="28"/>
        <v>5.7692307692307692</v>
      </c>
      <c r="N118" s="37">
        <f t="shared" si="19"/>
        <v>6.9798657718120802</v>
      </c>
      <c r="O118" s="39" t="s">
        <v>116</v>
      </c>
      <c r="P118" s="11"/>
    </row>
    <row r="119" spans="1:16" x14ac:dyDescent="0.25">
      <c r="A119">
        <v>118</v>
      </c>
      <c r="B119" s="2" t="s">
        <v>117</v>
      </c>
      <c r="C119" s="9" t="s">
        <v>2385</v>
      </c>
      <c r="D119" s="4" t="s">
        <v>2348</v>
      </c>
      <c r="E119" s="4" t="s">
        <v>2386</v>
      </c>
      <c r="F119" s="16">
        <v>18573990</v>
      </c>
      <c r="G119" s="10" t="s">
        <v>1469</v>
      </c>
      <c r="H119" s="11" t="s">
        <v>2290</v>
      </c>
      <c r="I119" s="14"/>
      <c r="J119" s="23" t="s">
        <v>2340</v>
      </c>
      <c r="K119" s="11" t="s">
        <v>2341</v>
      </c>
      <c r="L119" s="33">
        <f t="shared" si="29"/>
        <v>0.40268456375838929</v>
      </c>
      <c r="M119" s="36">
        <f t="shared" si="28"/>
        <v>5.7692307692307692</v>
      </c>
      <c r="N119" s="37">
        <f t="shared" si="19"/>
        <v>6.9798657718120802</v>
      </c>
      <c r="O119" s="39" t="s">
        <v>117</v>
      </c>
      <c r="P119" s="11"/>
    </row>
    <row r="120" spans="1:16" x14ac:dyDescent="0.25">
      <c r="A120">
        <v>119</v>
      </c>
      <c r="B120" s="2" t="s">
        <v>118</v>
      </c>
      <c r="C120" s="9" t="s">
        <v>2385</v>
      </c>
      <c r="D120" s="4" t="s">
        <v>2348</v>
      </c>
      <c r="E120" s="4" t="s">
        <v>2386</v>
      </c>
      <c r="F120" s="16">
        <v>18573990</v>
      </c>
      <c r="G120" s="10" t="s">
        <v>1470</v>
      </c>
      <c r="H120" s="11" t="s">
        <v>2290</v>
      </c>
      <c r="I120" s="14"/>
      <c r="J120" s="23" t="s">
        <v>2342</v>
      </c>
      <c r="K120" s="11" t="s">
        <v>2341</v>
      </c>
      <c r="L120" s="33">
        <f t="shared" si="29"/>
        <v>0.40268456375838929</v>
      </c>
      <c r="M120" s="36">
        <f t="shared" si="28"/>
        <v>5.7692307692307692</v>
      </c>
      <c r="N120" s="37">
        <f t="shared" si="19"/>
        <v>6.9798657718120802</v>
      </c>
      <c r="O120" s="39" t="s">
        <v>118</v>
      </c>
      <c r="P120" s="11"/>
    </row>
    <row r="121" spans="1:16" x14ac:dyDescent="0.25">
      <c r="A121">
        <v>120</v>
      </c>
      <c r="B121" s="2" t="s">
        <v>119</v>
      </c>
      <c r="C121" s="9" t="s">
        <v>2385</v>
      </c>
      <c r="D121" s="4" t="s">
        <v>2348</v>
      </c>
      <c r="E121" s="4" t="s">
        <v>2386</v>
      </c>
      <c r="F121" s="16">
        <v>18573990</v>
      </c>
      <c r="G121" s="10" t="s">
        <v>1471</v>
      </c>
      <c r="H121" s="11" t="s">
        <v>2290</v>
      </c>
      <c r="I121" s="14"/>
      <c r="J121" s="23" t="s">
        <v>2343</v>
      </c>
      <c r="K121" s="11" t="s">
        <v>2341</v>
      </c>
      <c r="L121" s="33">
        <f t="shared" si="29"/>
        <v>0.40268456375838929</v>
      </c>
      <c r="M121" s="36">
        <f t="shared" si="28"/>
        <v>5.7692307692307692</v>
      </c>
      <c r="N121" s="37">
        <f t="shared" si="19"/>
        <v>6.9798657718120802</v>
      </c>
      <c r="O121" s="39" t="s">
        <v>119</v>
      </c>
      <c r="P121" s="11"/>
    </row>
    <row r="122" spans="1:16" x14ac:dyDescent="0.25">
      <c r="A122">
        <v>121</v>
      </c>
      <c r="B122" s="2" t="s">
        <v>120</v>
      </c>
      <c r="C122" s="9" t="s">
        <v>2385</v>
      </c>
      <c r="D122" s="4" t="s">
        <v>2348</v>
      </c>
      <c r="E122" s="4" t="s">
        <v>2386</v>
      </c>
      <c r="F122" s="16">
        <v>18573990</v>
      </c>
      <c r="G122" s="10" t="s">
        <v>1472</v>
      </c>
      <c r="H122" s="11" t="s">
        <v>2290</v>
      </c>
      <c r="I122" s="14"/>
      <c r="J122" s="23" t="s">
        <v>2344</v>
      </c>
      <c r="K122" s="11" t="s">
        <v>2341</v>
      </c>
      <c r="L122" s="33">
        <f t="shared" si="29"/>
        <v>0.40268456375838929</v>
      </c>
      <c r="M122" s="36">
        <f t="shared" si="28"/>
        <v>5.7692307692307692</v>
      </c>
      <c r="N122" s="37">
        <f t="shared" si="19"/>
        <v>6.9798657718120802</v>
      </c>
      <c r="O122" s="39" t="s">
        <v>120</v>
      </c>
      <c r="P122" s="11"/>
    </row>
    <row r="123" spans="1:16" x14ac:dyDescent="0.25">
      <c r="A123">
        <v>122</v>
      </c>
      <c r="B123" s="2" t="s">
        <v>121</v>
      </c>
      <c r="C123" s="9" t="s">
        <v>2385</v>
      </c>
      <c r="D123" s="4" t="s">
        <v>2348</v>
      </c>
      <c r="E123" s="4" t="s">
        <v>2386</v>
      </c>
      <c r="F123" s="16">
        <v>18573990</v>
      </c>
      <c r="G123" s="10" t="s">
        <v>1473</v>
      </c>
      <c r="H123" s="11" t="s">
        <v>2290</v>
      </c>
      <c r="I123" s="14"/>
      <c r="J123" s="23" t="s">
        <v>2345</v>
      </c>
      <c r="K123" s="11" t="s">
        <v>2341</v>
      </c>
      <c r="L123" s="33">
        <f t="shared" si="29"/>
        <v>0.40268456375838929</v>
      </c>
      <c r="M123" s="36">
        <f t="shared" si="28"/>
        <v>5.7692307692307692</v>
      </c>
      <c r="N123" s="37">
        <f t="shared" si="19"/>
        <v>6.9798657718120802</v>
      </c>
      <c r="O123" s="39" t="s">
        <v>121</v>
      </c>
      <c r="P123" s="11"/>
    </row>
    <row r="124" spans="1:16" x14ac:dyDescent="0.25">
      <c r="A124">
        <v>123</v>
      </c>
      <c r="B124" s="2" t="s">
        <v>122</v>
      </c>
      <c r="C124" s="9" t="s">
        <v>2385</v>
      </c>
      <c r="D124" s="4" t="s">
        <v>2348</v>
      </c>
      <c r="E124" s="4" t="s">
        <v>2386</v>
      </c>
      <c r="F124" s="16">
        <v>18573990</v>
      </c>
      <c r="G124" s="10" t="s">
        <v>1474</v>
      </c>
      <c r="H124" s="11" t="s">
        <v>2290</v>
      </c>
      <c r="I124" s="14"/>
      <c r="J124" s="23" t="s">
        <v>2346</v>
      </c>
      <c r="K124" s="11" t="s">
        <v>2341</v>
      </c>
      <c r="L124" s="33">
        <f t="shared" si="29"/>
        <v>0.40268456375838929</v>
      </c>
      <c r="M124" s="36">
        <f t="shared" si="28"/>
        <v>5.7692307692307692</v>
      </c>
      <c r="N124" s="37">
        <f t="shared" si="19"/>
        <v>6.9798657718120802</v>
      </c>
      <c r="O124" s="39" t="s">
        <v>122</v>
      </c>
      <c r="P124" s="11"/>
    </row>
    <row r="125" spans="1:16" x14ac:dyDescent="0.25">
      <c r="A125">
        <v>124</v>
      </c>
      <c r="B125" s="2" t="s">
        <v>123</v>
      </c>
      <c r="C125" s="9" t="s">
        <v>2387</v>
      </c>
      <c r="D125" s="4" t="s">
        <v>2348</v>
      </c>
      <c r="E125" s="4" t="s">
        <v>2388</v>
      </c>
      <c r="F125" s="16">
        <v>18951569</v>
      </c>
      <c r="G125" s="10" t="s">
        <v>1021</v>
      </c>
      <c r="H125" s="11" t="s">
        <v>1785</v>
      </c>
      <c r="I125" s="14"/>
      <c r="J125" s="23" t="s">
        <v>1787</v>
      </c>
      <c r="K125" s="11" t="s">
        <v>1788</v>
      </c>
      <c r="L125" s="33">
        <f>6/745*100</f>
        <v>0.80536912751677858</v>
      </c>
      <c r="M125" s="36">
        <f>6/16*100</f>
        <v>37.5</v>
      </c>
      <c r="N125" s="37">
        <f>16/745*100</f>
        <v>2.1476510067114094</v>
      </c>
      <c r="O125" s="39" t="s">
        <v>123</v>
      </c>
      <c r="P125" s="11"/>
    </row>
    <row r="126" spans="1:16" x14ac:dyDescent="0.25">
      <c r="A126">
        <v>125</v>
      </c>
      <c r="B126" s="2" t="s">
        <v>124</v>
      </c>
      <c r="C126" s="9" t="s">
        <v>2387</v>
      </c>
      <c r="D126" s="4" t="s">
        <v>2348</v>
      </c>
      <c r="E126" s="4" t="s">
        <v>2388</v>
      </c>
      <c r="F126" s="16">
        <v>18951569</v>
      </c>
      <c r="G126" s="10" t="s">
        <v>1022</v>
      </c>
      <c r="H126" s="11" t="s">
        <v>1785</v>
      </c>
      <c r="I126" s="14"/>
      <c r="J126" s="23" t="s">
        <v>1789</v>
      </c>
      <c r="K126" s="11" t="s">
        <v>1788</v>
      </c>
      <c r="L126" s="33">
        <f t="shared" ref="L126:L130" si="30">6/745*100</f>
        <v>0.80536912751677858</v>
      </c>
      <c r="M126" s="36">
        <f t="shared" ref="M126:M130" si="31">6/16*100</f>
        <v>37.5</v>
      </c>
      <c r="N126" s="37">
        <f t="shared" ref="N126:N140" si="32">16/745*100</f>
        <v>2.1476510067114094</v>
      </c>
      <c r="O126" s="39" t="s">
        <v>124</v>
      </c>
      <c r="P126" s="11"/>
    </row>
    <row r="127" spans="1:16" x14ac:dyDescent="0.25">
      <c r="A127">
        <v>126</v>
      </c>
      <c r="B127" s="2" t="s">
        <v>125</v>
      </c>
      <c r="C127" s="9" t="s">
        <v>2387</v>
      </c>
      <c r="D127" s="4" t="s">
        <v>2348</v>
      </c>
      <c r="E127" s="4" t="s">
        <v>2388</v>
      </c>
      <c r="F127" s="16">
        <v>18951569</v>
      </c>
      <c r="G127" s="10" t="s">
        <v>1023</v>
      </c>
      <c r="H127" s="11" t="s">
        <v>1785</v>
      </c>
      <c r="I127" s="14"/>
      <c r="J127" s="23" t="s">
        <v>1790</v>
      </c>
      <c r="K127" s="11" t="s">
        <v>1788</v>
      </c>
      <c r="L127" s="33">
        <f t="shared" si="30"/>
        <v>0.80536912751677858</v>
      </c>
      <c r="M127" s="36">
        <f t="shared" si="31"/>
        <v>37.5</v>
      </c>
      <c r="N127" s="37">
        <f t="shared" si="32"/>
        <v>2.1476510067114094</v>
      </c>
      <c r="O127" s="39" t="s">
        <v>125</v>
      </c>
      <c r="P127" s="11"/>
    </row>
    <row r="128" spans="1:16" x14ac:dyDescent="0.25">
      <c r="A128">
        <v>127</v>
      </c>
      <c r="B128" s="2" t="s">
        <v>123</v>
      </c>
      <c r="C128" s="9" t="s">
        <v>2387</v>
      </c>
      <c r="D128" s="4" t="s">
        <v>2348</v>
      </c>
      <c r="E128" s="4" t="s">
        <v>2388</v>
      </c>
      <c r="F128" s="16">
        <v>18951569</v>
      </c>
      <c r="G128" s="10" t="s">
        <v>1024</v>
      </c>
      <c r="H128" s="11" t="s">
        <v>1785</v>
      </c>
      <c r="I128" s="14"/>
      <c r="J128" s="23" t="s">
        <v>1791</v>
      </c>
      <c r="K128" s="11" t="s">
        <v>1788</v>
      </c>
      <c r="L128" s="33">
        <f t="shared" si="30"/>
        <v>0.80536912751677858</v>
      </c>
      <c r="M128" s="36">
        <f t="shared" si="31"/>
        <v>37.5</v>
      </c>
      <c r="N128" s="37">
        <f t="shared" si="32"/>
        <v>2.1476510067114094</v>
      </c>
      <c r="O128" s="39" t="s">
        <v>123</v>
      </c>
      <c r="P128" s="11"/>
    </row>
    <row r="129" spans="1:16" x14ac:dyDescent="0.25">
      <c r="A129">
        <v>128</v>
      </c>
      <c r="B129" s="2" t="s">
        <v>124</v>
      </c>
      <c r="C129" s="9" t="s">
        <v>2387</v>
      </c>
      <c r="D129" s="4" t="s">
        <v>2348</v>
      </c>
      <c r="E129" s="4" t="s">
        <v>2388</v>
      </c>
      <c r="F129" s="16">
        <v>18951569</v>
      </c>
      <c r="G129" s="10" t="s">
        <v>1025</v>
      </c>
      <c r="H129" s="11" t="s">
        <v>1785</v>
      </c>
      <c r="I129" s="14"/>
      <c r="J129" s="23" t="s">
        <v>1792</v>
      </c>
      <c r="K129" s="11" t="s">
        <v>1788</v>
      </c>
      <c r="L129" s="33">
        <f t="shared" si="30"/>
        <v>0.80536912751677858</v>
      </c>
      <c r="M129" s="36">
        <f t="shared" si="31"/>
        <v>37.5</v>
      </c>
      <c r="N129" s="37">
        <f t="shared" si="32"/>
        <v>2.1476510067114094</v>
      </c>
      <c r="O129" s="39" t="s">
        <v>124</v>
      </c>
      <c r="P129" s="11"/>
    </row>
    <row r="130" spans="1:16" x14ac:dyDescent="0.25">
      <c r="A130">
        <v>129</v>
      </c>
      <c r="B130" s="2" t="s">
        <v>125</v>
      </c>
      <c r="C130" s="9" t="s">
        <v>2387</v>
      </c>
      <c r="D130" s="4" t="s">
        <v>2348</v>
      </c>
      <c r="E130" s="4" t="s">
        <v>2388</v>
      </c>
      <c r="F130" s="16">
        <v>18951569</v>
      </c>
      <c r="G130" s="10" t="s">
        <v>1026</v>
      </c>
      <c r="H130" s="11" t="s">
        <v>1785</v>
      </c>
      <c r="I130" s="14"/>
      <c r="J130" s="23" t="s">
        <v>1793</v>
      </c>
      <c r="K130" s="11" t="s">
        <v>1788</v>
      </c>
      <c r="L130" s="33">
        <f t="shared" si="30"/>
        <v>0.80536912751677858</v>
      </c>
      <c r="M130" s="36">
        <f t="shared" si="31"/>
        <v>37.5</v>
      </c>
      <c r="N130" s="37">
        <f t="shared" si="32"/>
        <v>2.1476510067114094</v>
      </c>
      <c r="O130" s="39" t="s">
        <v>125</v>
      </c>
      <c r="P130" s="11"/>
    </row>
    <row r="131" spans="1:16" x14ac:dyDescent="0.25">
      <c r="A131">
        <v>130</v>
      </c>
      <c r="B131" s="2" t="s">
        <v>126</v>
      </c>
      <c r="C131" s="9" t="s">
        <v>2389</v>
      </c>
      <c r="D131" s="4" t="s">
        <v>2348</v>
      </c>
      <c r="E131" s="4" t="s">
        <v>2390</v>
      </c>
      <c r="F131" s="16">
        <v>17413031</v>
      </c>
      <c r="G131" s="10" t="s">
        <v>1027</v>
      </c>
      <c r="H131" s="11" t="s">
        <v>1785</v>
      </c>
      <c r="I131" s="14"/>
      <c r="J131" s="23" t="s">
        <v>1794</v>
      </c>
      <c r="K131" s="11" t="s">
        <v>1795</v>
      </c>
      <c r="L131" s="33">
        <f>2/745*100</f>
        <v>0.26845637583892618</v>
      </c>
      <c r="M131" s="36">
        <f>2/16*100</f>
        <v>12.5</v>
      </c>
      <c r="N131" s="37">
        <f t="shared" si="32"/>
        <v>2.1476510067114094</v>
      </c>
      <c r="O131" s="39" t="s">
        <v>126</v>
      </c>
      <c r="P131" s="11"/>
    </row>
    <row r="132" spans="1:16" x14ac:dyDescent="0.25">
      <c r="A132">
        <v>131</v>
      </c>
      <c r="B132" s="2" t="s">
        <v>127</v>
      </c>
      <c r="C132" s="9" t="s">
        <v>2389</v>
      </c>
      <c r="D132" s="4" t="s">
        <v>2348</v>
      </c>
      <c r="E132" s="4" t="s">
        <v>2390</v>
      </c>
      <c r="F132" s="16">
        <v>17413031</v>
      </c>
      <c r="G132" s="10" t="s">
        <v>1028</v>
      </c>
      <c r="H132" s="11" t="s">
        <v>1785</v>
      </c>
      <c r="I132" s="14"/>
      <c r="J132" s="23" t="s">
        <v>1796</v>
      </c>
      <c r="K132" s="11" t="s">
        <v>1795</v>
      </c>
      <c r="L132" s="33">
        <f t="shared" ref="L132:L140" si="33">2/745*100</f>
        <v>0.26845637583892618</v>
      </c>
      <c r="M132" s="36">
        <f t="shared" ref="M132:M140" si="34">2/16*100</f>
        <v>12.5</v>
      </c>
      <c r="N132" s="37">
        <f t="shared" si="32"/>
        <v>2.1476510067114094</v>
      </c>
      <c r="O132" s="39" t="s">
        <v>127</v>
      </c>
      <c r="P132" s="11"/>
    </row>
    <row r="133" spans="1:16" x14ac:dyDescent="0.25">
      <c r="A133">
        <v>132</v>
      </c>
      <c r="B133" s="2" t="s">
        <v>128</v>
      </c>
      <c r="C133" s="9" t="s">
        <v>2389</v>
      </c>
      <c r="D133" s="4" t="s">
        <v>2348</v>
      </c>
      <c r="E133" s="4" t="s">
        <v>2390</v>
      </c>
      <c r="F133" s="16">
        <v>17413031</v>
      </c>
      <c r="G133" s="10" t="s">
        <v>1029</v>
      </c>
      <c r="H133" s="11" t="s">
        <v>1785</v>
      </c>
      <c r="I133" s="14"/>
      <c r="J133" s="23" t="s">
        <v>1797</v>
      </c>
      <c r="K133" s="11" t="s">
        <v>1795</v>
      </c>
      <c r="L133" s="33">
        <f t="shared" si="33"/>
        <v>0.26845637583892618</v>
      </c>
      <c r="M133" s="36">
        <f t="shared" si="34"/>
        <v>12.5</v>
      </c>
      <c r="N133" s="37">
        <f t="shared" si="32"/>
        <v>2.1476510067114094</v>
      </c>
      <c r="O133" s="39" t="s">
        <v>128</v>
      </c>
      <c r="P133" s="11"/>
    </row>
    <row r="134" spans="1:16" x14ac:dyDescent="0.25">
      <c r="A134">
        <v>133</v>
      </c>
      <c r="B134" s="2" t="s">
        <v>129</v>
      </c>
      <c r="C134" s="9" t="s">
        <v>2389</v>
      </c>
      <c r="D134" s="4" t="s">
        <v>2348</v>
      </c>
      <c r="E134" s="4" t="s">
        <v>2390</v>
      </c>
      <c r="F134" s="16">
        <v>17413031</v>
      </c>
      <c r="G134" s="10" t="s">
        <v>1030</v>
      </c>
      <c r="H134" s="11" t="s">
        <v>1785</v>
      </c>
      <c r="I134" s="14"/>
      <c r="J134" s="23" t="s">
        <v>1798</v>
      </c>
      <c r="K134" s="11" t="s">
        <v>1795</v>
      </c>
      <c r="L134" s="33">
        <f t="shared" si="33"/>
        <v>0.26845637583892618</v>
      </c>
      <c r="M134" s="36">
        <f t="shared" si="34"/>
        <v>12.5</v>
      </c>
      <c r="N134" s="37">
        <f t="shared" si="32"/>
        <v>2.1476510067114094</v>
      </c>
      <c r="O134" s="39" t="s">
        <v>129</v>
      </c>
      <c r="P134" s="11"/>
    </row>
    <row r="135" spans="1:16" x14ac:dyDescent="0.25">
      <c r="A135">
        <v>134</v>
      </c>
      <c r="B135" s="2" t="s">
        <v>130</v>
      </c>
      <c r="C135" s="9" t="s">
        <v>2389</v>
      </c>
      <c r="D135" s="4" t="s">
        <v>2348</v>
      </c>
      <c r="E135" s="4" t="s">
        <v>2390</v>
      </c>
      <c r="F135" s="16">
        <v>17413031</v>
      </c>
      <c r="G135" s="10" t="s">
        <v>1031</v>
      </c>
      <c r="H135" s="11" t="s">
        <v>1785</v>
      </c>
      <c r="I135" s="14"/>
      <c r="J135" s="23" t="s">
        <v>1799</v>
      </c>
      <c r="K135" s="11" t="s">
        <v>1795</v>
      </c>
      <c r="L135" s="33">
        <f t="shared" si="33"/>
        <v>0.26845637583892618</v>
      </c>
      <c r="M135" s="36">
        <f t="shared" si="34"/>
        <v>12.5</v>
      </c>
      <c r="N135" s="37">
        <f t="shared" si="32"/>
        <v>2.1476510067114094</v>
      </c>
      <c r="O135" s="39" t="s">
        <v>130</v>
      </c>
      <c r="P135" s="11"/>
    </row>
    <row r="136" spans="1:16" x14ac:dyDescent="0.25">
      <c r="A136">
        <v>135</v>
      </c>
      <c r="B136" s="2" t="s">
        <v>131</v>
      </c>
      <c r="C136" s="9" t="s">
        <v>2389</v>
      </c>
      <c r="D136" s="4" t="s">
        <v>2348</v>
      </c>
      <c r="E136" s="4" t="s">
        <v>2390</v>
      </c>
      <c r="F136" s="16">
        <v>17413031</v>
      </c>
      <c r="G136" s="10" t="s">
        <v>1032</v>
      </c>
      <c r="H136" s="11" t="s">
        <v>1785</v>
      </c>
      <c r="I136" s="14"/>
      <c r="J136" s="23" t="s">
        <v>1800</v>
      </c>
      <c r="K136" s="11" t="s">
        <v>1795</v>
      </c>
      <c r="L136" s="33">
        <f t="shared" si="33"/>
        <v>0.26845637583892618</v>
      </c>
      <c r="M136" s="36">
        <f t="shared" si="34"/>
        <v>12.5</v>
      </c>
      <c r="N136" s="37">
        <f t="shared" si="32"/>
        <v>2.1476510067114094</v>
      </c>
      <c r="O136" s="39" t="s">
        <v>131</v>
      </c>
      <c r="P136" s="11"/>
    </row>
    <row r="137" spans="1:16" x14ac:dyDescent="0.25">
      <c r="A137">
        <v>136</v>
      </c>
      <c r="B137" s="2" t="s">
        <v>132</v>
      </c>
      <c r="C137" s="9" t="s">
        <v>2389</v>
      </c>
      <c r="D137" s="4" t="s">
        <v>2348</v>
      </c>
      <c r="E137" s="4" t="s">
        <v>2390</v>
      </c>
      <c r="F137" s="16">
        <v>17413031</v>
      </c>
      <c r="G137" s="10" t="s">
        <v>1033</v>
      </c>
      <c r="H137" s="11" t="s">
        <v>1785</v>
      </c>
      <c r="I137" s="14"/>
      <c r="J137" s="23" t="s">
        <v>1801</v>
      </c>
      <c r="K137" s="11" t="s">
        <v>1795</v>
      </c>
      <c r="L137" s="33">
        <f t="shared" si="33"/>
        <v>0.26845637583892618</v>
      </c>
      <c r="M137" s="36">
        <f t="shared" si="34"/>
        <v>12.5</v>
      </c>
      <c r="N137" s="37">
        <f t="shared" si="32"/>
        <v>2.1476510067114094</v>
      </c>
      <c r="O137" s="39" t="s">
        <v>132</v>
      </c>
      <c r="P137" s="11"/>
    </row>
    <row r="138" spans="1:16" x14ac:dyDescent="0.25">
      <c r="A138">
        <v>137</v>
      </c>
      <c r="B138" s="2" t="s">
        <v>133</v>
      </c>
      <c r="C138" s="9" t="s">
        <v>2389</v>
      </c>
      <c r="D138" s="4" t="s">
        <v>2348</v>
      </c>
      <c r="E138" s="4" t="s">
        <v>2390</v>
      </c>
      <c r="F138" s="16">
        <v>17413031</v>
      </c>
      <c r="G138" s="10" t="s">
        <v>1034</v>
      </c>
      <c r="H138" s="11" t="s">
        <v>1785</v>
      </c>
      <c r="I138" s="14"/>
      <c r="J138" s="23" t="s">
        <v>1802</v>
      </c>
      <c r="K138" s="11" t="s">
        <v>1795</v>
      </c>
      <c r="L138" s="33">
        <f t="shared" si="33"/>
        <v>0.26845637583892618</v>
      </c>
      <c r="M138" s="36">
        <f t="shared" si="34"/>
        <v>12.5</v>
      </c>
      <c r="N138" s="37">
        <f t="shared" si="32"/>
        <v>2.1476510067114094</v>
      </c>
      <c r="O138" s="39" t="s">
        <v>133</v>
      </c>
      <c r="P138" s="11"/>
    </row>
    <row r="139" spans="1:16" x14ac:dyDescent="0.25">
      <c r="A139">
        <v>138</v>
      </c>
      <c r="B139" s="2" t="s">
        <v>134</v>
      </c>
      <c r="C139" s="9" t="s">
        <v>2389</v>
      </c>
      <c r="D139" s="4" t="s">
        <v>2348</v>
      </c>
      <c r="E139" s="4" t="s">
        <v>2390</v>
      </c>
      <c r="F139" s="16">
        <v>17413031</v>
      </c>
      <c r="G139" s="10" t="s">
        <v>1035</v>
      </c>
      <c r="H139" s="11" t="s">
        <v>1785</v>
      </c>
      <c r="I139" s="14"/>
      <c r="J139" s="23" t="s">
        <v>1803</v>
      </c>
      <c r="K139" s="11" t="s">
        <v>1795</v>
      </c>
      <c r="L139" s="33">
        <f t="shared" si="33"/>
        <v>0.26845637583892618</v>
      </c>
      <c r="M139" s="36">
        <f t="shared" si="34"/>
        <v>12.5</v>
      </c>
      <c r="N139" s="37">
        <f t="shared" si="32"/>
        <v>2.1476510067114094</v>
      </c>
      <c r="O139" s="39" t="s">
        <v>134</v>
      </c>
      <c r="P139" s="11"/>
    </row>
    <row r="140" spans="1:16" x14ac:dyDescent="0.25">
      <c r="A140">
        <v>139</v>
      </c>
      <c r="B140" s="2" t="s">
        <v>135</v>
      </c>
      <c r="C140" s="9" t="s">
        <v>2389</v>
      </c>
      <c r="D140" s="4" t="s">
        <v>2348</v>
      </c>
      <c r="E140" s="4" t="s">
        <v>2390</v>
      </c>
      <c r="F140" s="16">
        <v>17413031</v>
      </c>
      <c r="G140" s="10" t="s">
        <v>1036</v>
      </c>
      <c r="H140" s="11" t="s">
        <v>1785</v>
      </c>
      <c r="I140" s="14"/>
      <c r="J140" s="23" t="s">
        <v>1804</v>
      </c>
      <c r="K140" s="11" t="s">
        <v>1795</v>
      </c>
      <c r="L140" s="33">
        <f t="shared" si="33"/>
        <v>0.26845637583892618</v>
      </c>
      <c r="M140" s="36">
        <f t="shared" si="34"/>
        <v>12.5</v>
      </c>
      <c r="N140" s="37">
        <f t="shared" si="32"/>
        <v>2.1476510067114094</v>
      </c>
      <c r="O140" s="39" t="s">
        <v>135</v>
      </c>
      <c r="P140" s="11"/>
    </row>
    <row r="141" spans="1:16" x14ac:dyDescent="0.25">
      <c r="A141">
        <v>140</v>
      </c>
      <c r="B141" s="2" t="s">
        <v>136</v>
      </c>
      <c r="C141" s="9" t="s">
        <v>2391</v>
      </c>
      <c r="D141" s="4" t="s">
        <v>2348</v>
      </c>
      <c r="E141" s="4" t="s">
        <v>2392</v>
      </c>
      <c r="F141" s="16">
        <v>19480704</v>
      </c>
      <c r="G141" s="10" t="s">
        <v>1045</v>
      </c>
      <c r="H141" s="11" t="s">
        <v>1809</v>
      </c>
      <c r="I141" s="14"/>
      <c r="J141" s="23" t="s">
        <v>1810</v>
      </c>
      <c r="K141" s="11" t="s">
        <v>1729</v>
      </c>
      <c r="L141" s="33">
        <f>2/745*100</f>
        <v>0.26845637583892618</v>
      </c>
      <c r="M141" s="36">
        <f>2/10*100</f>
        <v>20</v>
      </c>
      <c r="N141" s="37">
        <f>10/745*100</f>
        <v>1.3422818791946309</v>
      </c>
      <c r="O141" s="39" t="s">
        <v>136</v>
      </c>
      <c r="P141" s="11"/>
    </row>
    <row r="142" spans="1:16" x14ac:dyDescent="0.25">
      <c r="A142">
        <v>141</v>
      </c>
      <c r="B142" s="2" t="s">
        <v>137</v>
      </c>
      <c r="C142" s="9" t="s">
        <v>2391</v>
      </c>
      <c r="D142" s="4" t="s">
        <v>2348</v>
      </c>
      <c r="E142" s="4" t="s">
        <v>2392</v>
      </c>
      <c r="F142" s="16">
        <v>19480704</v>
      </c>
      <c r="G142" s="10" t="s">
        <v>1046</v>
      </c>
      <c r="H142" s="11" t="s">
        <v>1809</v>
      </c>
      <c r="I142" s="14"/>
      <c r="J142" s="23" t="s">
        <v>1811</v>
      </c>
      <c r="K142" s="11" t="s">
        <v>1729</v>
      </c>
      <c r="L142" s="33">
        <f>2/745*100</f>
        <v>0.26845637583892618</v>
      </c>
      <c r="M142" s="36">
        <f t="shared" ref="M142:M144" si="35">2/10*100</f>
        <v>20</v>
      </c>
      <c r="N142" s="37">
        <f t="shared" ref="N142:N150" si="36">10/745*100</f>
        <v>1.3422818791946309</v>
      </c>
      <c r="O142" s="39" t="s">
        <v>137</v>
      </c>
      <c r="P142" s="11"/>
    </row>
    <row r="143" spans="1:16" x14ac:dyDescent="0.25">
      <c r="A143">
        <v>142</v>
      </c>
      <c r="B143" s="2" t="s">
        <v>138</v>
      </c>
      <c r="C143" s="9" t="s">
        <v>2391</v>
      </c>
      <c r="D143" s="4" t="s">
        <v>2348</v>
      </c>
      <c r="E143" s="4" t="s">
        <v>2392</v>
      </c>
      <c r="F143" s="16">
        <v>19480704</v>
      </c>
      <c r="G143" s="10" t="s">
        <v>1047</v>
      </c>
      <c r="H143" s="11" t="s">
        <v>1809</v>
      </c>
      <c r="I143" s="14"/>
      <c r="J143" s="23" t="s">
        <v>1812</v>
      </c>
      <c r="K143" s="11" t="s">
        <v>1729</v>
      </c>
      <c r="L143" s="33">
        <f t="shared" ref="L143:L144" si="37">2/745*100</f>
        <v>0.26845637583892618</v>
      </c>
      <c r="M143" s="36">
        <f t="shared" si="35"/>
        <v>20</v>
      </c>
      <c r="N143" s="37">
        <f t="shared" si="36"/>
        <v>1.3422818791946309</v>
      </c>
      <c r="O143" s="39" t="s">
        <v>138</v>
      </c>
      <c r="P143" s="11"/>
    </row>
    <row r="144" spans="1:16" x14ac:dyDescent="0.25">
      <c r="A144">
        <v>143</v>
      </c>
      <c r="B144" s="2" t="s">
        <v>139</v>
      </c>
      <c r="C144" s="9" t="s">
        <v>2391</v>
      </c>
      <c r="D144" s="4" t="s">
        <v>2348</v>
      </c>
      <c r="E144" s="4" t="s">
        <v>2392</v>
      </c>
      <c r="F144" s="16">
        <v>19480704</v>
      </c>
      <c r="G144" s="10" t="s">
        <v>1048</v>
      </c>
      <c r="H144" s="11" t="s">
        <v>1809</v>
      </c>
      <c r="I144" s="14"/>
      <c r="J144" s="23" t="s">
        <v>1813</v>
      </c>
      <c r="K144" s="11" t="s">
        <v>1729</v>
      </c>
      <c r="L144" s="33">
        <f t="shared" si="37"/>
        <v>0.26845637583892618</v>
      </c>
      <c r="M144" s="36">
        <f t="shared" si="35"/>
        <v>20</v>
      </c>
      <c r="N144" s="37">
        <f t="shared" si="36"/>
        <v>1.3422818791946309</v>
      </c>
      <c r="O144" s="39" t="s">
        <v>139</v>
      </c>
      <c r="P144" s="11"/>
    </row>
    <row r="145" spans="1:16" x14ac:dyDescent="0.25">
      <c r="A145">
        <v>144</v>
      </c>
      <c r="B145" s="2" t="s">
        <v>140</v>
      </c>
      <c r="C145" s="9" t="s">
        <v>2391</v>
      </c>
      <c r="D145" s="4" t="s">
        <v>2348</v>
      </c>
      <c r="E145" s="4" t="s">
        <v>2392</v>
      </c>
      <c r="F145" s="16">
        <v>19480704</v>
      </c>
      <c r="G145" s="10" t="s">
        <v>1049</v>
      </c>
      <c r="H145" s="11" t="s">
        <v>1809</v>
      </c>
      <c r="I145" s="14"/>
      <c r="J145" s="23" t="s">
        <v>1814</v>
      </c>
      <c r="K145" s="11" t="s">
        <v>1729</v>
      </c>
      <c r="L145" s="33">
        <f>6/745*100</f>
        <v>0.80536912751677858</v>
      </c>
      <c r="M145" s="36">
        <f>6/10*100</f>
        <v>60</v>
      </c>
      <c r="N145" s="37">
        <f t="shared" si="36"/>
        <v>1.3422818791946309</v>
      </c>
      <c r="O145" s="39" t="s">
        <v>140</v>
      </c>
      <c r="P145" s="11"/>
    </row>
    <row r="146" spans="1:16" x14ac:dyDescent="0.25">
      <c r="A146">
        <v>145</v>
      </c>
      <c r="B146" s="2" t="s">
        <v>141</v>
      </c>
      <c r="C146" s="9" t="s">
        <v>2391</v>
      </c>
      <c r="D146" s="4" t="s">
        <v>2348</v>
      </c>
      <c r="E146" s="4" t="s">
        <v>2392</v>
      </c>
      <c r="F146" s="16">
        <v>19480704</v>
      </c>
      <c r="G146" s="10" t="s">
        <v>1050</v>
      </c>
      <c r="H146" s="11" t="s">
        <v>1809</v>
      </c>
      <c r="I146" s="14"/>
      <c r="J146" s="23" t="s">
        <v>1815</v>
      </c>
      <c r="K146" s="11" t="s">
        <v>1729</v>
      </c>
      <c r="L146" s="33">
        <f t="shared" ref="L146:L150" si="38">6/745*100</f>
        <v>0.80536912751677858</v>
      </c>
      <c r="M146" s="36">
        <f t="shared" ref="M146:M150" si="39">6/10*100</f>
        <v>60</v>
      </c>
      <c r="N146" s="37">
        <f t="shared" si="36"/>
        <v>1.3422818791946309</v>
      </c>
      <c r="O146" s="39" t="s">
        <v>141</v>
      </c>
      <c r="P146" s="11"/>
    </row>
    <row r="147" spans="1:16" x14ac:dyDescent="0.25">
      <c r="A147">
        <v>146</v>
      </c>
      <c r="B147" s="2" t="s">
        <v>142</v>
      </c>
      <c r="C147" s="9" t="s">
        <v>2391</v>
      </c>
      <c r="D147" s="4" t="s">
        <v>2348</v>
      </c>
      <c r="E147" s="4" t="s">
        <v>2392</v>
      </c>
      <c r="F147" s="16">
        <v>19480704</v>
      </c>
      <c r="G147" s="10" t="s">
        <v>1051</v>
      </c>
      <c r="H147" s="11" t="s">
        <v>1809</v>
      </c>
      <c r="I147" s="14"/>
      <c r="J147" s="23" t="s">
        <v>1816</v>
      </c>
      <c r="K147" s="11" t="s">
        <v>1729</v>
      </c>
      <c r="L147" s="33">
        <f t="shared" si="38"/>
        <v>0.80536912751677858</v>
      </c>
      <c r="M147" s="36">
        <f t="shared" si="39"/>
        <v>60</v>
      </c>
      <c r="N147" s="37">
        <f t="shared" si="36"/>
        <v>1.3422818791946309</v>
      </c>
      <c r="O147" s="39" t="s">
        <v>142</v>
      </c>
      <c r="P147" s="11"/>
    </row>
    <row r="148" spans="1:16" x14ac:dyDescent="0.25">
      <c r="A148">
        <v>147</v>
      </c>
      <c r="B148" s="2" t="s">
        <v>143</v>
      </c>
      <c r="C148" s="9" t="s">
        <v>2391</v>
      </c>
      <c r="D148" s="4" t="s">
        <v>2348</v>
      </c>
      <c r="E148" s="4" t="s">
        <v>2392</v>
      </c>
      <c r="F148" s="16">
        <v>19480704</v>
      </c>
      <c r="G148" s="10" t="s">
        <v>1052</v>
      </c>
      <c r="H148" s="11" t="s">
        <v>1809</v>
      </c>
      <c r="I148" s="14"/>
      <c r="J148" s="23" t="s">
        <v>1817</v>
      </c>
      <c r="K148" s="11" t="s">
        <v>1729</v>
      </c>
      <c r="L148" s="33">
        <f t="shared" si="38"/>
        <v>0.80536912751677858</v>
      </c>
      <c r="M148" s="36">
        <f t="shared" si="39"/>
        <v>60</v>
      </c>
      <c r="N148" s="37">
        <f t="shared" si="36"/>
        <v>1.3422818791946309</v>
      </c>
      <c r="O148" s="39" t="s">
        <v>143</v>
      </c>
      <c r="P148" s="11"/>
    </row>
    <row r="149" spans="1:16" x14ac:dyDescent="0.25">
      <c r="A149">
        <v>148</v>
      </c>
      <c r="B149" s="2" t="s">
        <v>144</v>
      </c>
      <c r="C149" s="9" t="s">
        <v>2391</v>
      </c>
      <c r="D149" s="4" t="s">
        <v>2348</v>
      </c>
      <c r="E149" s="4" t="s">
        <v>2392</v>
      </c>
      <c r="F149" s="16">
        <v>19480704</v>
      </c>
      <c r="G149" s="10" t="s">
        <v>1053</v>
      </c>
      <c r="H149" s="11" t="s">
        <v>1809</v>
      </c>
      <c r="I149" s="14"/>
      <c r="J149" s="23" t="s">
        <v>1818</v>
      </c>
      <c r="K149" s="11" t="s">
        <v>1729</v>
      </c>
      <c r="L149" s="33">
        <f t="shared" si="38"/>
        <v>0.80536912751677858</v>
      </c>
      <c r="M149" s="36">
        <f t="shared" si="39"/>
        <v>60</v>
      </c>
      <c r="N149" s="37">
        <f t="shared" si="36"/>
        <v>1.3422818791946309</v>
      </c>
      <c r="O149" s="39" t="s">
        <v>144</v>
      </c>
      <c r="P149" s="11"/>
    </row>
    <row r="150" spans="1:16" x14ac:dyDescent="0.25">
      <c r="A150">
        <v>149</v>
      </c>
      <c r="B150" s="2" t="s">
        <v>145</v>
      </c>
      <c r="C150" s="9" t="s">
        <v>2391</v>
      </c>
      <c r="D150" s="4" t="s">
        <v>2348</v>
      </c>
      <c r="E150" s="4" t="s">
        <v>2392</v>
      </c>
      <c r="F150" s="16">
        <v>19480704</v>
      </c>
      <c r="G150" s="10" t="s">
        <v>1054</v>
      </c>
      <c r="H150" s="11" t="s">
        <v>1809</v>
      </c>
      <c r="I150" s="14"/>
      <c r="J150" s="23" t="s">
        <v>1819</v>
      </c>
      <c r="K150" s="11" t="s">
        <v>1729</v>
      </c>
      <c r="L150" s="33">
        <f t="shared" si="38"/>
        <v>0.80536912751677858</v>
      </c>
      <c r="M150" s="36">
        <f t="shared" si="39"/>
        <v>60</v>
      </c>
      <c r="N150" s="37">
        <f t="shared" si="36"/>
        <v>1.3422818791946309</v>
      </c>
      <c r="O150" s="39" t="s">
        <v>145</v>
      </c>
      <c r="P150" s="11"/>
    </row>
    <row r="151" spans="1:16" x14ac:dyDescent="0.25">
      <c r="A151">
        <v>150</v>
      </c>
      <c r="B151" s="2" t="s">
        <v>146</v>
      </c>
      <c r="C151" s="9" t="s">
        <v>2393</v>
      </c>
      <c r="D151" s="4" t="s">
        <v>2348</v>
      </c>
      <c r="E151" s="4" t="s">
        <v>2394</v>
      </c>
      <c r="F151" s="16">
        <v>20088950</v>
      </c>
      <c r="G151" s="10" t="s">
        <v>957</v>
      </c>
      <c r="H151" s="11" t="s">
        <v>1709</v>
      </c>
      <c r="I151" s="14"/>
      <c r="J151" s="23" t="s">
        <v>1710</v>
      </c>
      <c r="K151" s="11" t="s">
        <v>1711</v>
      </c>
      <c r="L151" s="33">
        <f>2/745*100</f>
        <v>0.26845637583892618</v>
      </c>
      <c r="M151" s="36">
        <f>2/64*100</f>
        <v>3.125</v>
      </c>
      <c r="N151" s="37">
        <f>64/745*100</f>
        <v>8.5906040268456376</v>
      </c>
      <c r="O151" s="39" t="s">
        <v>146</v>
      </c>
      <c r="P151" s="11"/>
    </row>
    <row r="152" spans="1:16" x14ac:dyDescent="0.25">
      <c r="A152">
        <v>151</v>
      </c>
      <c r="B152" s="2" t="s">
        <v>147</v>
      </c>
      <c r="C152" s="9" t="s">
        <v>2393</v>
      </c>
      <c r="D152" s="4" t="s">
        <v>2348</v>
      </c>
      <c r="E152" s="4" t="s">
        <v>2394</v>
      </c>
      <c r="F152" s="16">
        <v>20088950</v>
      </c>
      <c r="G152" s="10" t="s">
        <v>958</v>
      </c>
      <c r="H152" s="11" t="s">
        <v>1709</v>
      </c>
      <c r="I152" s="14"/>
      <c r="J152" s="23" t="s">
        <v>1712</v>
      </c>
      <c r="K152" s="11" t="s">
        <v>1711</v>
      </c>
      <c r="L152" s="33">
        <f>2/745*100</f>
        <v>0.26845637583892618</v>
      </c>
      <c r="M152" s="36">
        <f>2/64*100</f>
        <v>3.125</v>
      </c>
      <c r="N152" s="37">
        <f t="shared" ref="N152:N214" si="40">64/745*100</f>
        <v>8.5906040268456376</v>
      </c>
      <c r="O152" s="39" t="s">
        <v>147</v>
      </c>
      <c r="P152" s="11"/>
    </row>
    <row r="153" spans="1:16" x14ac:dyDescent="0.25">
      <c r="A153">
        <v>152</v>
      </c>
      <c r="B153" s="2" t="s">
        <v>148</v>
      </c>
      <c r="C153" s="9" t="s">
        <v>2393</v>
      </c>
      <c r="D153" s="4" t="s">
        <v>2348</v>
      </c>
      <c r="E153" s="4" t="s">
        <v>2394</v>
      </c>
      <c r="F153" s="16">
        <v>20088950</v>
      </c>
      <c r="G153" s="10" t="s">
        <v>959</v>
      </c>
      <c r="H153" s="11" t="s">
        <v>1709</v>
      </c>
      <c r="I153" s="14"/>
      <c r="J153" s="23" t="s">
        <v>1713</v>
      </c>
      <c r="K153" s="11" t="s">
        <v>1711</v>
      </c>
      <c r="L153" s="33">
        <f>1/745*100</f>
        <v>0.13422818791946309</v>
      </c>
      <c r="M153" s="36">
        <f>1/64*100</f>
        <v>1.5625</v>
      </c>
      <c r="N153" s="37">
        <f t="shared" si="40"/>
        <v>8.5906040268456376</v>
      </c>
      <c r="O153" s="39" t="s">
        <v>148</v>
      </c>
      <c r="P153" s="11"/>
    </row>
    <row r="154" spans="1:16" x14ac:dyDescent="0.25">
      <c r="A154">
        <v>153</v>
      </c>
      <c r="B154" s="2" t="s">
        <v>149</v>
      </c>
      <c r="C154" s="9" t="s">
        <v>2393</v>
      </c>
      <c r="D154" s="4" t="s">
        <v>2348</v>
      </c>
      <c r="E154" s="4" t="s">
        <v>2394</v>
      </c>
      <c r="F154" s="16">
        <v>20088950</v>
      </c>
      <c r="G154" s="10" t="s">
        <v>960</v>
      </c>
      <c r="H154" s="11" t="s">
        <v>1709</v>
      </c>
      <c r="I154" s="14"/>
      <c r="J154" s="23" t="s">
        <v>1714</v>
      </c>
      <c r="K154" s="11" t="s">
        <v>1711</v>
      </c>
      <c r="L154" s="33">
        <f>1/745*100</f>
        <v>0.13422818791946309</v>
      </c>
      <c r="M154" s="36">
        <f>1/64*100</f>
        <v>1.5625</v>
      </c>
      <c r="N154" s="37">
        <f t="shared" si="40"/>
        <v>8.5906040268456376</v>
      </c>
      <c r="O154" s="39" t="s">
        <v>149</v>
      </c>
      <c r="P154" s="11"/>
    </row>
    <row r="155" spans="1:16" x14ac:dyDescent="0.25">
      <c r="A155">
        <v>154</v>
      </c>
      <c r="B155" s="2" t="s">
        <v>150</v>
      </c>
      <c r="C155" s="9" t="s">
        <v>2395</v>
      </c>
      <c r="D155" s="4" t="s">
        <v>2348</v>
      </c>
      <c r="E155" s="4" t="s">
        <v>2396</v>
      </c>
      <c r="F155" s="16">
        <v>19786538</v>
      </c>
      <c r="G155" s="10" t="s">
        <v>961</v>
      </c>
      <c r="H155" s="11" t="s">
        <v>1709</v>
      </c>
      <c r="I155" s="14"/>
      <c r="J155" s="23" t="s">
        <v>1715</v>
      </c>
      <c r="K155" s="11" t="s">
        <v>1716</v>
      </c>
      <c r="L155" s="33">
        <f>3/745*100</f>
        <v>0.40268456375838929</v>
      </c>
      <c r="M155" s="36">
        <f>3/64*100</f>
        <v>4.6875</v>
      </c>
      <c r="N155" s="37">
        <f t="shared" si="40"/>
        <v>8.5906040268456376</v>
      </c>
      <c r="O155" s="39" t="s">
        <v>150</v>
      </c>
      <c r="P155" s="11"/>
    </row>
    <row r="156" spans="1:16" x14ac:dyDescent="0.25">
      <c r="A156">
        <v>155</v>
      </c>
      <c r="B156" s="2" t="s">
        <v>151</v>
      </c>
      <c r="C156" s="9" t="s">
        <v>2395</v>
      </c>
      <c r="D156" s="4" t="s">
        <v>2348</v>
      </c>
      <c r="E156" s="4" t="s">
        <v>2396</v>
      </c>
      <c r="F156" s="16">
        <v>19786538</v>
      </c>
      <c r="G156" s="10" t="s">
        <v>962</v>
      </c>
      <c r="H156" s="11" t="s">
        <v>1709</v>
      </c>
      <c r="I156" s="14"/>
      <c r="J156" s="23" t="s">
        <v>1717</v>
      </c>
      <c r="K156" s="11" t="s">
        <v>1716</v>
      </c>
      <c r="L156" s="33">
        <f t="shared" ref="L156:L166" si="41">3/745*100</f>
        <v>0.40268456375838929</v>
      </c>
      <c r="M156" s="36">
        <f t="shared" ref="M156:M166" si="42">3/64*100</f>
        <v>4.6875</v>
      </c>
      <c r="N156" s="37">
        <f t="shared" si="40"/>
        <v>8.5906040268456376</v>
      </c>
      <c r="O156" s="39" t="s">
        <v>151</v>
      </c>
      <c r="P156" s="11"/>
    </row>
    <row r="157" spans="1:16" x14ac:dyDescent="0.25">
      <c r="A157">
        <v>156</v>
      </c>
      <c r="B157" s="2" t="s">
        <v>152</v>
      </c>
      <c r="C157" s="9" t="s">
        <v>2395</v>
      </c>
      <c r="D157" s="4" t="s">
        <v>2348</v>
      </c>
      <c r="E157" s="4" t="s">
        <v>2396</v>
      </c>
      <c r="F157" s="16">
        <v>19786538</v>
      </c>
      <c r="G157" s="10" t="s">
        <v>963</v>
      </c>
      <c r="H157" s="11" t="s">
        <v>1709</v>
      </c>
      <c r="I157" s="14"/>
      <c r="J157" s="23" t="s">
        <v>1718</v>
      </c>
      <c r="K157" s="11" t="s">
        <v>1716</v>
      </c>
      <c r="L157" s="33">
        <f t="shared" si="41"/>
        <v>0.40268456375838929</v>
      </c>
      <c r="M157" s="36">
        <f t="shared" si="42"/>
        <v>4.6875</v>
      </c>
      <c r="N157" s="37">
        <f t="shared" si="40"/>
        <v>8.5906040268456376</v>
      </c>
      <c r="O157" s="39" t="s">
        <v>152</v>
      </c>
      <c r="P157" s="11"/>
    </row>
    <row r="158" spans="1:16" x14ac:dyDescent="0.25">
      <c r="A158">
        <v>157</v>
      </c>
      <c r="B158" s="2" t="s">
        <v>153</v>
      </c>
      <c r="C158" s="9" t="s">
        <v>2395</v>
      </c>
      <c r="D158" s="4" t="s">
        <v>2348</v>
      </c>
      <c r="E158" s="4" t="s">
        <v>2396</v>
      </c>
      <c r="F158" s="16">
        <v>19786538</v>
      </c>
      <c r="G158" s="10" t="s">
        <v>964</v>
      </c>
      <c r="H158" s="11" t="s">
        <v>1709</v>
      </c>
      <c r="I158" s="14"/>
      <c r="J158" s="23" t="s">
        <v>1719</v>
      </c>
      <c r="K158" s="11" t="s">
        <v>1716</v>
      </c>
      <c r="L158" s="33">
        <f t="shared" si="41"/>
        <v>0.40268456375838929</v>
      </c>
      <c r="M158" s="36">
        <f t="shared" si="42"/>
        <v>4.6875</v>
      </c>
      <c r="N158" s="37">
        <f t="shared" si="40"/>
        <v>8.5906040268456376</v>
      </c>
      <c r="O158" s="39" t="s">
        <v>153</v>
      </c>
      <c r="P158" s="11"/>
    </row>
    <row r="159" spans="1:16" x14ac:dyDescent="0.25">
      <c r="A159">
        <v>158</v>
      </c>
      <c r="B159" s="2" t="s">
        <v>154</v>
      </c>
      <c r="C159" s="9" t="s">
        <v>2395</v>
      </c>
      <c r="D159" s="4" t="s">
        <v>2348</v>
      </c>
      <c r="E159" s="4" t="s">
        <v>2396</v>
      </c>
      <c r="F159" s="16">
        <v>19786538</v>
      </c>
      <c r="G159" s="10" t="s">
        <v>965</v>
      </c>
      <c r="H159" s="11" t="s">
        <v>1709</v>
      </c>
      <c r="I159" s="14"/>
      <c r="J159" s="23" t="s">
        <v>1720</v>
      </c>
      <c r="K159" s="11" t="s">
        <v>1716</v>
      </c>
      <c r="L159" s="33">
        <f t="shared" si="41"/>
        <v>0.40268456375838929</v>
      </c>
      <c r="M159" s="36">
        <f t="shared" si="42"/>
        <v>4.6875</v>
      </c>
      <c r="N159" s="37">
        <f t="shared" si="40"/>
        <v>8.5906040268456376</v>
      </c>
      <c r="O159" s="39" t="s">
        <v>154</v>
      </c>
      <c r="P159" s="11"/>
    </row>
    <row r="160" spans="1:16" x14ac:dyDescent="0.25">
      <c r="A160">
        <v>159</v>
      </c>
      <c r="B160" s="2" t="s">
        <v>155</v>
      </c>
      <c r="C160" s="9" t="s">
        <v>2395</v>
      </c>
      <c r="D160" s="4" t="s">
        <v>2348</v>
      </c>
      <c r="E160" s="4" t="s">
        <v>2396</v>
      </c>
      <c r="F160" s="16">
        <v>19786538</v>
      </c>
      <c r="G160" s="10" t="s">
        <v>966</v>
      </c>
      <c r="H160" s="11" t="s">
        <v>1709</v>
      </c>
      <c r="I160" s="14"/>
      <c r="J160" s="23" t="s">
        <v>1721</v>
      </c>
      <c r="K160" s="11" t="s">
        <v>1716</v>
      </c>
      <c r="L160" s="33">
        <f t="shared" si="41"/>
        <v>0.40268456375838929</v>
      </c>
      <c r="M160" s="36">
        <f t="shared" si="42"/>
        <v>4.6875</v>
      </c>
      <c r="N160" s="37">
        <f t="shared" si="40"/>
        <v>8.5906040268456376</v>
      </c>
      <c r="O160" s="39" t="s">
        <v>155</v>
      </c>
      <c r="P160" s="11"/>
    </row>
    <row r="161" spans="1:16" x14ac:dyDescent="0.25">
      <c r="A161">
        <v>160</v>
      </c>
      <c r="B161" s="2" t="s">
        <v>156</v>
      </c>
      <c r="C161" s="9" t="s">
        <v>2395</v>
      </c>
      <c r="D161" s="4" t="s">
        <v>2348</v>
      </c>
      <c r="E161" s="4" t="s">
        <v>2396</v>
      </c>
      <c r="F161" s="16">
        <v>19786538</v>
      </c>
      <c r="G161" s="10" t="s">
        <v>967</v>
      </c>
      <c r="H161" s="11" t="s">
        <v>1709</v>
      </c>
      <c r="I161" s="14"/>
      <c r="J161" s="23" t="s">
        <v>1722</v>
      </c>
      <c r="K161" s="11" t="s">
        <v>1716</v>
      </c>
      <c r="L161" s="33">
        <f t="shared" si="41"/>
        <v>0.40268456375838929</v>
      </c>
      <c r="M161" s="36">
        <f t="shared" si="42"/>
        <v>4.6875</v>
      </c>
      <c r="N161" s="37">
        <f t="shared" si="40"/>
        <v>8.5906040268456376</v>
      </c>
      <c r="O161" s="39" t="s">
        <v>156</v>
      </c>
      <c r="P161" s="11"/>
    </row>
    <row r="162" spans="1:16" x14ac:dyDescent="0.25">
      <c r="A162">
        <v>161</v>
      </c>
      <c r="B162" s="2" t="s">
        <v>157</v>
      </c>
      <c r="C162" s="9" t="s">
        <v>2395</v>
      </c>
      <c r="D162" s="4" t="s">
        <v>2348</v>
      </c>
      <c r="E162" s="4" t="s">
        <v>2396</v>
      </c>
      <c r="F162" s="16">
        <v>19786538</v>
      </c>
      <c r="G162" s="10" t="s">
        <v>968</v>
      </c>
      <c r="H162" s="11" t="s">
        <v>1709</v>
      </c>
      <c r="I162" s="14"/>
      <c r="J162" s="23" t="s">
        <v>1723</v>
      </c>
      <c r="K162" s="11" t="s">
        <v>1716</v>
      </c>
      <c r="L162" s="33">
        <f t="shared" si="41"/>
        <v>0.40268456375838929</v>
      </c>
      <c r="M162" s="36">
        <f t="shared" si="42"/>
        <v>4.6875</v>
      </c>
      <c r="N162" s="37">
        <f t="shared" si="40"/>
        <v>8.5906040268456376</v>
      </c>
      <c r="O162" s="39" t="s">
        <v>157</v>
      </c>
      <c r="P162" s="11"/>
    </row>
    <row r="163" spans="1:16" x14ac:dyDescent="0.25">
      <c r="A163">
        <v>162</v>
      </c>
      <c r="B163" s="2" t="s">
        <v>158</v>
      </c>
      <c r="C163" s="9" t="s">
        <v>2395</v>
      </c>
      <c r="D163" s="4" t="s">
        <v>2348</v>
      </c>
      <c r="E163" s="4" t="s">
        <v>2396</v>
      </c>
      <c r="F163" s="16">
        <v>19786538</v>
      </c>
      <c r="G163" s="10" t="s">
        <v>969</v>
      </c>
      <c r="H163" s="11" t="s">
        <v>1709</v>
      </c>
      <c r="I163" s="14"/>
      <c r="J163" s="23" t="s">
        <v>1724</v>
      </c>
      <c r="K163" s="11" t="s">
        <v>1716</v>
      </c>
      <c r="L163" s="33">
        <f t="shared" si="41"/>
        <v>0.40268456375838929</v>
      </c>
      <c r="M163" s="36">
        <f t="shared" si="42"/>
        <v>4.6875</v>
      </c>
      <c r="N163" s="37">
        <f t="shared" si="40"/>
        <v>8.5906040268456376</v>
      </c>
      <c r="O163" s="39" t="s">
        <v>158</v>
      </c>
      <c r="P163" s="11"/>
    </row>
    <row r="164" spans="1:16" x14ac:dyDescent="0.25">
      <c r="A164">
        <v>163</v>
      </c>
      <c r="B164" s="2" t="s">
        <v>159</v>
      </c>
      <c r="C164" s="9" t="s">
        <v>2395</v>
      </c>
      <c r="D164" s="4" t="s">
        <v>2348</v>
      </c>
      <c r="E164" s="4" t="s">
        <v>2396</v>
      </c>
      <c r="F164" s="16">
        <v>19786538</v>
      </c>
      <c r="G164" s="10" t="s">
        <v>970</v>
      </c>
      <c r="H164" s="11" t="s">
        <v>1709</v>
      </c>
      <c r="I164" s="14"/>
      <c r="J164" s="23" t="s">
        <v>1725</v>
      </c>
      <c r="K164" s="11" t="s">
        <v>1716</v>
      </c>
      <c r="L164" s="33">
        <f t="shared" si="41"/>
        <v>0.40268456375838929</v>
      </c>
      <c r="M164" s="36">
        <f t="shared" si="42"/>
        <v>4.6875</v>
      </c>
      <c r="N164" s="37">
        <f t="shared" si="40"/>
        <v>8.5906040268456376</v>
      </c>
      <c r="O164" s="39" t="s">
        <v>159</v>
      </c>
      <c r="P164" s="11"/>
    </row>
    <row r="165" spans="1:16" x14ac:dyDescent="0.25">
      <c r="A165">
        <v>164</v>
      </c>
      <c r="B165" s="2" t="s">
        <v>160</v>
      </c>
      <c r="C165" s="9" t="s">
        <v>2395</v>
      </c>
      <c r="D165" s="4" t="s">
        <v>2348</v>
      </c>
      <c r="E165" s="4" t="s">
        <v>2396</v>
      </c>
      <c r="F165" s="16">
        <v>19786538</v>
      </c>
      <c r="G165" s="10" t="s">
        <v>971</v>
      </c>
      <c r="H165" s="11" t="s">
        <v>1709</v>
      </c>
      <c r="I165" s="14"/>
      <c r="J165" s="23" t="s">
        <v>1726</v>
      </c>
      <c r="K165" s="11" t="s">
        <v>1716</v>
      </c>
      <c r="L165" s="33">
        <f t="shared" si="41"/>
        <v>0.40268456375838929</v>
      </c>
      <c r="M165" s="36">
        <f t="shared" si="42"/>
        <v>4.6875</v>
      </c>
      <c r="N165" s="37">
        <f t="shared" si="40"/>
        <v>8.5906040268456376</v>
      </c>
      <c r="O165" s="39" t="s">
        <v>160</v>
      </c>
      <c r="P165" s="11"/>
    </row>
    <row r="166" spans="1:16" x14ac:dyDescent="0.25">
      <c r="A166">
        <v>165</v>
      </c>
      <c r="B166" s="2" t="s">
        <v>161</v>
      </c>
      <c r="C166" s="9" t="s">
        <v>2395</v>
      </c>
      <c r="D166" s="4" t="s">
        <v>2348</v>
      </c>
      <c r="E166" s="4" t="s">
        <v>2396</v>
      </c>
      <c r="F166" s="16">
        <v>19786538</v>
      </c>
      <c r="G166" s="10" t="s">
        <v>972</v>
      </c>
      <c r="H166" s="11" t="s">
        <v>1709</v>
      </c>
      <c r="I166" s="14"/>
      <c r="J166" s="23" t="s">
        <v>1727</v>
      </c>
      <c r="K166" s="11" t="s">
        <v>1716</v>
      </c>
      <c r="L166" s="33">
        <f t="shared" si="41"/>
        <v>0.40268456375838929</v>
      </c>
      <c r="M166" s="36">
        <f t="shared" si="42"/>
        <v>4.6875</v>
      </c>
      <c r="N166" s="37">
        <f t="shared" si="40"/>
        <v>8.5906040268456376</v>
      </c>
      <c r="O166" s="39" t="s">
        <v>161</v>
      </c>
      <c r="P166" s="11"/>
    </row>
    <row r="167" spans="1:16" ht="15" customHeight="1" x14ac:dyDescent="0.25">
      <c r="A167">
        <v>166</v>
      </c>
      <c r="B167" s="2" t="s">
        <v>162</v>
      </c>
      <c r="C167" s="9" t="s">
        <v>2391</v>
      </c>
      <c r="D167" s="4" t="s">
        <v>2348</v>
      </c>
      <c r="E167" s="1" t="s">
        <v>2397</v>
      </c>
      <c r="F167" s="18" t="s">
        <v>2362</v>
      </c>
      <c r="G167" s="10" t="s">
        <v>973</v>
      </c>
      <c r="H167" s="11" t="s">
        <v>1709</v>
      </c>
      <c r="I167" s="14"/>
      <c r="J167" s="23" t="s">
        <v>1728</v>
      </c>
      <c r="K167" s="11" t="s">
        <v>1729</v>
      </c>
      <c r="L167" s="33">
        <f>2/745*100</f>
        <v>0.26845637583892618</v>
      </c>
      <c r="M167" s="36">
        <f>2/64*100</f>
        <v>3.125</v>
      </c>
      <c r="N167" s="37">
        <f t="shared" si="40"/>
        <v>8.5906040268456376</v>
      </c>
      <c r="O167" s="39" t="s">
        <v>162</v>
      </c>
      <c r="P167" s="11"/>
    </row>
    <row r="168" spans="1:16" ht="15" customHeight="1" x14ac:dyDescent="0.25">
      <c r="A168">
        <v>167</v>
      </c>
      <c r="B168" s="2" t="s">
        <v>163</v>
      </c>
      <c r="C168" s="9" t="s">
        <v>2391</v>
      </c>
      <c r="D168" s="4" t="s">
        <v>2348</v>
      </c>
      <c r="E168" s="1" t="s">
        <v>2397</v>
      </c>
      <c r="F168" s="18" t="s">
        <v>2362</v>
      </c>
      <c r="G168" s="10" t="s">
        <v>974</v>
      </c>
      <c r="H168" s="11" t="s">
        <v>1709</v>
      </c>
      <c r="I168" s="14"/>
      <c r="J168" s="23" t="s">
        <v>1730</v>
      </c>
      <c r="K168" s="11" t="s">
        <v>1729</v>
      </c>
      <c r="L168" s="33">
        <f>2/745*100</f>
        <v>0.26845637583892618</v>
      </c>
      <c r="M168" s="36">
        <f>2/64*100</f>
        <v>3.125</v>
      </c>
      <c r="N168" s="37">
        <f t="shared" si="40"/>
        <v>8.5906040268456376</v>
      </c>
      <c r="O168" s="39" t="s">
        <v>163</v>
      </c>
      <c r="P168" s="11"/>
    </row>
    <row r="169" spans="1:16" x14ac:dyDescent="0.25">
      <c r="A169">
        <v>168</v>
      </c>
      <c r="B169" s="2" t="s">
        <v>164</v>
      </c>
      <c r="C169" s="9" t="s">
        <v>2398</v>
      </c>
      <c r="D169" s="4" t="s">
        <v>2348</v>
      </c>
      <c r="E169" s="4" t="s">
        <v>2399</v>
      </c>
      <c r="F169" s="16">
        <v>19718476</v>
      </c>
      <c r="G169" s="10" t="s">
        <v>975</v>
      </c>
      <c r="H169" s="11" t="s">
        <v>1709</v>
      </c>
      <c r="I169" s="14"/>
      <c r="J169" s="23" t="s">
        <v>1731</v>
      </c>
      <c r="K169" s="11" t="s">
        <v>1732</v>
      </c>
      <c r="L169" s="33">
        <f>1/745*100</f>
        <v>0.13422818791946309</v>
      </c>
      <c r="M169" s="36">
        <f>1/64*100</f>
        <v>1.5625</v>
      </c>
      <c r="N169" s="37">
        <f t="shared" si="40"/>
        <v>8.5906040268456376</v>
      </c>
      <c r="O169" s="39" t="s">
        <v>164</v>
      </c>
      <c r="P169" s="11"/>
    </row>
    <row r="170" spans="1:16" x14ac:dyDescent="0.25">
      <c r="A170">
        <v>169</v>
      </c>
      <c r="B170" s="2" t="s">
        <v>165</v>
      </c>
      <c r="C170" s="9" t="s">
        <v>2398</v>
      </c>
      <c r="D170" s="4" t="s">
        <v>2348</v>
      </c>
      <c r="E170" s="4" t="s">
        <v>2399</v>
      </c>
      <c r="F170" s="16">
        <v>19718476</v>
      </c>
      <c r="G170" s="10" t="s">
        <v>976</v>
      </c>
      <c r="H170" s="11" t="s">
        <v>1709</v>
      </c>
      <c r="I170" s="14"/>
      <c r="J170" s="23" t="s">
        <v>1733</v>
      </c>
      <c r="K170" s="11" t="s">
        <v>1732</v>
      </c>
      <c r="L170" s="33">
        <f t="shared" ref="L170:L172" si="43">1/745*100</f>
        <v>0.13422818791946309</v>
      </c>
      <c r="M170" s="36">
        <f t="shared" ref="M170:M172" si="44">1/64*100</f>
        <v>1.5625</v>
      </c>
      <c r="N170" s="37">
        <f t="shared" si="40"/>
        <v>8.5906040268456376</v>
      </c>
      <c r="O170" s="39" t="s">
        <v>165</v>
      </c>
      <c r="P170" s="11"/>
    </row>
    <row r="171" spans="1:16" x14ac:dyDescent="0.25">
      <c r="A171">
        <v>170</v>
      </c>
      <c r="B171" s="2" t="s">
        <v>166</v>
      </c>
      <c r="C171" s="9" t="s">
        <v>2398</v>
      </c>
      <c r="D171" s="4" t="s">
        <v>2348</v>
      </c>
      <c r="E171" s="4" t="s">
        <v>2399</v>
      </c>
      <c r="F171" s="16">
        <v>19718476</v>
      </c>
      <c r="G171" s="10" t="s">
        <v>977</v>
      </c>
      <c r="H171" s="11" t="s">
        <v>1709</v>
      </c>
      <c r="I171" s="14"/>
      <c r="J171" s="23" t="s">
        <v>1734</v>
      </c>
      <c r="K171" s="11" t="s">
        <v>1732</v>
      </c>
      <c r="L171" s="33">
        <f t="shared" si="43"/>
        <v>0.13422818791946309</v>
      </c>
      <c r="M171" s="36">
        <f t="shared" si="44"/>
        <v>1.5625</v>
      </c>
      <c r="N171" s="37">
        <f t="shared" si="40"/>
        <v>8.5906040268456376</v>
      </c>
      <c r="O171" s="39" t="s">
        <v>166</v>
      </c>
      <c r="P171" s="11"/>
    </row>
    <row r="172" spans="1:16" x14ac:dyDescent="0.25">
      <c r="A172">
        <v>171</v>
      </c>
      <c r="B172" s="2" t="s">
        <v>167</v>
      </c>
      <c r="C172" s="9" t="s">
        <v>2398</v>
      </c>
      <c r="D172" s="4" t="s">
        <v>2348</v>
      </c>
      <c r="E172" s="4" t="s">
        <v>2399</v>
      </c>
      <c r="F172" s="16">
        <v>19718476</v>
      </c>
      <c r="G172" s="10" t="s">
        <v>978</v>
      </c>
      <c r="H172" s="11" t="s">
        <v>1709</v>
      </c>
      <c r="I172" s="14"/>
      <c r="J172" s="23" t="s">
        <v>1735</v>
      </c>
      <c r="K172" s="11" t="s">
        <v>1732</v>
      </c>
      <c r="L172" s="33">
        <f t="shared" si="43"/>
        <v>0.13422818791946309</v>
      </c>
      <c r="M172" s="36">
        <f t="shared" si="44"/>
        <v>1.5625</v>
      </c>
      <c r="N172" s="37">
        <f t="shared" si="40"/>
        <v>8.5906040268456376</v>
      </c>
      <c r="O172" s="39" t="s">
        <v>167</v>
      </c>
      <c r="P172" s="11"/>
    </row>
    <row r="173" spans="1:16" x14ac:dyDescent="0.25">
      <c r="A173">
        <v>172</v>
      </c>
      <c r="B173" s="2" t="s">
        <v>168</v>
      </c>
      <c r="C173" s="9" t="s">
        <v>2400</v>
      </c>
      <c r="D173" s="4" t="s">
        <v>2348</v>
      </c>
      <c r="E173" s="4" t="s">
        <v>2401</v>
      </c>
      <c r="F173" s="18" t="s">
        <v>2362</v>
      </c>
      <c r="G173" s="10" t="s">
        <v>979</v>
      </c>
      <c r="H173" s="11" t="s">
        <v>1709</v>
      </c>
      <c r="I173" s="14"/>
      <c r="J173" s="23" t="s">
        <v>1736</v>
      </c>
      <c r="K173" s="11" t="s">
        <v>1737</v>
      </c>
      <c r="L173" s="33">
        <f>4/745*100</f>
        <v>0.53691275167785235</v>
      </c>
      <c r="M173" s="36">
        <f>4/64*100</f>
        <v>6.25</v>
      </c>
      <c r="N173" s="37">
        <f t="shared" si="40"/>
        <v>8.5906040268456376</v>
      </c>
      <c r="O173" s="39" t="s">
        <v>168</v>
      </c>
      <c r="P173" s="11"/>
    </row>
    <row r="174" spans="1:16" x14ac:dyDescent="0.25">
      <c r="A174">
        <v>173</v>
      </c>
      <c r="B174" s="2" t="s">
        <v>169</v>
      </c>
      <c r="C174" s="9" t="s">
        <v>2400</v>
      </c>
      <c r="D174" s="4" t="s">
        <v>2348</v>
      </c>
      <c r="E174" s="4" t="s">
        <v>2401</v>
      </c>
      <c r="F174" s="18" t="s">
        <v>2362</v>
      </c>
      <c r="G174" s="10" t="s">
        <v>980</v>
      </c>
      <c r="H174" s="11" t="s">
        <v>1709</v>
      </c>
      <c r="I174" s="14"/>
      <c r="J174" s="23" t="s">
        <v>1738</v>
      </c>
      <c r="K174" s="11" t="s">
        <v>1737</v>
      </c>
      <c r="L174" s="33">
        <f t="shared" ref="L174:L188" si="45">4/745*100</f>
        <v>0.53691275167785235</v>
      </c>
      <c r="M174" s="36">
        <f t="shared" ref="M174:M188" si="46">4/64*100</f>
        <v>6.25</v>
      </c>
      <c r="N174" s="37">
        <f t="shared" si="40"/>
        <v>8.5906040268456376</v>
      </c>
      <c r="O174" s="39" t="s">
        <v>169</v>
      </c>
      <c r="P174" s="11"/>
    </row>
    <row r="175" spans="1:16" x14ac:dyDescent="0.25">
      <c r="A175">
        <v>174</v>
      </c>
      <c r="B175" s="2" t="s">
        <v>170</v>
      </c>
      <c r="C175" s="9" t="s">
        <v>2400</v>
      </c>
      <c r="D175" s="4" t="s">
        <v>2348</v>
      </c>
      <c r="E175" s="4" t="s">
        <v>2401</v>
      </c>
      <c r="F175" s="18" t="s">
        <v>2362</v>
      </c>
      <c r="G175" s="10" t="s">
        <v>981</v>
      </c>
      <c r="H175" s="11" t="s">
        <v>1709</v>
      </c>
      <c r="I175" s="14"/>
      <c r="J175" s="23" t="s">
        <v>1739</v>
      </c>
      <c r="K175" s="11" t="s">
        <v>1737</v>
      </c>
      <c r="L175" s="33">
        <f t="shared" si="45"/>
        <v>0.53691275167785235</v>
      </c>
      <c r="M175" s="36">
        <f t="shared" si="46"/>
        <v>6.25</v>
      </c>
      <c r="N175" s="37">
        <f t="shared" si="40"/>
        <v>8.5906040268456376</v>
      </c>
      <c r="O175" s="39" t="s">
        <v>170</v>
      </c>
      <c r="P175" s="11"/>
    </row>
    <row r="176" spans="1:16" x14ac:dyDescent="0.25">
      <c r="A176">
        <v>175</v>
      </c>
      <c r="B176" s="2" t="s">
        <v>171</v>
      </c>
      <c r="C176" s="9" t="s">
        <v>2400</v>
      </c>
      <c r="D176" s="4" t="s">
        <v>2348</v>
      </c>
      <c r="E176" s="4" t="s">
        <v>2401</v>
      </c>
      <c r="F176" s="18" t="s">
        <v>2362</v>
      </c>
      <c r="G176" s="10" t="s">
        <v>982</v>
      </c>
      <c r="H176" s="11" t="s">
        <v>1709</v>
      </c>
      <c r="I176" s="14"/>
      <c r="J176" s="23" t="s">
        <v>1740</v>
      </c>
      <c r="K176" s="11" t="s">
        <v>1737</v>
      </c>
      <c r="L176" s="33">
        <f t="shared" si="45"/>
        <v>0.53691275167785235</v>
      </c>
      <c r="M176" s="36">
        <f t="shared" si="46"/>
        <v>6.25</v>
      </c>
      <c r="N176" s="37">
        <f t="shared" si="40"/>
        <v>8.5906040268456376</v>
      </c>
      <c r="O176" s="39" t="s">
        <v>171</v>
      </c>
      <c r="P176" s="11"/>
    </row>
    <row r="177" spans="1:16" x14ac:dyDescent="0.25">
      <c r="A177">
        <v>176</v>
      </c>
      <c r="B177" s="2" t="s">
        <v>172</v>
      </c>
      <c r="C177" s="9" t="s">
        <v>2400</v>
      </c>
      <c r="D177" s="4" t="s">
        <v>2348</v>
      </c>
      <c r="E177" s="4" t="s">
        <v>2401</v>
      </c>
      <c r="F177" s="18" t="s">
        <v>2362</v>
      </c>
      <c r="G177" s="10" t="s">
        <v>983</v>
      </c>
      <c r="H177" s="11" t="s">
        <v>1709</v>
      </c>
      <c r="I177" s="14"/>
      <c r="J177" s="23" t="s">
        <v>1741</v>
      </c>
      <c r="K177" s="11" t="s">
        <v>1737</v>
      </c>
      <c r="L177" s="33">
        <f t="shared" si="45"/>
        <v>0.53691275167785235</v>
      </c>
      <c r="M177" s="36">
        <f t="shared" si="46"/>
        <v>6.25</v>
      </c>
      <c r="N177" s="37">
        <f t="shared" si="40"/>
        <v>8.5906040268456376</v>
      </c>
      <c r="O177" s="39" t="s">
        <v>172</v>
      </c>
      <c r="P177" s="11"/>
    </row>
    <row r="178" spans="1:16" x14ac:dyDescent="0.25">
      <c r="A178">
        <v>177</v>
      </c>
      <c r="B178" s="2" t="s">
        <v>173</v>
      </c>
      <c r="C178" s="9" t="s">
        <v>2400</v>
      </c>
      <c r="D178" s="4" t="s">
        <v>2348</v>
      </c>
      <c r="E178" s="4" t="s">
        <v>2401</v>
      </c>
      <c r="F178" s="18" t="s">
        <v>2362</v>
      </c>
      <c r="G178" s="10" t="s">
        <v>984</v>
      </c>
      <c r="H178" s="11" t="s">
        <v>1709</v>
      </c>
      <c r="I178" s="14"/>
      <c r="J178" s="23" t="s">
        <v>1742</v>
      </c>
      <c r="K178" s="11" t="s">
        <v>1737</v>
      </c>
      <c r="L178" s="33">
        <f t="shared" si="45"/>
        <v>0.53691275167785235</v>
      </c>
      <c r="M178" s="36">
        <f t="shared" si="46"/>
        <v>6.25</v>
      </c>
      <c r="N178" s="37">
        <f t="shared" si="40"/>
        <v>8.5906040268456376</v>
      </c>
      <c r="O178" s="39" t="s">
        <v>173</v>
      </c>
      <c r="P178" s="11"/>
    </row>
    <row r="179" spans="1:16" x14ac:dyDescent="0.25">
      <c r="A179">
        <v>178</v>
      </c>
      <c r="B179" s="2" t="s">
        <v>174</v>
      </c>
      <c r="C179" s="9" t="s">
        <v>2400</v>
      </c>
      <c r="D179" s="4" t="s">
        <v>2348</v>
      </c>
      <c r="E179" s="4" t="s">
        <v>2401</v>
      </c>
      <c r="F179" s="18" t="s">
        <v>2362</v>
      </c>
      <c r="G179" s="10" t="s">
        <v>985</v>
      </c>
      <c r="H179" s="11" t="s">
        <v>1709</v>
      </c>
      <c r="I179" s="14"/>
      <c r="J179" s="23" t="s">
        <v>1743</v>
      </c>
      <c r="K179" s="11" t="s">
        <v>1737</v>
      </c>
      <c r="L179" s="33">
        <f t="shared" si="45"/>
        <v>0.53691275167785235</v>
      </c>
      <c r="M179" s="36">
        <f t="shared" si="46"/>
        <v>6.25</v>
      </c>
      <c r="N179" s="37">
        <f t="shared" si="40"/>
        <v>8.5906040268456376</v>
      </c>
      <c r="O179" s="39" t="s">
        <v>174</v>
      </c>
      <c r="P179" s="11"/>
    </row>
    <row r="180" spans="1:16" x14ac:dyDescent="0.25">
      <c r="A180">
        <v>179</v>
      </c>
      <c r="B180" s="2" t="s">
        <v>175</v>
      </c>
      <c r="C180" s="9" t="s">
        <v>2400</v>
      </c>
      <c r="D180" s="4" t="s">
        <v>2348</v>
      </c>
      <c r="E180" s="4" t="s">
        <v>2401</v>
      </c>
      <c r="F180" s="18" t="s">
        <v>2362</v>
      </c>
      <c r="G180" s="10" t="s">
        <v>986</v>
      </c>
      <c r="H180" s="11" t="s">
        <v>1709</v>
      </c>
      <c r="I180" s="14"/>
      <c r="J180" s="23" t="s">
        <v>1744</v>
      </c>
      <c r="K180" s="11" t="s">
        <v>1737</v>
      </c>
      <c r="L180" s="33">
        <f t="shared" si="45"/>
        <v>0.53691275167785235</v>
      </c>
      <c r="M180" s="36">
        <f t="shared" si="46"/>
        <v>6.25</v>
      </c>
      <c r="N180" s="37">
        <f t="shared" si="40"/>
        <v>8.5906040268456376</v>
      </c>
      <c r="O180" s="39" t="s">
        <v>175</v>
      </c>
      <c r="P180" s="11"/>
    </row>
    <row r="181" spans="1:16" x14ac:dyDescent="0.25">
      <c r="A181">
        <v>180</v>
      </c>
      <c r="B181" s="2" t="s">
        <v>176</v>
      </c>
      <c r="C181" s="9" t="s">
        <v>2400</v>
      </c>
      <c r="D181" s="4" t="s">
        <v>2348</v>
      </c>
      <c r="E181" s="4" t="s">
        <v>2401</v>
      </c>
      <c r="F181" s="18" t="s">
        <v>2362</v>
      </c>
      <c r="G181" s="10" t="s">
        <v>987</v>
      </c>
      <c r="H181" s="11" t="s">
        <v>1709</v>
      </c>
      <c r="I181" s="14"/>
      <c r="J181" s="23" t="s">
        <v>1745</v>
      </c>
      <c r="K181" s="11" t="s">
        <v>1737</v>
      </c>
      <c r="L181" s="33">
        <f t="shared" si="45"/>
        <v>0.53691275167785235</v>
      </c>
      <c r="M181" s="36">
        <f t="shared" si="46"/>
        <v>6.25</v>
      </c>
      <c r="N181" s="37">
        <f t="shared" si="40"/>
        <v>8.5906040268456376</v>
      </c>
      <c r="O181" s="39" t="s">
        <v>176</v>
      </c>
      <c r="P181" s="11"/>
    </row>
    <row r="182" spans="1:16" x14ac:dyDescent="0.25">
      <c r="A182">
        <v>181</v>
      </c>
      <c r="B182" s="2" t="s">
        <v>177</v>
      </c>
      <c r="C182" s="9" t="s">
        <v>2400</v>
      </c>
      <c r="D182" s="4" t="s">
        <v>2348</v>
      </c>
      <c r="E182" s="4" t="s">
        <v>2401</v>
      </c>
      <c r="F182" s="18" t="s">
        <v>2362</v>
      </c>
      <c r="G182" s="10" t="s">
        <v>988</v>
      </c>
      <c r="H182" s="11" t="s">
        <v>1709</v>
      </c>
      <c r="I182" s="14"/>
      <c r="J182" s="23" t="s">
        <v>1746</v>
      </c>
      <c r="K182" s="11" t="s">
        <v>1737</v>
      </c>
      <c r="L182" s="33">
        <f t="shared" si="45"/>
        <v>0.53691275167785235</v>
      </c>
      <c r="M182" s="36">
        <f t="shared" si="46"/>
        <v>6.25</v>
      </c>
      <c r="N182" s="37">
        <f t="shared" si="40"/>
        <v>8.5906040268456376</v>
      </c>
      <c r="O182" s="39" t="s">
        <v>177</v>
      </c>
      <c r="P182" s="11"/>
    </row>
    <row r="183" spans="1:16" x14ac:dyDescent="0.25">
      <c r="A183">
        <v>182</v>
      </c>
      <c r="B183" s="2" t="s">
        <v>178</v>
      </c>
      <c r="C183" s="9" t="s">
        <v>2400</v>
      </c>
      <c r="D183" s="4" t="s">
        <v>2348</v>
      </c>
      <c r="E183" s="4" t="s">
        <v>2401</v>
      </c>
      <c r="F183" s="18" t="s">
        <v>2362</v>
      </c>
      <c r="G183" s="10" t="s">
        <v>989</v>
      </c>
      <c r="H183" s="11" t="s">
        <v>1709</v>
      </c>
      <c r="I183" s="14"/>
      <c r="J183" s="23" t="s">
        <v>1747</v>
      </c>
      <c r="K183" s="11" t="s">
        <v>1737</v>
      </c>
      <c r="L183" s="33">
        <f t="shared" si="45"/>
        <v>0.53691275167785235</v>
      </c>
      <c r="M183" s="36">
        <f t="shared" si="46"/>
        <v>6.25</v>
      </c>
      <c r="N183" s="37">
        <f t="shared" si="40"/>
        <v>8.5906040268456376</v>
      </c>
      <c r="O183" s="39" t="s">
        <v>178</v>
      </c>
      <c r="P183" s="11"/>
    </row>
    <row r="184" spans="1:16" x14ac:dyDescent="0.25">
      <c r="A184">
        <v>183</v>
      </c>
      <c r="B184" s="2" t="s">
        <v>179</v>
      </c>
      <c r="C184" s="9" t="s">
        <v>2400</v>
      </c>
      <c r="D184" s="4" t="s">
        <v>2348</v>
      </c>
      <c r="E184" s="4" t="s">
        <v>2401</v>
      </c>
      <c r="F184" s="18" t="s">
        <v>2362</v>
      </c>
      <c r="G184" s="10" t="s">
        <v>990</v>
      </c>
      <c r="H184" s="11" t="s">
        <v>1709</v>
      </c>
      <c r="I184" s="14"/>
      <c r="J184" s="23" t="s">
        <v>1748</v>
      </c>
      <c r="K184" s="11" t="s">
        <v>1737</v>
      </c>
      <c r="L184" s="33">
        <f t="shared" si="45"/>
        <v>0.53691275167785235</v>
      </c>
      <c r="M184" s="36">
        <f t="shared" si="46"/>
        <v>6.25</v>
      </c>
      <c r="N184" s="37">
        <f t="shared" si="40"/>
        <v>8.5906040268456376</v>
      </c>
      <c r="O184" s="39" t="s">
        <v>179</v>
      </c>
      <c r="P184" s="11"/>
    </row>
    <row r="185" spans="1:16" x14ac:dyDescent="0.25">
      <c r="A185">
        <v>184</v>
      </c>
      <c r="B185" s="2" t="s">
        <v>180</v>
      </c>
      <c r="C185" s="9" t="s">
        <v>2400</v>
      </c>
      <c r="D185" s="4" t="s">
        <v>2348</v>
      </c>
      <c r="E185" s="4" t="s">
        <v>2401</v>
      </c>
      <c r="F185" s="18" t="s">
        <v>2362</v>
      </c>
      <c r="G185" s="10" t="s">
        <v>991</v>
      </c>
      <c r="H185" s="11" t="s">
        <v>1709</v>
      </c>
      <c r="I185" s="14"/>
      <c r="J185" s="23" t="s">
        <v>1749</v>
      </c>
      <c r="K185" s="11" t="s">
        <v>1737</v>
      </c>
      <c r="L185" s="33">
        <f t="shared" si="45"/>
        <v>0.53691275167785235</v>
      </c>
      <c r="M185" s="36">
        <f t="shared" si="46"/>
        <v>6.25</v>
      </c>
      <c r="N185" s="37">
        <f t="shared" si="40"/>
        <v>8.5906040268456376</v>
      </c>
      <c r="O185" s="39" t="s">
        <v>180</v>
      </c>
      <c r="P185" s="11"/>
    </row>
    <row r="186" spans="1:16" x14ac:dyDescent="0.25">
      <c r="A186">
        <v>185</v>
      </c>
      <c r="B186" s="2" t="s">
        <v>181</v>
      </c>
      <c r="C186" s="9" t="s">
        <v>2400</v>
      </c>
      <c r="D186" s="4" t="s">
        <v>2348</v>
      </c>
      <c r="E186" s="4" t="s">
        <v>2401</v>
      </c>
      <c r="F186" s="18" t="s">
        <v>2362</v>
      </c>
      <c r="G186" s="10" t="s">
        <v>992</v>
      </c>
      <c r="H186" s="11" t="s">
        <v>1709</v>
      </c>
      <c r="I186" s="14"/>
      <c r="J186" s="23" t="s">
        <v>1750</v>
      </c>
      <c r="K186" s="11" t="s">
        <v>1737</v>
      </c>
      <c r="L186" s="33">
        <f t="shared" si="45"/>
        <v>0.53691275167785235</v>
      </c>
      <c r="M186" s="36">
        <f t="shared" si="46"/>
        <v>6.25</v>
      </c>
      <c r="N186" s="37">
        <f t="shared" si="40"/>
        <v>8.5906040268456376</v>
      </c>
      <c r="O186" s="39" t="s">
        <v>181</v>
      </c>
      <c r="P186" s="11"/>
    </row>
    <row r="187" spans="1:16" x14ac:dyDescent="0.25">
      <c r="A187">
        <v>186</v>
      </c>
      <c r="B187" s="2" t="s">
        <v>182</v>
      </c>
      <c r="C187" s="9" t="s">
        <v>2400</v>
      </c>
      <c r="D187" s="4" t="s">
        <v>2348</v>
      </c>
      <c r="E187" s="4" t="s">
        <v>2401</v>
      </c>
      <c r="F187" s="18" t="s">
        <v>2362</v>
      </c>
      <c r="G187" s="10" t="s">
        <v>993</v>
      </c>
      <c r="H187" s="11" t="s">
        <v>1709</v>
      </c>
      <c r="I187" s="14"/>
      <c r="J187" s="23" t="s">
        <v>1751</v>
      </c>
      <c r="K187" s="11" t="s">
        <v>1737</v>
      </c>
      <c r="L187" s="33">
        <f t="shared" si="45"/>
        <v>0.53691275167785235</v>
      </c>
      <c r="M187" s="36">
        <f t="shared" si="46"/>
        <v>6.25</v>
      </c>
      <c r="N187" s="37">
        <f t="shared" si="40"/>
        <v>8.5906040268456376</v>
      </c>
      <c r="O187" s="39" t="s">
        <v>182</v>
      </c>
      <c r="P187" s="11"/>
    </row>
    <row r="188" spans="1:16" x14ac:dyDescent="0.25">
      <c r="A188">
        <v>187</v>
      </c>
      <c r="B188" s="2" t="s">
        <v>183</v>
      </c>
      <c r="C188" s="9" t="s">
        <v>2400</v>
      </c>
      <c r="D188" s="4" t="s">
        <v>2348</v>
      </c>
      <c r="E188" s="4" t="s">
        <v>2401</v>
      </c>
      <c r="F188" s="18" t="s">
        <v>2362</v>
      </c>
      <c r="G188" s="10" t="s">
        <v>994</v>
      </c>
      <c r="H188" s="11" t="s">
        <v>1709</v>
      </c>
      <c r="I188" s="14"/>
      <c r="J188" s="23" t="s">
        <v>1752</v>
      </c>
      <c r="K188" s="11" t="s">
        <v>1737</v>
      </c>
      <c r="L188" s="33">
        <f t="shared" si="45"/>
        <v>0.53691275167785235</v>
      </c>
      <c r="M188" s="36">
        <f t="shared" si="46"/>
        <v>6.25</v>
      </c>
      <c r="N188" s="37">
        <f t="shared" si="40"/>
        <v>8.5906040268456376</v>
      </c>
      <c r="O188" s="39" t="s">
        <v>183</v>
      </c>
      <c r="P188" s="11"/>
    </row>
    <row r="189" spans="1:16" x14ac:dyDescent="0.25">
      <c r="A189">
        <v>188</v>
      </c>
      <c r="B189" s="2" t="s">
        <v>184</v>
      </c>
      <c r="C189" s="9" t="s">
        <v>2402</v>
      </c>
      <c r="D189" s="4" t="s">
        <v>2348</v>
      </c>
      <c r="E189" s="4" t="s">
        <v>2403</v>
      </c>
      <c r="F189" s="18" t="s">
        <v>2362</v>
      </c>
      <c r="G189" s="10" t="s">
        <v>995</v>
      </c>
      <c r="H189" s="11" t="s">
        <v>1709</v>
      </c>
      <c r="I189" s="14"/>
      <c r="J189" s="23" t="s">
        <v>1753</v>
      </c>
      <c r="K189" s="11" t="s">
        <v>1754</v>
      </c>
      <c r="L189" s="33">
        <f>1/745*100</f>
        <v>0.13422818791946309</v>
      </c>
      <c r="M189" s="36">
        <f t="shared" ref="M189:M193" si="47">1/64*100</f>
        <v>1.5625</v>
      </c>
      <c r="N189" s="37">
        <f t="shared" si="40"/>
        <v>8.5906040268456376</v>
      </c>
      <c r="O189" s="39" t="s">
        <v>184</v>
      </c>
      <c r="P189" s="11"/>
    </row>
    <row r="190" spans="1:16" x14ac:dyDescent="0.25">
      <c r="A190">
        <v>189</v>
      </c>
      <c r="B190" s="2" t="s">
        <v>185</v>
      </c>
      <c r="C190" s="9" t="s">
        <v>2402</v>
      </c>
      <c r="D190" s="4" t="s">
        <v>2348</v>
      </c>
      <c r="E190" s="4" t="s">
        <v>2403</v>
      </c>
      <c r="F190" s="18" t="s">
        <v>2362</v>
      </c>
      <c r="G190" s="10" t="s">
        <v>996</v>
      </c>
      <c r="H190" s="11" t="s">
        <v>1709</v>
      </c>
      <c r="I190" s="14"/>
      <c r="J190" s="23" t="s">
        <v>1755</v>
      </c>
      <c r="K190" s="11" t="s">
        <v>1754</v>
      </c>
      <c r="L190" s="33">
        <f t="shared" ref="L190:L193" si="48">1/745*100</f>
        <v>0.13422818791946309</v>
      </c>
      <c r="M190" s="36">
        <f t="shared" si="47"/>
        <v>1.5625</v>
      </c>
      <c r="N190" s="37">
        <f t="shared" si="40"/>
        <v>8.5906040268456376</v>
      </c>
      <c r="O190" s="39" t="s">
        <v>185</v>
      </c>
      <c r="P190" s="11"/>
    </row>
    <row r="191" spans="1:16" x14ac:dyDescent="0.25">
      <c r="A191">
        <v>190</v>
      </c>
      <c r="B191" s="2" t="s">
        <v>186</v>
      </c>
      <c r="C191" s="9" t="s">
        <v>2402</v>
      </c>
      <c r="D191" s="4" t="s">
        <v>2348</v>
      </c>
      <c r="E191" s="4" t="s">
        <v>2403</v>
      </c>
      <c r="F191" s="18" t="s">
        <v>2362</v>
      </c>
      <c r="G191" s="10" t="s">
        <v>997</v>
      </c>
      <c r="H191" s="11" t="s">
        <v>1709</v>
      </c>
      <c r="I191" s="14"/>
      <c r="J191" s="23" t="s">
        <v>1756</v>
      </c>
      <c r="K191" s="11" t="s">
        <v>1754</v>
      </c>
      <c r="L191" s="33">
        <f t="shared" si="48"/>
        <v>0.13422818791946309</v>
      </c>
      <c r="M191" s="36">
        <f t="shared" si="47"/>
        <v>1.5625</v>
      </c>
      <c r="N191" s="37">
        <f t="shared" si="40"/>
        <v>8.5906040268456376</v>
      </c>
      <c r="O191" s="39" t="s">
        <v>186</v>
      </c>
      <c r="P191" s="11"/>
    </row>
    <row r="192" spans="1:16" x14ac:dyDescent="0.25">
      <c r="A192">
        <v>191</v>
      </c>
      <c r="B192" s="2" t="s">
        <v>187</v>
      </c>
      <c r="C192" s="9" t="s">
        <v>2402</v>
      </c>
      <c r="D192" s="4" t="s">
        <v>2348</v>
      </c>
      <c r="E192" s="4" t="s">
        <v>2403</v>
      </c>
      <c r="F192" s="18" t="s">
        <v>2362</v>
      </c>
      <c r="G192" s="10" t="s">
        <v>998</v>
      </c>
      <c r="H192" s="11" t="s">
        <v>1709</v>
      </c>
      <c r="I192" s="14"/>
      <c r="J192" s="23" t="s">
        <v>1757</v>
      </c>
      <c r="K192" s="11" t="s">
        <v>1754</v>
      </c>
      <c r="L192" s="33">
        <f t="shared" si="48"/>
        <v>0.13422818791946309</v>
      </c>
      <c r="M192" s="36">
        <f t="shared" si="47"/>
        <v>1.5625</v>
      </c>
      <c r="N192" s="37">
        <f t="shared" si="40"/>
        <v>8.5906040268456376</v>
      </c>
      <c r="O192" s="39" t="s">
        <v>187</v>
      </c>
      <c r="P192" s="11"/>
    </row>
    <row r="193" spans="1:16" x14ac:dyDescent="0.25">
      <c r="A193">
        <v>192</v>
      </c>
      <c r="B193" s="2" t="s">
        <v>188</v>
      </c>
      <c r="C193" s="9" t="s">
        <v>2402</v>
      </c>
      <c r="D193" s="4" t="s">
        <v>2348</v>
      </c>
      <c r="E193" s="4" t="s">
        <v>2403</v>
      </c>
      <c r="F193" s="18" t="s">
        <v>2362</v>
      </c>
      <c r="G193" s="10" t="s">
        <v>999</v>
      </c>
      <c r="H193" s="11" t="s">
        <v>1709</v>
      </c>
      <c r="I193" s="14"/>
      <c r="J193" s="23" t="s">
        <v>1758</v>
      </c>
      <c r="K193" s="11" t="s">
        <v>1754</v>
      </c>
      <c r="L193" s="33">
        <f t="shared" si="48"/>
        <v>0.13422818791946309</v>
      </c>
      <c r="M193" s="36">
        <f t="shared" si="47"/>
        <v>1.5625</v>
      </c>
      <c r="N193" s="37">
        <f t="shared" si="40"/>
        <v>8.5906040268456376</v>
      </c>
      <c r="O193" s="39" t="s">
        <v>188</v>
      </c>
      <c r="P193" s="11"/>
    </row>
    <row r="194" spans="1:16" x14ac:dyDescent="0.25">
      <c r="A194">
        <v>193</v>
      </c>
      <c r="B194" s="2" t="s">
        <v>189</v>
      </c>
      <c r="C194" s="9" t="s">
        <v>2404</v>
      </c>
      <c r="D194" s="4" t="s">
        <v>2348</v>
      </c>
      <c r="E194" s="1" t="s">
        <v>2405</v>
      </c>
      <c r="F194" s="18" t="s">
        <v>2362</v>
      </c>
      <c r="G194" s="10" t="s">
        <v>1000</v>
      </c>
      <c r="H194" s="11" t="s">
        <v>1709</v>
      </c>
      <c r="I194" s="14"/>
      <c r="J194" s="23" t="s">
        <v>1759</v>
      </c>
      <c r="K194" s="11" t="s">
        <v>1760</v>
      </c>
      <c r="L194" s="33">
        <f>2/745*100</f>
        <v>0.26845637583892618</v>
      </c>
      <c r="M194" s="36">
        <f>2/64*100</f>
        <v>3.125</v>
      </c>
      <c r="N194" s="37">
        <f t="shared" si="40"/>
        <v>8.5906040268456376</v>
      </c>
      <c r="O194" s="39" t="s">
        <v>189</v>
      </c>
      <c r="P194" s="11"/>
    </row>
    <row r="195" spans="1:16" x14ac:dyDescent="0.25">
      <c r="A195">
        <v>194</v>
      </c>
      <c r="B195" s="2" t="s">
        <v>190</v>
      </c>
      <c r="C195" s="9" t="s">
        <v>2404</v>
      </c>
      <c r="D195" s="4" t="s">
        <v>2348</v>
      </c>
      <c r="E195" s="1" t="s">
        <v>2405</v>
      </c>
      <c r="F195" s="18" t="s">
        <v>2362</v>
      </c>
      <c r="G195" s="10" t="s">
        <v>1001</v>
      </c>
      <c r="H195" s="11" t="s">
        <v>1709</v>
      </c>
      <c r="I195" s="14"/>
      <c r="J195" s="23" t="s">
        <v>1761</v>
      </c>
      <c r="K195" s="11" t="s">
        <v>1760</v>
      </c>
      <c r="L195" s="33">
        <f t="shared" ref="L195:L199" si="49">2/745*100</f>
        <v>0.26845637583892618</v>
      </c>
      <c r="M195" s="36">
        <f t="shared" ref="M195:M208" si="50">2/64*100</f>
        <v>3.125</v>
      </c>
      <c r="N195" s="37">
        <f t="shared" si="40"/>
        <v>8.5906040268456376</v>
      </c>
      <c r="O195" s="39" t="s">
        <v>190</v>
      </c>
      <c r="P195" s="11"/>
    </row>
    <row r="196" spans="1:16" x14ac:dyDescent="0.25">
      <c r="A196">
        <v>195</v>
      </c>
      <c r="B196" s="2" t="s">
        <v>191</v>
      </c>
      <c r="C196" s="9" t="s">
        <v>2406</v>
      </c>
      <c r="D196" s="4" t="s">
        <v>2348</v>
      </c>
      <c r="E196" s="4" t="s">
        <v>2407</v>
      </c>
      <c r="F196" s="18" t="s">
        <v>2362</v>
      </c>
      <c r="G196" s="10" t="s">
        <v>1002</v>
      </c>
      <c r="H196" s="11" t="s">
        <v>1709</v>
      </c>
      <c r="I196" s="14"/>
      <c r="J196" s="23" t="s">
        <v>1762</v>
      </c>
      <c r="K196" s="11" t="s">
        <v>1763</v>
      </c>
      <c r="L196" s="33">
        <f t="shared" si="49"/>
        <v>0.26845637583892618</v>
      </c>
      <c r="M196" s="36">
        <f t="shared" si="50"/>
        <v>3.125</v>
      </c>
      <c r="N196" s="37">
        <f t="shared" si="40"/>
        <v>8.5906040268456376</v>
      </c>
      <c r="O196" s="39" t="s">
        <v>191</v>
      </c>
      <c r="P196" s="11"/>
    </row>
    <row r="197" spans="1:16" x14ac:dyDescent="0.25">
      <c r="A197">
        <v>196</v>
      </c>
      <c r="B197" s="2" t="s">
        <v>192</v>
      </c>
      <c r="C197" s="9" t="s">
        <v>2408</v>
      </c>
      <c r="D197" s="4" t="s">
        <v>2348</v>
      </c>
      <c r="E197" s="4" t="s">
        <v>2409</v>
      </c>
      <c r="F197" s="16">
        <v>17202382</v>
      </c>
      <c r="G197" s="10" t="s">
        <v>1003</v>
      </c>
      <c r="H197" s="11" t="s">
        <v>1709</v>
      </c>
      <c r="I197" s="14"/>
      <c r="J197" s="23" t="s">
        <v>1764</v>
      </c>
      <c r="K197" s="11" t="s">
        <v>1765</v>
      </c>
      <c r="L197" s="33">
        <f t="shared" si="49"/>
        <v>0.26845637583892618</v>
      </c>
      <c r="M197" s="36">
        <f t="shared" si="50"/>
        <v>3.125</v>
      </c>
      <c r="N197" s="37">
        <f t="shared" si="40"/>
        <v>8.5906040268456376</v>
      </c>
      <c r="O197" s="39" t="s">
        <v>192</v>
      </c>
      <c r="P197" s="11"/>
    </row>
    <row r="198" spans="1:16" x14ac:dyDescent="0.25">
      <c r="A198">
        <v>197</v>
      </c>
      <c r="B198" s="2" t="s">
        <v>193</v>
      </c>
      <c r="C198" s="9" t="s">
        <v>2408</v>
      </c>
      <c r="D198" s="4" t="s">
        <v>2348</v>
      </c>
      <c r="E198" s="4" t="s">
        <v>2409</v>
      </c>
      <c r="F198" s="16">
        <v>17202382</v>
      </c>
      <c r="G198" s="10" t="s">
        <v>1004</v>
      </c>
      <c r="H198" s="11" t="s">
        <v>1709</v>
      </c>
      <c r="I198" s="14"/>
      <c r="J198" s="23" t="s">
        <v>1766</v>
      </c>
      <c r="K198" s="11" t="s">
        <v>1765</v>
      </c>
      <c r="L198" s="33">
        <f t="shared" si="49"/>
        <v>0.26845637583892618</v>
      </c>
      <c r="M198" s="36">
        <f t="shared" si="50"/>
        <v>3.125</v>
      </c>
      <c r="N198" s="37">
        <f t="shared" si="40"/>
        <v>8.5906040268456376</v>
      </c>
      <c r="O198" s="39" t="s">
        <v>193</v>
      </c>
      <c r="P198" s="11"/>
    </row>
    <row r="199" spans="1:16" x14ac:dyDescent="0.25">
      <c r="A199">
        <v>198</v>
      </c>
      <c r="B199" s="2" t="s">
        <v>194</v>
      </c>
      <c r="C199" s="9" t="s">
        <v>2408</v>
      </c>
      <c r="D199" s="4" t="s">
        <v>2348</v>
      </c>
      <c r="E199" s="4" t="s">
        <v>2409</v>
      </c>
      <c r="F199" s="16">
        <v>17202382</v>
      </c>
      <c r="G199" s="10" t="s">
        <v>1005</v>
      </c>
      <c r="H199" s="11" t="s">
        <v>1709</v>
      </c>
      <c r="I199" s="14"/>
      <c r="J199" s="23" t="s">
        <v>1767</v>
      </c>
      <c r="K199" s="11" t="s">
        <v>1765</v>
      </c>
      <c r="L199" s="33">
        <f t="shared" si="49"/>
        <v>0.26845637583892618</v>
      </c>
      <c r="M199" s="36">
        <f t="shared" si="50"/>
        <v>3.125</v>
      </c>
      <c r="N199" s="37">
        <f t="shared" si="40"/>
        <v>8.5906040268456376</v>
      </c>
      <c r="O199" s="39" t="s">
        <v>194</v>
      </c>
      <c r="P199" s="11"/>
    </row>
    <row r="200" spans="1:16" x14ac:dyDescent="0.25">
      <c r="A200">
        <v>199</v>
      </c>
      <c r="B200" s="2" t="s">
        <v>195</v>
      </c>
      <c r="C200" s="9" t="s">
        <v>2408</v>
      </c>
      <c r="D200" s="4" t="s">
        <v>2348</v>
      </c>
      <c r="E200" s="4" t="s">
        <v>2409</v>
      </c>
      <c r="F200" s="16">
        <v>17202382</v>
      </c>
      <c r="G200" s="10" t="s">
        <v>1006</v>
      </c>
      <c r="H200" s="11" t="s">
        <v>1709</v>
      </c>
      <c r="I200" s="14"/>
      <c r="J200" s="23" t="s">
        <v>1768</v>
      </c>
      <c r="K200" s="11" t="s">
        <v>1765</v>
      </c>
      <c r="L200" s="33">
        <f>1/745*100</f>
        <v>0.13422818791946309</v>
      </c>
      <c r="M200" s="36">
        <f t="shared" ref="M200" si="51">1/64*100</f>
        <v>1.5625</v>
      </c>
      <c r="N200" s="37">
        <f t="shared" si="40"/>
        <v>8.5906040268456376</v>
      </c>
      <c r="O200" s="39" t="s">
        <v>195</v>
      </c>
      <c r="P200" s="11"/>
    </row>
    <row r="201" spans="1:16" x14ac:dyDescent="0.25">
      <c r="A201">
        <v>200</v>
      </c>
      <c r="B201" s="2" t="s">
        <v>196</v>
      </c>
      <c r="C201" s="9" t="s">
        <v>2410</v>
      </c>
      <c r="D201" s="4" t="s">
        <v>2348</v>
      </c>
      <c r="E201" s="4" t="s">
        <v>2411</v>
      </c>
      <c r="F201" s="18" t="s">
        <v>2362</v>
      </c>
      <c r="G201" s="10" t="s">
        <v>1007</v>
      </c>
      <c r="H201" s="11" t="s">
        <v>1709</v>
      </c>
      <c r="I201" s="14"/>
      <c r="J201" s="23" t="s">
        <v>1769</v>
      </c>
      <c r="K201" s="11" t="s">
        <v>1770</v>
      </c>
      <c r="L201" s="33">
        <f>2/745*100</f>
        <v>0.26845637583892618</v>
      </c>
      <c r="M201" s="36">
        <f t="shared" si="50"/>
        <v>3.125</v>
      </c>
      <c r="N201" s="37">
        <f t="shared" si="40"/>
        <v>8.5906040268456376</v>
      </c>
      <c r="O201" s="39" t="s">
        <v>196</v>
      </c>
      <c r="P201" s="11"/>
    </row>
    <row r="202" spans="1:16" x14ac:dyDescent="0.25">
      <c r="A202">
        <v>201</v>
      </c>
      <c r="B202" s="2" t="s">
        <v>197</v>
      </c>
      <c r="C202" s="9" t="s">
        <v>2410</v>
      </c>
      <c r="D202" s="4" t="s">
        <v>2348</v>
      </c>
      <c r="E202" s="4" t="s">
        <v>2411</v>
      </c>
      <c r="F202" s="18" t="s">
        <v>2362</v>
      </c>
      <c r="G202" s="10" t="s">
        <v>1008</v>
      </c>
      <c r="H202" s="11" t="s">
        <v>1709</v>
      </c>
      <c r="I202" s="14"/>
      <c r="J202" s="23" t="s">
        <v>1771</v>
      </c>
      <c r="K202" s="11" t="s">
        <v>1770</v>
      </c>
      <c r="L202" s="33">
        <f t="shared" ref="L202:L208" si="52">2/745*100</f>
        <v>0.26845637583892618</v>
      </c>
      <c r="M202" s="36">
        <f t="shared" si="50"/>
        <v>3.125</v>
      </c>
      <c r="N202" s="37">
        <f t="shared" si="40"/>
        <v>8.5906040268456376</v>
      </c>
      <c r="O202" s="39" t="s">
        <v>197</v>
      </c>
      <c r="P202" s="11"/>
    </row>
    <row r="203" spans="1:16" x14ac:dyDescent="0.25">
      <c r="A203">
        <v>202</v>
      </c>
      <c r="B203" s="2" t="s">
        <v>198</v>
      </c>
      <c r="C203" s="9" t="s">
        <v>2410</v>
      </c>
      <c r="D203" s="4" t="s">
        <v>2348</v>
      </c>
      <c r="E203" s="4" t="s">
        <v>2411</v>
      </c>
      <c r="F203" s="18" t="s">
        <v>2362</v>
      </c>
      <c r="G203" s="10" t="s">
        <v>1009</v>
      </c>
      <c r="H203" s="11" t="s">
        <v>1709</v>
      </c>
      <c r="I203" s="14"/>
      <c r="J203" s="23" t="s">
        <v>1772</v>
      </c>
      <c r="K203" s="11" t="s">
        <v>1770</v>
      </c>
      <c r="L203" s="33">
        <f t="shared" si="52"/>
        <v>0.26845637583892618</v>
      </c>
      <c r="M203" s="36">
        <f t="shared" si="50"/>
        <v>3.125</v>
      </c>
      <c r="N203" s="37">
        <f t="shared" si="40"/>
        <v>8.5906040268456376</v>
      </c>
      <c r="O203" s="39" t="s">
        <v>198</v>
      </c>
      <c r="P203" s="11"/>
    </row>
    <row r="204" spans="1:16" x14ac:dyDescent="0.25">
      <c r="A204">
        <v>203</v>
      </c>
      <c r="B204" s="2" t="s">
        <v>199</v>
      </c>
      <c r="C204" s="9" t="s">
        <v>2410</v>
      </c>
      <c r="D204" s="4" t="s">
        <v>2348</v>
      </c>
      <c r="E204" s="4" t="s">
        <v>2411</v>
      </c>
      <c r="F204" s="18" t="s">
        <v>2362</v>
      </c>
      <c r="G204" s="10" t="s">
        <v>1010</v>
      </c>
      <c r="H204" s="11" t="s">
        <v>1709</v>
      </c>
      <c r="I204" s="14"/>
      <c r="J204" s="23" t="s">
        <v>1773</v>
      </c>
      <c r="K204" s="11" t="s">
        <v>1770</v>
      </c>
      <c r="L204" s="33">
        <f t="shared" si="52"/>
        <v>0.26845637583892618</v>
      </c>
      <c r="M204" s="36">
        <f t="shared" si="50"/>
        <v>3.125</v>
      </c>
      <c r="N204" s="37">
        <f t="shared" si="40"/>
        <v>8.5906040268456376</v>
      </c>
      <c r="O204" s="39" t="s">
        <v>199</v>
      </c>
      <c r="P204" s="11"/>
    </row>
    <row r="205" spans="1:16" x14ac:dyDescent="0.25">
      <c r="A205">
        <v>204</v>
      </c>
      <c r="B205" s="2" t="s">
        <v>200</v>
      </c>
      <c r="C205" s="9" t="s">
        <v>2410</v>
      </c>
      <c r="D205" s="4" t="s">
        <v>2348</v>
      </c>
      <c r="E205" s="4" t="s">
        <v>2411</v>
      </c>
      <c r="F205" s="18" t="s">
        <v>2362</v>
      </c>
      <c r="G205" s="10" t="s">
        <v>1011</v>
      </c>
      <c r="H205" s="11" t="s">
        <v>1709</v>
      </c>
      <c r="I205" s="14"/>
      <c r="J205" s="23" t="s">
        <v>1774</v>
      </c>
      <c r="K205" s="11" t="s">
        <v>1770</v>
      </c>
      <c r="L205" s="33">
        <f t="shared" si="52"/>
        <v>0.26845637583892618</v>
      </c>
      <c r="M205" s="36">
        <f t="shared" si="50"/>
        <v>3.125</v>
      </c>
      <c r="N205" s="37">
        <f t="shared" si="40"/>
        <v>8.5906040268456376</v>
      </c>
      <c r="O205" s="39" t="s">
        <v>200</v>
      </c>
      <c r="P205" s="11"/>
    </row>
    <row r="206" spans="1:16" x14ac:dyDescent="0.25">
      <c r="A206">
        <v>205</v>
      </c>
      <c r="B206" s="2" t="s">
        <v>201</v>
      </c>
      <c r="C206" s="9" t="s">
        <v>2410</v>
      </c>
      <c r="D206" s="4" t="s">
        <v>2348</v>
      </c>
      <c r="E206" s="4" t="s">
        <v>2411</v>
      </c>
      <c r="F206" s="18" t="s">
        <v>2362</v>
      </c>
      <c r="G206" s="10" t="s">
        <v>1012</v>
      </c>
      <c r="H206" s="11" t="s">
        <v>1709</v>
      </c>
      <c r="I206" s="14"/>
      <c r="J206" s="23" t="s">
        <v>1775</v>
      </c>
      <c r="K206" s="11" t="s">
        <v>1770</v>
      </c>
      <c r="L206" s="33">
        <f t="shared" si="52"/>
        <v>0.26845637583892618</v>
      </c>
      <c r="M206" s="36">
        <f t="shared" si="50"/>
        <v>3.125</v>
      </c>
      <c r="N206" s="37">
        <f t="shared" si="40"/>
        <v>8.5906040268456376</v>
      </c>
      <c r="O206" s="39" t="s">
        <v>201</v>
      </c>
      <c r="P206" s="11"/>
    </row>
    <row r="207" spans="1:16" x14ac:dyDescent="0.25">
      <c r="A207">
        <v>206</v>
      </c>
      <c r="B207" s="2" t="s">
        <v>202</v>
      </c>
      <c r="C207" s="9" t="s">
        <v>2410</v>
      </c>
      <c r="D207" s="4" t="s">
        <v>2348</v>
      </c>
      <c r="E207" s="4" t="s">
        <v>2411</v>
      </c>
      <c r="F207" s="18" t="s">
        <v>2362</v>
      </c>
      <c r="G207" s="10" t="s">
        <v>1013</v>
      </c>
      <c r="H207" s="11" t="s">
        <v>1709</v>
      </c>
      <c r="I207" s="14"/>
      <c r="J207" s="23" t="s">
        <v>1776</v>
      </c>
      <c r="K207" s="11" t="s">
        <v>1770</v>
      </c>
      <c r="L207" s="33">
        <f t="shared" si="52"/>
        <v>0.26845637583892618</v>
      </c>
      <c r="M207" s="36">
        <f t="shared" si="50"/>
        <v>3.125</v>
      </c>
      <c r="N207" s="37">
        <f t="shared" si="40"/>
        <v>8.5906040268456376</v>
      </c>
      <c r="O207" s="39" t="s">
        <v>202</v>
      </c>
      <c r="P207" s="11"/>
    </row>
    <row r="208" spans="1:16" x14ac:dyDescent="0.25">
      <c r="A208">
        <v>207</v>
      </c>
      <c r="B208" s="2" t="s">
        <v>203</v>
      </c>
      <c r="C208" s="9" t="s">
        <v>2410</v>
      </c>
      <c r="D208" s="4" t="s">
        <v>2348</v>
      </c>
      <c r="E208" s="4" t="s">
        <v>2411</v>
      </c>
      <c r="F208" s="18" t="s">
        <v>2362</v>
      </c>
      <c r="G208" s="10" t="s">
        <v>1014</v>
      </c>
      <c r="H208" s="11" t="s">
        <v>1709</v>
      </c>
      <c r="I208" s="14"/>
      <c r="J208" s="23" t="s">
        <v>1777</v>
      </c>
      <c r="K208" s="11" t="s">
        <v>1770</v>
      </c>
      <c r="L208" s="33">
        <f t="shared" si="52"/>
        <v>0.26845637583892618</v>
      </c>
      <c r="M208" s="36">
        <f t="shared" si="50"/>
        <v>3.125</v>
      </c>
      <c r="N208" s="37">
        <f t="shared" si="40"/>
        <v>8.5906040268456376</v>
      </c>
      <c r="O208" s="39" t="s">
        <v>203</v>
      </c>
      <c r="P208" s="11"/>
    </row>
    <row r="209" spans="1:16" x14ac:dyDescent="0.25">
      <c r="A209">
        <v>208</v>
      </c>
      <c r="B209" s="2" t="s">
        <v>204</v>
      </c>
      <c r="C209" s="9" t="s">
        <v>2412</v>
      </c>
      <c r="D209" s="4" t="s">
        <v>2348</v>
      </c>
      <c r="E209" s="1" t="s">
        <v>2413</v>
      </c>
      <c r="F209" s="16">
        <v>17116732</v>
      </c>
      <c r="G209" s="10" t="s">
        <v>1015</v>
      </c>
      <c r="H209" s="11" t="s">
        <v>1709</v>
      </c>
      <c r="I209" s="14"/>
      <c r="J209" s="23" t="s">
        <v>1778</v>
      </c>
      <c r="K209" s="11" t="s">
        <v>1779</v>
      </c>
      <c r="L209" s="33">
        <f>3/745*100</f>
        <v>0.40268456375838929</v>
      </c>
      <c r="M209" s="36">
        <f t="shared" ref="M209:M214" si="53">3/64*100</f>
        <v>4.6875</v>
      </c>
      <c r="N209" s="37">
        <f t="shared" si="40"/>
        <v>8.5906040268456376</v>
      </c>
      <c r="O209" s="39" t="s">
        <v>204</v>
      </c>
      <c r="P209" s="11"/>
    </row>
    <row r="210" spans="1:16" x14ac:dyDescent="0.25">
      <c r="A210">
        <v>209</v>
      </c>
      <c r="B210" s="2" t="s">
        <v>205</v>
      </c>
      <c r="C210" s="9" t="s">
        <v>2412</v>
      </c>
      <c r="D210" s="4" t="s">
        <v>2348</v>
      </c>
      <c r="E210" s="1" t="s">
        <v>2413</v>
      </c>
      <c r="F210" s="16">
        <v>17116732</v>
      </c>
      <c r="G210" s="10" t="s">
        <v>1016</v>
      </c>
      <c r="H210" s="11" t="s">
        <v>1709</v>
      </c>
      <c r="I210" s="14"/>
      <c r="J210" s="23" t="s">
        <v>1780</v>
      </c>
      <c r="K210" s="11" t="s">
        <v>1779</v>
      </c>
      <c r="L210" s="33">
        <f t="shared" ref="L210:L222" si="54">3/745*100</f>
        <v>0.40268456375838929</v>
      </c>
      <c r="M210" s="36">
        <f t="shared" si="53"/>
        <v>4.6875</v>
      </c>
      <c r="N210" s="37">
        <f t="shared" si="40"/>
        <v>8.5906040268456376</v>
      </c>
      <c r="O210" s="39" t="s">
        <v>205</v>
      </c>
      <c r="P210" s="11"/>
    </row>
    <row r="211" spans="1:16" x14ac:dyDescent="0.25">
      <c r="A211">
        <v>210</v>
      </c>
      <c r="B211" s="2" t="s">
        <v>206</v>
      </c>
      <c r="C211" s="9" t="s">
        <v>2412</v>
      </c>
      <c r="D211" s="4" t="s">
        <v>2348</v>
      </c>
      <c r="E211" s="1" t="s">
        <v>2413</v>
      </c>
      <c r="F211" s="16">
        <v>17116732</v>
      </c>
      <c r="G211" s="10" t="s">
        <v>1017</v>
      </c>
      <c r="H211" s="11" t="s">
        <v>1709</v>
      </c>
      <c r="I211" s="14"/>
      <c r="J211" s="23" t="s">
        <v>1781</v>
      </c>
      <c r="K211" s="11" t="s">
        <v>1779</v>
      </c>
      <c r="L211" s="33">
        <f t="shared" si="54"/>
        <v>0.40268456375838929</v>
      </c>
      <c r="M211" s="36">
        <f t="shared" si="53"/>
        <v>4.6875</v>
      </c>
      <c r="N211" s="37">
        <f t="shared" si="40"/>
        <v>8.5906040268456376</v>
      </c>
      <c r="O211" s="39" t="s">
        <v>206</v>
      </c>
      <c r="P211" s="11"/>
    </row>
    <row r="212" spans="1:16" ht="15" customHeight="1" x14ac:dyDescent="0.25">
      <c r="A212">
        <v>211</v>
      </c>
      <c r="B212" s="2" t="s">
        <v>207</v>
      </c>
      <c r="C212" s="9" t="s">
        <v>2412</v>
      </c>
      <c r="D212" s="4" t="s">
        <v>2348</v>
      </c>
      <c r="E212" s="1" t="s">
        <v>2413</v>
      </c>
      <c r="F212" s="16">
        <v>17116732</v>
      </c>
      <c r="G212" s="10" t="s">
        <v>1018</v>
      </c>
      <c r="H212" s="11" t="s">
        <v>1709</v>
      </c>
      <c r="I212" s="14"/>
      <c r="J212" s="23" t="s">
        <v>1782</v>
      </c>
      <c r="K212" s="11" t="s">
        <v>1779</v>
      </c>
      <c r="L212" s="33">
        <f t="shared" si="54"/>
        <v>0.40268456375838929</v>
      </c>
      <c r="M212" s="36">
        <f t="shared" si="53"/>
        <v>4.6875</v>
      </c>
      <c r="N212" s="37">
        <f t="shared" si="40"/>
        <v>8.5906040268456376</v>
      </c>
      <c r="O212" s="39" t="s">
        <v>207</v>
      </c>
      <c r="P212" s="11"/>
    </row>
    <row r="213" spans="1:16" ht="15" customHeight="1" x14ac:dyDescent="0.25">
      <c r="A213">
        <v>212</v>
      </c>
      <c r="B213" s="2" t="s">
        <v>208</v>
      </c>
      <c r="C213" s="9" t="s">
        <v>2412</v>
      </c>
      <c r="D213" s="4" t="s">
        <v>2348</v>
      </c>
      <c r="E213" s="1" t="s">
        <v>2413</v>
      </c>
      <c r="F213" s="16">
        <v>17116732</v>
      </c>
      <c r="G213" s="10" t="s">
        <v>1019</v>
      </c>
      <c r="H213" s="11" t="s">
        <v>1709</v>
      </c>
      <c r="I213" s="14"/>
      <c r="J213" s="23" t="s">
        <v>1783</v>
      </c>
      <c r="K213" s="11" t="s">
        <v>1779</v>
      </c>
      <c r="L213" s="33">
        <f t="shared" si="54"/>
        <v>0.40268456375838929</v>
      </c>
      <c r="M213" s="36">
        <f t="shared" si="53"/>
        <v>4.6875</v>
      </c>
      <c r="N213" s="37">
        <f t="shared" si="40"/>
        <v>8.5906040268456376</v>
      </c>
      <c r="O213" s="39" t="s">
        <v>208</v>
      </c>
      <c r="P213" s="11"/>
    </row>
    <row r="214" spans="1:16" ht="15" customHeight="1" x14ac:dyDescent="0.25">
      <c r="A214">
        <v>213</v>
      </c>
      <c r="B214" s="2" t="s">
        <v>209</v>
      </c>
      <c r="C214" s="9" t="s">
        <v>2412</v>
      </c>
      <c r="D214" s="4" t="s">
        <v>2348</v>
      </c>
      <c r="E214" s="1" t="s">
        <v>2413</v>
      </c>
      <c r="F214" s="16">
        <v>17116732</v>
      </c>
      <c r="G214" s="10" t="s">
        <v>1020</v>
      </c>
      <c r="H214" s="11" t="s">
        <v>1709</v>
      </c>
      <c r="I214" s="14"/>
      <c r="J214" s="23" t="s">
        <v>1784</v>
      </c>
      <c r="K214" s="11" t="s">
        <v>1779</v>
      </c>
      <c r="L214" s="33">
        <f t="shared" si="54"/>
        <v>0.40268456375838929</v>
      </c>
      <c r="M214" s="36">
        <f t="shared" si="53"/>
        <v>4.6875</v>
      </c>
      <c r="N214" s="37">
        <f t="shared" si="40"/>
        <v>8.5906040268456376</v>
      </c>
      <c r="O214" s="39" t="s">
        <v>209</v>
      </c>
      <c r="P214" s="11"/>
    </row>
    <row r="215" spans="1:16" x14ac:dyDescent="0.25">
      <c r="A215">
        <v>214</v>
      </c>
      <c r="B215" s="2" t="s">
        <v>210</v>
      </c>
      <c r="C215" s="9" t="s">
        <v>2375</v>
      </c>
      <c r="D215" s="4" t="s">
        <v>2348</v>
      </c>
      <c r="E215" s="4" t="s">
        <v>2376</v>
      </c>
      <c r="F215" s="16">
        <v>19228201</v>
      </c>
      <c r="G215" s="10" t="s">
        <v>823</v>
      </c>
      <c r="H215" s="11" t="s">
        <v>1570</v>
      </c>
      <c r="I215" s="11" t="s">
        <v>1570</v>
      </c>
      <c r="J215" s="23" t="s">
        <v>1478</v>
      </c>
      <c r="K215" s="11" t="s">
        <v>1479</v>
      </c>
      <c r="L215" s="33">
        <f t="shared" si="54"/>
        <v>0.40268456375838929</v>
      </c>
      <c r="M215" s="36">
        <f>3/8*100</f>
        <v>37.5</v>
      </c>
      <c r="N215" s="37">
        <f>8/745*100</f>
        <v>1.0738255033557047</v>
      </c>
      <c r="O215" s="39" t="s">
        <v>210</v>
      </c>
      <c r="P215" s="11"/>
    </row>
    <row r="216" spans="1:16" x14ac:dyDescent="0.25">
      <c r="A216">
        <v>215</v>
      </c>
      <c r="B216" s="2" t="s">
        <v>211</v>
      </c>
      <c r="C216" s="9" t="s">
        <v>2375</v>
      </c>
      <c r="D216" s="4" t="s">
        <v>2348</v>
      </c>
      <c r="E216" s="4" t="s">
        <v>2376</v>
      </c>
      <c r="F216" s="16">
        <v>19228201</v>
      </c>
      <c r="G216" s="10" t="s">
        <v>824</v>
      </c>
      <c r="H216" s="11" t="s">
        <v>1570</v>
      </c>
      <c r="I216" s="11" t="s">
        <v>1570</v>
      </c>
      <c r="J216" s="23" t="s">
        <v>1480</v>
      </c>
      <c r="K216" s="11" t="s">
        <v>1479</v>
      </c>
      <c r="L216" s="33">
        <f t="shared" si="54"/>
        <v>0.40268456375838929</v>
      </c>
      <c r="M216" s="36">
        <f t="shared" ref="M216:M217" si="55">3/8*100</f>
        <v>37.5</v>
      </c>
      <c r="N216" s="37">
        <f t="shared" ref="N216:N222" si="56">8/745*100</f>
        <v>1.0738255033557047</v>
      </c>
      <c r="O216" s="39" t="s">
        <v>211</v>
      </c>
      <c r="P216" s="11"/>
    </row>
    <row r="217" spans="1:16" x14ac:dyDescent="0.25">
      <c r="A217">
        <v>216</v>
      </c>
      <c r="B217" s="2" t="s">
        <v>212</v>
      </c>
      <c r="C217" s="9" t="s">
        <v>2375</v>
      </c>
      <c r="D217" s="4" t="s">
        <v>2348</v>
      </c>
      <c r="E217" s="4" t="s">
        <v>2376</v>
      </c>
      <c r="F217" s="16">
        <v>19228201</v>
      </c>
      <c r="G217" s="10" t="s">
        <v>825</v>
      </c>
      <c r="H217" s="11" t="s">
        <v>1570</v>
      </c>
      <c r="I217" s="11" t="s">
        <v>1570</v>
      </c>
      <c r="J217" s="23" t="s">
        <v>1481</v>
      </c>
      <c r="K217" s="11" t="s">
        <v>1479</v>
      </c>
      <c r="L217" s="33">
        <f t="shared" si="54"/>
        <v>0.40268456375838929</v>
      </c>
      <c r="M217" s="36">
        <f t="shared" si="55"/>
        <v>37.5</v>
      </c>
      <c r="N217" s="37">
        <f t="shared" si="56"/>
        <v>1.0738255033557047</v>
      </c>
      <c r="O217" s="39" t="s">
        <v>212</v>
      </c>
      <c r="P217" s="11"/>
    </row>
    <row r="218" spans="1:16" x14ac:dyDescent="0.25">
      <c r="A218">
        <v>217</v>
      </c>
      <c r="B218" s="2" t="s">
        <v>213</v>
      </c>
      <c r="C218" s="9" t="s">
        <v>2414</v>
      </c>
      <c r="D218" s="4" t="s">
        <v>2348</v>
      </c>
      <c r="E218" s="4" t="s">
        <v>2415</v>
      </c>
      <c r="F218" s="16">
        <v>19723327</v>
      </c>
      <c r="G218" s="10" t="s">
        <v>826</v>
      </c>
      <c r="H218" s="11" t="s">
        <v>1570</v>
      </c>
      <c r="I218" s="11" t="s">
        <v>1570</v>
      </c>
      <c r="J218" s="23" t="s">
        <v>1571</v>
      </c>
      <c r="K218" s="11" t="s">
        <v>1572</v>
      </c>
      <c r="L218" s="33">
        <f>2/745*100</f>
        <v>0.26845637583892618</v>
      </c>
      <c r="M218" s="36">
        <f>2/8*100</f>
        <v>25</v>
      </c>
      <c r="N218" s="37">
        <f t="shared" si="56"/>
        <v>1.0738255033557047</v>
      </c>
      <c r="O218" s="39" t="s">
        <v>213</v>
      </c>
      <c r="P218" s="11"/>
    </row>
    <row r="219" spans="1:16" x14ac:dyDescent="0.25">
      <c r="A219">
        <v>218</v>
      </c>
      <c r="B219" s="2" t="s">
        <v>214</v>
      </c>
      <c r="C219" s="9" t="s">
        <v>2414</v>
      </c>
      <c r="D219" s="4" t="s">
        <v>2348</v>
      </c>
      <c r="E219" s="4" t="s">
        <v>2415</v>
      </c>
      <c r="F219" s="16">
        <v>19723327</v>
      </c>
      <c r="G219" s="10" t="s">
        <v>827</v>
      </c>
      <c r="H219" s="11" t="s">
        <v>1570</v>
      </c>
      <c r="I219" s="11" t="s">
        <v>1570</v>
      </c>
      <c r="J219" s="23" t="s">
        <v>1573</v>
      </c>
      <c r="K219" s="11" t="s">
        <v>1572</v>
      </c>
      <c r="L219" s="33">
        <f>2/745*100</f>
        <v>0.26845637583892618</v>
      </c>
      <c r="M219" s="36">
        <f>2/84*100</f>
        <v>2.3809523809523809</v>
      </c>
      <c r="N219" s="37">
        <f t="shared" si="56"/>
        <v>1.0738255033557047</v>
      </c>
      <c r="O219" s="39" t="s">
        <v>214</v>
      </c>
      <c r="P219" s="11"/>
    </row>
    <row r="220" spans="1:16" x14ac:dyDescent="0.25">
      <c r="A220">
        <v>219</v>
      </c>
      <c r="B220" s="2" t="s">
        <v>215</v>
      </c>
      <c r="C220" s="9" t="s">
        <v>2414</v>
      </c>
      <c r="D220" s="4" t="s">
        <v>2348</v>
      </c>
      <c r="E220" s="4" t="s">
        <v>2415</v>
      </c>
      <c r="F220" s="16">
        <v>19723327</v>
      </c>
      <c r="G220" s="10" t="s">
        <v>828</v>
      </c>
      <c r="H220" s="11" t="s">
        <v>1570</v>
      </c>
      <c r="I220" s="11" t="s">
        <v>1570</v>
      </c>
      <c r="J220" s="23" t="s">
        <v>1574</v>
      </c>
      <c r="K220" s="11" t="s">
        <v>1572</v>
      </c>
      <c r="L220" s="33">
        <f t="shared" si="54"/>
        <v>0.40268456375838929</v>
      </c>
      <c r="M220" s="36">
        <f>3/8*100</f>
        <v>37.5</v>
      </c>
      <c r="N220" s="37">
        <f t="shared" si="56"/>
        <v>1.0738255033557047</v>
      </c>
      <c r="O220" s="39" t="s">
        <v>215</v>
      </c>
      <c r="P220" s="11"/>
    </row>
    <row r="221" spans="1:16" x14ac:dyDescent="0.25">
      <c r="A221">
        <v>220</v>
      </c>
      <c r="B221" s="2" t="s">
        <v>216</v>
      </c>
      <c r="C221" s="9" t="s">
        <v>2414</v>
      </c>
      <c r="D221" s="4" t="s">
        <v>2348</v>
      </c>
      <c r="E221" s="4" t="s">
        <v>2415</v>
      </c>
      <c r="F221" s="16">
        <v>19723327</v>
      </c>
      <c r="G221" s="10" t="s">
        <v>829</v>
      </c>
      <c r="H221" s="11" t="s">
        <v>1570</v>
      </c>
      <c r="I221" s="11" t="s">
        <v>1570</v>
      </c>
      <c r="J221" s="23" t="s">
        <v>1575</v>
      </c>
      <c r="K221" s="11" t="s">
        <v>1572</v>
      </c>
      <c r="L221" s="33">
        <f t="shared" si="54"/>
        <v>0.40268456375838929</v>
      </c>
      <c r="M221" s="36">
        <f t="shared" ref="M221:M222" si="57">3/8*100</f>
        <v>37.5</v>
      </c>
      <c r="N221" s="37">
        <f t="shared" si="56"/>
        <v>1.0738255033557047</v>
      </c>
      <c r="O221" s="39" t="s">
        <v>216</v>
      </c>
      <c r="P221" s="11"/>
    </row>
    <row r="222" spans="1:16" x14ac:dyDescent="0.25">
      <c r="A222">
        <v>221</v>
      </c>
      <c r="B222" s="2" t="s">
        <v>217</v>
      </c>
      <c r="C222" s="9" t="s">
        <v>2414</v>
      </c>
      <c r="D222" s="4" t="s">
        <v>2348</v>
      </c>
      <c r="E222" s="4" t="s">
        <v>2415</v>
      </c>
      <c r="F222" s="16">
        <v>19723327</v>
      </c>
      <c r="G222" s="10" t="s">
        <v>830</v>
      </c>
      <c r="H222" s="11" t="s">
        <v>1570</v>
      </c>
      <c r="I222" s="11" t="s">
        <v>1570</v>
      </c>
      <c r="J222" s="23" t="s">
        <v>1576</v>
      </c>
      <c r="K222" s="11" t="s">
        <v>1572</v>
      </c>
      <c r="L222" s="33">
        <f t="shared" si="54"/>
        <v>0.40268456375838929</v>
      </c>
      <c r="M222" s="36">
        <f t="shared" si="57"/>
        <v>37.5</v>
      </c>
      <c r="N222" s="37">
        <f t="shared" si="56"/>
        <v>1.0738255033557047</v>
      </c>
      <c r="O222" s="39" t="s">
        <v>217</v>
      </c>
      <c r="P222" s="11"/>
    </row>
    <row r="223" spans="1:16" x14ac:dyDescent="0.25">
      <c r="A223">
        <v>222</v>
      </c>
      <c r="B223" s="2" t="s">
        <v>218</v>
      </c>
      <c r="C223" s="9" t="s">
        <v>2416</v>
      </c>
      <c r="D223" s="4" t="s">
        <v>2348</v>
      </c>
      <c r="E223" s="4" t="s">
        <v>2376</v>
      </c>
      <c r="F223" s="16">
        <v>19228201</v>
      </c>
      <c r="G223" s="10" t="s">
        <v>1322</v>
      </c>
      <c r="H223" s="11" t="s">
        <v>2175</v>
      </c>
      <c r="I223" s="14"/>
      <c r="J223" s="23" t="s">
        <v>2176</v>
      </c>
      <c r="K223" s="11" t="s">
        <v>1786</v>
      </c>
      <c r="L223" s="33">
        <f>3/745*100</f>
        <v>0.40268456375838929</v>
      </c>
      <c r="M223" s="36">
        <f>3/15*100</f>
        <v>20</v>
      </c>
      <c r="N223" s="37">
        <f>15/745*100</f>
        <v>2.0134228187919461</v>
      </c>
      <c r="O223" s="39" t="s">
        <v>218</v>
      </c>
      <c r="P223" s="11"/>
    </row>
    <row r="224" spans="1:16" x14ac:dyDescent="0.25">
      <c r="A224">
        <v>223</v>
      </c>
      <c r="B224" s="2" t="s">
        <v>219</v>
      </c>
      <c r="C224" s="9" t="s">
        <v>2416</v>
      </c>
      <c r="D224" s="4" t="s">
        <v>2348</v>
      </c>
      <c r="E224" s="4" t="s">
        <v>2376</v>
      </c>
      <c r="F224" s="16">
        <v>19228201</v>
      </c>
      <c r="G224" s="10" t="s">
        <v>1323</v>
      </c>
      <c r="H224" s="11" t="s">
        <v>2175</v>
      </c>
      <c r="I224" s="14"/>
      <c r="J224" s="23" t="s">
        <v>2177</v>
      </c>
      <c r="K224" s="11" t="s">
        <v>1786</v>
      </c>
      <c r="L224" s="33">
        <f t="shared" ref="L224:L231" si="58">3/745*100</f>
        <v>0.40268456375838929</v>
      </c>
      <c r="M224" s="36">
        <f t="shared" ref="M224:M235" si="59">3/15*100</f>
        <v>20</v>
      </c>
      <c r="N224" s="37">
        <f t="shared" ref="N224:N237" si="60">15/745*100</f>
        <v>2.0134228187919461</v>
      </c>
      <c r="O224" s="39" t="s">
        <v>219</v>
      </c>
      <c r="P224" s="11"/>
    </row>
    <row r="225" spans="1:16" x14ac:dyDescent="0.25">
      <c r="A225">
        <v>224</v>
      </c>
      <c r="B225" s="2" t="s">
        <v>220</v>
      </c>
      <c r="C225" s="9" t="s">
        <v>2416</v>
      </c>
      <c r="D225" s="4" t="s">
        <v>2348</v>
      </c>
      <c r="E225" s="4" t="s">
        <v>2376</v>
      </c>
      <c r="F225" s="16">
        <v>19228201</v>
      </c>
      <c r="G225" s="10" t="s">
        <v>1324</v>
      </c>
      <c r="H225" s="11" t="s">
        <v>2175</v>
      </c>
      <c r="I225" s="14"/>
      <c r="J225" s="23" t="s">
        <v>2178</v>
      </c>
      <c r="K225" s="11" t="s">
        <v>1786</v>
      </c>
      <c r="L225" s="33">
        <f t="shared" si="58"/>
        <v>0.40268456375838929</v>
      </c>
      <c r="M225" s="36">
        <f t="shared" si="59"/>
        <v>20</v>
      </c>
      <c r="N225" s="37">
        <f t="shared" si="60"/>
        <v>2.0134228187919461</v>
      </c>
      <c r="O225" s="39" t="s">
        <v>220</v>
      </c>
      <c r="P225" s="11"/>
    </row>
    <row r="226" spans="1:16" x14ac:dyDescent="0.25">
      <c r="A226">
        <v>225</v>
      </c>
      <c r="B226" s="2" t="s">
        <v>221</v>
      </c>
      <c r="C226" s="9" t="s">
        <v>2417</v>
      </c>
      <c r="D226" s="4" t="s">
        <v>2348</v>
      </c>
      <c r="E226" s="4" t="s">
        <v>2418</v>
      </c>
      <c r="F226" s="16">
        <v>18334548</v>
      </c>
      <c r="G226" s="10" t="s">
        <v>1325</v>
      </c>
      <c r="H226" s="11" t="s">
        <v>2175</v>
      </c>
      <c r="I226" s="14"/>
      <c r="J226" s="23" t="s">
        <v>2179</v>
      </c>
      <c r="K226" s="11" t="s">
        <v>2180</v>
      </c>
      <c r="L226" s="33">
        <f t="shared" si="58"/>
        <v>0.40268456375838929</v>
      </c>
      <c r="M226" s="36">
        <f t="shared" si="59"/>
        <v>20</v>
      </c>
      <c r="N226" s="37">
        <f t="shared" si="60"/>
        <v>2.0134228187919461</v>
      </c>
      <c r="O226" s="39" t="s">
        <v>221</v>
      </c>
      <c r="P226" s="11"/>
    </row>
    <row r="227" spans="1:16" x14ac:dyDescent="0.25">
      <c r="A227">
        <v>226</v>
      </c>
      <c r="B227" s="2" t="s">
        <v>222</v>
      </c>
      <c r="C227" s="9" t="s">
        <v>2417</v>
      </c>
      <c r="D227" s="4" t="s">
        <v>2348</v>
      </c>
      <c r="E227" s="4" t="s">
        <v>2418</v>
      </c>
      <c r="F227" s="16">
        <v>18334548</v>
      </c>
      <c r="G227" s="10" t="s">
        <v>1326</v>
      </c>
      <c r="H227" s="11" t="s">
        <v>2175</v>
      </c>
      <c r="I227" s="14"/>
      <c r="J227" s="23" t="s">
        <v>2181</v>
      </c>
      <c r="K227" s="11" t="s">
        <v>2180</v>
      </c>
      <c r="L227" s="33">
        <f t="shared" si="58"/>
        <v>0.40268456375838929</v>
      </c>
      <c r="M227" s="36">
        <f t="shared" si="59"/>
        <v>20</v>
      </c>
      <c r="N227" s="37">
        <f t="shared" si="60"/>
        <v>2.0134228187919461</v>
      </c>
      <c r="O227" s="39" t="s">
        <v>222</v>
      </c>
      <c r="P227" s="11"/>
    </row>
    <row r="228" spans="1:16" x14ac:dyDescent="0.25">
      <c r="A228">
        <v>227</v>
      </c>
      <c r="B228" s="2" t="s">
        <v>223</v>
      </c>
      <c r="C228" s="9" t="s">
        <v>2417</v>
      </c>
      <c r="D228" s="4" t="s">
        <v>2348</v>
      </c>
      <c r="E228" s="4" t="s">
        <v>2418</v>
      </c>
      <c r="F228" s="16">
        <v>18334548</v>
      </c>
      <c r="G228" s="10" t="s">
        <v>1327</v>
      </c>
      <c r="H228" s="11" t="s">
        <v>2175</v>
      </c>
      <c r="I228" s="14"/>
      <c r="J228" s="23" t="s">
        <v>2182</v>
      </c>
      <c r="K228" s="11" t="s">
        <v>2180</v>
      </c>
      <c r="L228" s="33">
        <f t="shared" si="58"/>
        <v>0.40268456375838929</v>
      </c>
      <c r="M228" s="36">
        <f t="shared" si="59"/>
        <v>20</v>
      </c>
      <c r="N228" s="37">
        <f t="shared" si="60"/>
        <v>2.0134228187919461</v>
      </c>
      <c r="O228" s="39" t="s">
        <v>223</v>
      </c>
      <c r="P228" s="11"/>
    </row>
    <row r="229" spans="1:16" x14ac:dyDescent="0.25">
      <c r="A229">
        <v>228</v>
      </c>
      <c r="B229" s="2" t="s">
        <v>224</v>
      </c>
      <c r="C229" s="9" t="s">
        <v>2417</v>
      </c>
      <c r="D229" s="4" t="s">
        <v>2348</v>
      </c>
      <c r="E229" s="4" t="s">
        <v>2418</v>
      </c>
      <c r="F229" s="16">
        <v>18334548</v>
      </c>
      <c r="G229" s="10" t="s">
        <v>1328</v>
      </c>
      <c r="H229" s="11" t="s">
        <v>2175</v>
      </c>
      <c r="I229" s="14"/>
      <c r="J229" s="23" t="s">
        <v>2183</v>
      </c>
      <c r="K229" s="11" t="s">
        <v>2180</v>
      </c>
      <c r="L229" s="33">
        <f t="shared" si="58"/>
        <v>0.40268456375838929</v>
      </c>
      <c r="M229" s="36">
        <f t="shared" si="59"/>
        <v>20</v>
      </c>
      <c r="N229" s="37">
        <f t="shared" si="60"/>
        <v>2.0134228187919461</v>
      </c>
      <c r="O229" s="39" t="s">
        <v>224</v>
      </c>
      <c r="P229" s="11"/>
    </row>
    <row r="230" spans="1:16" x14ac:dyDescent="0.25">
      <c r="A230">
        <v>229</v>
      </c>
      <c r="B230" s="2" t="s">
        <v>225</v>
      </c>
      <c r="C230" s="9" t="s">
        <v>2417</v>
      </c>
      <c r="D230" s="4" t="s">
        <v>2348</v>
      </c>
      <c r="E230" s="4" t="s">
        <v>2418</v>
      </c>
      <c r="F230" s="16">
        <v>18334548</v>
      </c>
      <c r="G230" s="10" t="s">
        <v>1329</v>
      </c>
      <c r="H230" s="11" t="s">
        <v>2175</v>
      </c>
      <c r="I230" s="14"/>
      <c r="J230" s="23" t="s">
        <v>2184</v>
      </c>
      <c r="K230" s="11" t="s">
        <v>2180</v>
      </c>
      <c r="L230" s="33">
        <f t="shared" si="58"/>
        <v>0.40268456375838929</v>
      </c>
      <c r="M230" s="36">
        <f t="shared" si="59"/>
        <v>20</v>
      </c>
      <c r="N230" s="37">
        <f t="shared" si="60"/>
        <v>2.0134228187919461</v>
      </c>
      <c r="O230" s="39" t="s">
        <v>225</v>
      </c>
      <c r="P230" s="11"/>
    </row>
    <row r="231" spans="1:16" x14ac:dyDescent="0.25">
      <c r="A231">
        <v>230</v>
      </c>
      <c r="B231" s="2" t="s">
        <v>226</v>
      </c>
      <c r="C231" s="9" t="s">
        <v>2417</v>
      </c>
      <c r="D231" s="4" t="s">
        <v>2348</v>
      </c>
      <c r="E231" s="4" t="s">
        <v>2418</v>
      </c>
      <c r="F231" s="16">
        <v>18334548</v>
      </c>
      <c r="G231" s="10" t="s">
        <v>1330</v>
      </c>
      <c r="H231" s="11" t="s">
        <v>2175</v>
      </c>
      <c r="I231" s="14"/>
      <c r="J231" s="23" t="s">
        <v>2185</v>
      </c>
      <c r="K231" s="11" t="s">
        <v>2180</v>
      </c>
      <c r="L231" s="33">
        <f t="shared" si="58"/>
        <v>0.40268456375838929</v>
      </c>
      <c r="M231" s="36">
        <f t="shared" si="59"/>
        <v>20</v>
      </c>
      <c r="N231" s="37">
        <f t="shared" si="60"/>
        <v>2.0134228187919461</v>
      </c>
      <c r="O231" s="39" t="s">
        <v>226</v>
      </c>
      <c r="P231" s="11"/>
    </row>
    <row r="232" spans="1:16" x14ac:dyDescent="0.25">
      <c r="A232">
        <v>231</v>
      </c>
      <c r="B232" s="2" t="s">
        <v>227</v>
      </c>
      <c r="C232" s="9" t="s">
        <v>2417</v>
      </c>
      <c r="D232" s="4" t="s">
        <v>2348</v>
      </c>
      <c r="E232" s="4" t="s">
        <v>2418</v>
      </c>
      <c r="F232" s="16">
        <v>18334548</v>
      </c>
      <c r="G232" s="10" t="s">
        <v>1331</v>
      </c>
      <c r="H232" s="11" t="s">
        <v>2175</v>
      </c>
      <c r="I232" s="14"/>
      <c r="J232" s="23" t="s">
        <v>2186</v>
      </c>
      <c r="K232" s="11" t="s">
        <v>2180</v>
      </c>
      <c r="L232" s="33">
        <f>1/745*100</f>
        <v>0.13422818791946309</v>
      </c>
      <c r="M232" s="36">
        <f>1/15*100</f>
        <v>6.666666666666667</v>
      </c>
      <c r="N232" s="37">
        <f t="shared" si="60"/>
        <v>2.0134228187919461</v>
      </c>
      <c r="O232" s="39" t="s">
        <v>227</v>
      </c>
      <c r="P232" s="11"/>
    </row>
    <row r="233" spans="1:16" x14ac:dyDescent="0.25">
      <c r="A233">
        <v>232</v>
      </c>
      <c r="B233" s="2" t="s">
        <v>228</v>
      </c>
      <c r="C233" s="9" t="s">
        <v>2417</v>
      </c>
      <c r="D233" s="4" t="s">
        <v>2348</v>
      </c>
      <c r="E233" s="4" t="s">
        <v>2418</v>
      </c>
      <c r="F233" s="16">
        <v>18334548</v>
      </c>
      <c r="G233" s="10" t="s">
        <v>1332</v>
      </c>
      <c r="H233" s="11" t="s">
        <v>2175</v>
      </c>
      <c r="I233" s="14"/>
      <c r="J233" s="23" t="s">
        <v>2187</v>
      </c>
      <c r="K233" s="11" t="s">
        <v>2180</v>
      </c>
      <c r="L233" s="33">
        <f>3/745*100</f>
        <v>0.40268456375838929</v>
      </c>
      <c r="M233" s="36">
        <f t="shared" si="59"/>
        <v>20</v>
      </c>
      <c r="N233" s="37">
        <f t="shared" si="60"/>
        <v>2.0134228187919461</v>
      </c>
      <c r="O233" s="39" t="s">
        <v>228</v>
      </c>
      <c r="P233" s="11"/>
    </row>
    <row r="234" spans="1:16" x14ac:dyDescent="0.25">
      <c r="A234">
        <v>233</v>
      </c>
      <c r="B234" s="2" t="s">
        <v>229</v>
      </c>
      <c r="C234" s="9" t="s">
        <v>2417</v>
      </c>
      <c r="D234" s="4" t="s">
        <v>2348</v>
      </c>
      <c r="E234" s="4" t="s">
        <v>2418</v>
      </c>
      <c r="F234" s="16">
        <v>18334548</v>
      </c>
      <c r="G234" s="10" t="s">
        <v>1333</v>
      </c>
      <c r="H234" s="11" t="s">
        <v>2175</v>
      </c>
      <c r="I234" s="14"/>
      <c r="J234" s="23" t="s">
        <v>2188</v>
      </c>
      <c r="K234" s="11" t="s">
        <v>2180</v>
      </c>
      <c r="L234" s="33">
        <f t="shared" ref="L234:L264" si="61">3/745*100</f>
        <v>0.40268456375838929</v>
      </c>
      <c r="M234" s="36">
        <f t="shared" si="59"/>
        <v>20</v>
      </c>
      <c r="N234" s="37">
        <f t="shared" si="60"/>
        <v>2.0134228187919461</v>
      </c>
      <c r="O234" s="39" t="s">
        <v>229</v>
      </c>
      <c r="P234" s="11"/>
    </row>
    <row r="235" spans="1:16" x14ac:dyDescent="0.25">
      <c r="A235">
        <v>234</v>
      </c>
      <c r="B235" s="2" t="s">
        <v>230</v>
      </c>
      <c r="C235" s="9" t="s">
        <v>2417</v>
      </c>
      <c r="D235" s="4" t="s">
        <v>2348</v>
      </c>
      <c r="E235" s="4" t="s">
        <v>2418</v>
      </c>
      <c r="F235" s="16">
        <v>18334548</v>
      </c>
      <c r="G235" s="10" t="s">
        <v>1334</v>
      </c>
      <c r="H235" s="11" t="s">
        <v>2175</v>
      </c>
      <c r="I235" s="14"/>
      <c r="J235" s="23" t="s">
        <v>2189</v>
      </c>
      <c r="K235" s="11" t="s">
        <v>2180</v>
      </c>
      <c r="L235" s="33">
        <f t="shared" si="61"/>
        <v>0.40268456375838929</v>
      </c>
      <c r="M235" s="36">
        <f t="shared" si="59"/>
        <v>20</v>
      </c>
      <c r="N235" s="37">
        <f t="shared" si="60"/>
        <v>2.0134228187919461</v>
      </c>
      <c r="O235" s="39" t="s">
        <v>230</v>
      </c>
      <c r="P235" s="11"/>
    </row>
    <row r="236" spans="1:16" x14ac:dyDescent="0.25">
      <c r="A236">
        <v>235</v>
      </c>
      <c r="B236" s="2" t="s">
        <v>231</v>
      </c>
      <c r="C236" s="9" t="s">
        <v>2417</v>
      </c>
      <c r="D236" s="4" t="s">
        <v>2348</v>
      </c>
      <c r="E236" s="4" t="s">
        <v>2418</v>
      </c>
      <c r="F236" s="16">
        <v>18334548</v>
      </c>
      <c r="G236" s="10" t="s">
        <v>1335</v>
      </c>
      <c r="H236" s="11" t="s">
        <v>2175</v>
      </c>
      <c r="I236" s="14"/>
      <c r="J236" s="23" t="s">
        <v>2190</v>
      </c>
      <c r="K236" s="11" t="s">
        <v>2180</v>
      </c>
      <c r="L236" s="33">
        <f>2/745*100</f>
        <v>0.26845637583892618</v>
      </c>
      <c r="M236" s="36">
        <f>2/15*100</f>
        <v>13.333333333333334</v>
      </c>
      <c r="N236" s="37">
        <f t="shared" si="60"/>
        <v>2.0134228187919461</v>
      </c>
      <c r="O236" s="39" t="s">
        <v>231</v>
      </c>
      <c r="P236" s="11"/>
    </row>
    <row r="237" spans="1:16" x14ac:dyDescent="0.25">
      <c r="A237">
        <v>236</v>
      </c>
      <c r="B237" s="2" t="s">
        <v>232</v>
      </c>
      <c r="C237" s="9" t="s">
        <v>2417</v>
      </c>
      <c r="D237" s="4" t="s">
        <v>2348</v>
      </c>
      <c r="E237" s="4" t="s">
        <v>2418</v>
      </c>
      <c r="F237" s="16">
        <v>18334548</v>
      </c>
      <c r="G237" s="10" t="s">
        <v>1336</v>
      </c>
      <c r="H237" s="11" t="s">
        <v>2175</v>
      </c>
      <c r="I237" s="14"/>
      <c r="J237" s="23" t="s">
        <v>2191</v>
      </c>
      <c r="K237" s="11" t="s">
        <v>2180</v>
      </c>
      <c r="L237" s="33">
        <f>2/745*100</f>
        <v>0.26845637583892618</v>
      </c>
      <c r="M237" s="36">
        <f>2/15*100</f>
        <v>13.333333333333334</v>
      </c>
      <c r="N237" s="37">
        <f t="shared" si="60"/>
        <v>2.0134228187919461</v>
      </c>
      <c r="O237" s="39" t="s">
        <v>232</v>
      </c>
      <c r="P237" s="11"/>
    </row>
    <row r="238" spans="1:16" x14ac:dyDescent="0.25">
      <c r="A238">
        <v>237</v>
      </c>
      <c r="B238" s="2" t="s">
        <v>233</v>
      </c>
      <c r="C238" s="9" t="s">
        <v>2375</v>
      </c>
      <c r="D238" s="4" t="s">
        <v>2348</v>
      </c>
      <c r="E238" s="4" t="s">
        <v>2376</v>
      </c>
      <c r="F238" s="16">
        <v>19228201</v>
      </c>
      <c r="G238" s="10" t="s">
        <v>741</v>
      </c>
      <c r="H238" s="11" t="s">
        <v>1477</v>
      </c>
      <c r="I238" s="11" t="s">
        <v>1477</v>
      </c>
      <c r="J238" s="23" t="s">
        <v>1478</v>
      </c>
      <c r="K238" s="11" t="s">
        <v>1479</v>
      </c>
      <c r="L238" s="33">
        <f t="shared" si="61"/>
        <v>0.40268456375838929</v>
      </c>
      <c r="M238" s="36">
        <v>100</v>
      </c>
      <c r="N238" s="37">
        <f>3/745*100</f>
        <v>0.40268456375838929</v>
      </c>
      <c r="O238" s="39" t="s">
        <v>233</v>
      </c>
      <c r="P238" s="11"/>
    </row>
    <row r="239" spans="1:16" x14ac:dyDescent="0.25">
      <c r="A239">
        <v>238</v>
      </c>
      <c r="B239" s="2" t="s">
        <v>234</v>
      </c>
      <c r="C239" s="9" t="s">
        <v>2375</v>
      </c>
      <c r="D239" s="4" t="s">
        <v>2348</v>
      </c>
      <c r="E239" s="4" t="s">
        <v>2376</v>
      </c>
      <c r="F239" s="16">
        <v>19228201</v>
      </c>
      <c r="G239" s="10" t="s">
        <v>742</v>
      </c>
      <c r="H239" s="11" t="s">
        <v>1477</v>
      </c>
      <c r="I239" s="11" t="s">
        <v>1477</v>
      </c>
      <c r="J239" s="23" t="s">
        <v>1480</v>
      </c>
      <c r="K239" s="11" t="s">
        <v>1479</v>
      </c>
      <c r="L239" s="33">
        <f t="shared" si="61"/>
        <v>0.40268456375838929</v>
      </c>
      <c r="M239" s="36">
        <v>100</v>
      </c>
      <c r="N239" s="37">
        <f t="shared" ref="N239:N243" si="62">3/745*100</f>
        <v>0.40268456375838929</v>
      </c>
      <c r="O239" s="39" t="s">
        <v>234</v>
      </c>
      <c r="P239" s="11"/>
    </row>
    <row r="240" spans="1:16" x14ac:dyDescent="0.25">
      <c r="A240">
        <v>239</v>
      </c>
      <c r="B240" s="2" t="s">
        <v>235</v>
      </c>
      <c r="C240" s="9" t="s">
        <v>2375</v>
      </c>
      <c r="D240" s="4" t="s">
        <v>2348</v>
      </c>
      <c r="E240" s="4" t="s">
        <v>2376</v>
      </c>
      <c r="F240" s="16">
        <v>19228201</v>
      </c>
      <c r="G240" s="10" t="s">
        <v>743</v>
      </c>
      <c r="H240" s="11" t="s">
        <v>1477</v>
      </c>
      <c r="I240" s="11" t="s">
        <v>1477</v>
      </c>
      <c r="J240" s="23" t="s">
        <v>1481</v>
      </c>
      <c r="K240" s="11" t="s">
        <v>1479</v>
      </c>
      <c r="L240" s="33">
        <f t="shared" si="61"/>
        <v>0.40268456375838929</v>
      </c>
      <c r="M240" s="36">
        <v>100</v>
      </c>
      <c r="N240" s="37">
        <f t="shared" si="62"/>
        <v>0.40268456375838929</v>
      </c>
      <c r="O240" s="39" t="s">
        <v>235</v>
      </c>
      <c r="P240" s="11"/>
    </row>
    <row r="241" spans="1:16" x14ac:dyDescent="0.25">
      <c r="A241">
        <v>240</v>
      </c>
      <c r="B241" s="2" t="s">
        <v>236</v>
      </c>
      <c r="C241" s="9" t="s">
        <v>2419</v>
      </c>
      <c r="D241" s="4" t="s">
        <v>2348</v>
      </c>
      <c r="E241" s="1" t="s">
        <v>2420</v>
      </c>
      <c r="F241" s="16">
        <v>20228232</v>
      </c>
      <c r="G241" s="10" t="s">
        <v>1060</v>
      </c>
      <c r="H241" s="11" t="s">
        <v>1828</v>
      </c>
      <c r="I241" s="14"/>
      <c r="J241" s="23" t="s">
        <v>1829</v>
      </c>
      <c r="K241" s="11" t="s">
        <v>1830</v>
      </c>
      <c r="L241" s="33">
        <f t="shared" si="61"/>
        <v>0.40268456375838929</v>
      </c>
      <c r="M241" s="36">
        <v>100</v>
      </c>
      <c r="N241" s="37">
        <f>3/745*100</f>
        <v>0.40268456375838929</v>
      </c>
      <c r="O241" s="39" t="s">
        <v>236</v>
      </c>
      <c r="P241" s="11"/>
    </row>
    <row r="242" spans="1:16" x14ac:dyDescent="0.25">
      <c r="A242">
        <v>241</v>
      </c>
      <c r="B242" s="2" t="s">
        <v>237</v>
      </c>
      <c r="C242" s="9" t="s">
        <v>2419</v>
      </c>
      <c r="D242" s="4" t="s">
        <v>2348</v>
      </c>
      <c r="E242" s="1" t="s">
        <v>2420</v>
      </c>
      <c r="F242" s="16">
        <v>20228232</v>
      </c>
      <c r="G242" s="10" t="s">
        <v>1061</v>
      </c>
      <c r="H242" s="11" t="s">
        <v>1828</v>
      </c>
      <c r="I242" s="14"/>
      <c r="J242" s="23" t="s">
        <v>1831</v>
      </c>
      <c r="K242" s="11" t="s">
        <v>1830</v>
      </c>
      <c r="L242" s="33">
        <f t="shared" si="61"/>
        <v>0.40268456375838929</v>
      </c>
      <c r="M242" s="36">
        <v>100</v>
      </c>
      <c r="N242" s="37">
        <f t="shared" si="62"/>
        <v>0.40268456375838929</v>
      </c>
      <c r="O242" s="39" t="s">
        <v>237</v>
      </c>
      <c r="P242" s="11"/>
    </row>
    <row r="243" spans="1:16" x14ac:dyDescent="0.25">
      <c r="A243">
        <v>242</v>
      </c>
      <c r="B243" s="2" t="s">
        <v>238</v>
      </c>
      <c r="C243" s="9" t="s">
        <v>2419</v>
      </c>
      <c r="D243" s="4" t="s">
        <v>2348</v>
      </c>
      <c r="E243" s="1" t="s">
        <v>2420</v>
      </c>
      <c r="F243" s="16">
        <v>20228232</v>
      </c>
      <c r="G243" s="10" t="s">
        <v>1062</v>
      </c>
      <c r="H243" s="11" t="s">
        <v>1828</v>
      </c>
      <c r="I243" s="14"/>
      <c r="J243" s="23" t="s">
        <v>1832</v>
      </c>
      <c r="K243" s="11" t="s">
        <v>1830</v>
      </c>
      <c r="L243" s="33">
        <f t="shared" si="61"/>
        <v>0.40268456375838929</v>
      </c>
      <c r="M243" s="36">
        <v>100</v>
      </c>
      <c r="N243" s="37">
        <f t="shared" si="62"/>
        <v>0.40268456375838929</v>
      </c>
      <c r="O243" s="39" t="s">
        <v>238</v>
      </c>
      <c r="P243" s="11"/>
    </row>
    <row r="244" spans="1:16" x14ac:dyDescent="0.25">
      <c r="A244">
        <v>243</v>
      </c>
      <c r="B244" s="2" t="s">
        <v>239</v>
      </c>
      <c r="C244" s="9" t="s">
        <v>2421</v>
      </c>
      <c r="D244" s="4" t="s">
        <v>2348</v>
      </c>
      <c r="E244" s="4" t="s">
        <v>2422</v>
      </c>
      <c r="F244" s="16">
        <v>17277128</v>
      </c>
      <c r="G244" s="10" t="s">
        <v>1105</v>
      </c>
      <c r="H244" s="11" t="s">
        <v>1878</v>
      </c>
      <c r="I244" s="14"/>
      <c r="J244" s="23" t="s">
        <v>1879</v>
      </c>
      <c r="K244" s="11" t="s">
        <v>1880</v>
      </c>
      <c r="L244" s="33">
        <f t="shared" si="61"/>
        <v>0.40268456375838929</v>
      </c>
      <c r="M244" s="36">
        <f>3/25*100</f>
        <v>12</v>
      </c>
      <c r="N244" s="37">
        <f>25/745*100</f>
        <v>3.3557046979865772</v>
      </c>
      <c r="O244" s="39" t="s">
        <v>239</v>
      </c>
      <c r="P244" s="11"/>
    </row>
    <row r="245" spans="1:16" x14ac:dyDescent="0.25">
      <c r="A245">
        <v>244</v>
      </c>
      <c r="B245" s="2" t="s">
        <v>240</v>
      </c>
      <c r="C245" s="9" t="s">
        <v>2421</v>
      </c>
      <c r="D245" s="4" t="s">
        <v>2348</v>
      </c>
      <c r="E245" s="4" t="s">
        <v>2422</v>
      </c>
      <c r="F245" s="16">
        <v>17277128</v>
      </c>
      <c r="G245" s="10" t="s">
        <v>1106</v>
      </c>
      <c r="H245" s="11" t="s">
        <v>1878</v>
      </c>
      <c r="I245" s="14"/>
      <c r="J245" s="23" t="s">
        <v>1881</v>
      </c>
      <c r="K245" s="11" t="s">
        <v>1880</v>
      </c>
      <c r="L245" s="33">
        <f t="shared" si="61"/>
        <v>0.40268456375838929</v>
      </c>
      <c r="M245" s="36">
        <f t="shared" ref="M245:M264" si="63">3/25*100</f>
        <v>12</v>
      </c>
      <c r="N245" s="37">
        <f t="shared" ref="N245:N268" si="64">25/745*100</f>
        <v>3.3557046979865772</v>
      </c>
      <c r="O245" s="39" t="s">
        <v>240</v>
      </c>
      <c r="P245" s="11"/>
    </row>
    <row r="246" spans="1:16" x14ac:dyDescent="0.25">
      <c r="A246">
        <v>245</v>
      </c>
      <c r="B246" s="2" t="s">
        <v>241</v>
      </c>
      <c r="C246" s="9" t="s">
        <v>2421</v>
      </c>
      <c r="D246" s="4" t="s">
        <v>2348</v>
      </c>
      <c r="E246" s="4" t="s">
        <v>2422</v>
      </c>
      <c r="F246" s="16">
        <v>17277128</v>
      </c>
      <c r="G246" s="10" t="s">
        <v>1107</v>
      </c>
      <c r="H246" s="11" t="s">
        <v>1878</v>
      </c>
      <c r="I246" s="14"/>
      <c r="J246" s="23" t="s">
        <v>1882</v>
      </c>
      <c r="K246" s="11" t="s">
        <v>1880</v>
      </c>
      <c r="L246" s="33">
        <f t="shared" si="61"/>
        <v>0.40268456375838929</v>
      </c>
      <c r="M246" s="36">
        <f t="shared" si="63"/>
        <v>12</v>
      </c>
      <c r="N246" s="37">
        <f t="shared" si="64"/>
        <v>3.3557046979865772</v>
      </c>
      <c r="O246" s="39" t="s">
        <v>241</v>
      </c>
      <c r="P246" s="11"/>
    </row>
    <row r="247" spans="1:16" x14ac:dyDescent="0.25">
      <c r="A247">
        <v>246</v>
      </c>
      <c r="B247" s="2" t="s">
        <v>242</v>
      </c>
      <c r="C247" s="9" t="s">
        <v>2421</v>
      </c>
      <c r="D247" s="4" t="s">
        <v>2348</v>
      </c>
      <c r="E247" s="4" t="s">
        <v>2422</v>
      </c>
      <c r="F247" s="16">
        <v>17277128</v>
      </c>
      <c r="G247" s="10" t="s">
        <v>1108</v>
      </c>
      <c r="H247" s="11" t="s">
        <v>1878</v>
      </c>
      <c r="I247" s="14"/>
      <c r="J247" s="23" t="s">
        <v>1883</v>
      </c>
      <c r="K247" s="11" t="s">
        <v>1880</v>
      </c>
      <c r="L247" s="33">
        <f t="shared" si="61"/>
        <v>0.40268456375838929</v>
      </c>
      <c r="M247" s="36">
        <f t="shared" si="63"/>
        <v>12</v>
      </c>
      <c r="N247" s="37">
        <f t="shared" si="64"/>
        <v>3.3557046979865772</v>
      </c>
      <c r="O247" s="39" t="s">
        <v>242</v>
      </c>
      <c r="P247" s="11"/>
    </row>
    <row r="248" spans="1:16" x14ac:dyDescent="0.25">
      <c r="A248">
        <v>247</v>
      </c>
      <c r="B248" s="2" t="s">
        <v>243</v>
      </c>
      <c r="C248" s="9" t="s">
        <v>2421</v>
      </c>
      <c r="D248" s="4" t="s">
        <v>2348</v>
      </c>
      <c r="E248" s="4" t="s">
        <v>2422</v>
      </c>
      <c r="F248" s="16">
        <v>17277128</v>
      </c>
      <c r="G248" s="10" t="s">
        <v>1109</v>
      </c>
      <c r="H248" s="11" t="s">
        <v>1878</v>
      </c>
      <c r="I248" s="14"/>
      <c r="J248" s="23" t="s">
        <v>1884</v>
      </c>
      <c r="K248" s="11" t="s">
        <v>1880</v>
      </c>
      <c r="L248" s="33">
        <f t="shared" si="61"/>
        <v>0.40268456375838929</v>
      </c>
      <c r="M248" s="36">
        <f t="shared" si="63"/>
        <v>12</v>
      </c>
      <c r="N248" s="37">
        <f t="shared" si="64"/>
        <v>3.3557046979865772</v>
      </c>
      <c r="O248" s="39" t="s">
        <v>243</v>
      </c>
      <c r="P248" s="11"/>
    </row>
    <row r="249" spans="1:16" x14ac:dyDescent="0.25">
      <c r="A249">
        <v>248</v>
      </c>
      <c r="B249" s="2" t="s">
        <v>244</v>
      </c>
      <c r="C249" s="9" t="s">
        <v>2421</v>
      </c>
      <c r="D249" s="4" t="s">
        <v>2348</v>
      </c>
      <c r="E249" s="4" t="s">
        <v>2422</v>
      </c>
      <c r="F249" s="16">
        <v>17277128</v>
      </c>
      <c r="G249" s="10" t="s">
        <v>1110</v>
      </c>
      <c r="H249" s="11" t="s">
        <v>1878</v>
      </c>
      <c r="I249" s="14"/>
      <c r="J249" s="23" t="s">
        <v>1885</v>
      </c>
      <c r="K249" s="11" t="s">
        <v>1880</v>
      </c>
      <c r="L249" s="33">
        <f t="shared" si="61"/>
        <v>0.40268456375838929</v>
      </c>
      <c r="M249" s="36">
        <f t="shared" si="63"/>
        <v>12</v>
      </c>
      <c r="N249" s="37">
        <f t="shared" si="64"/>
        <v>3.3557046979865772</v>
      </c>
      <c r="O249" s="39" t="s">
        <v>244</v>
      </c>
      <c r="P249" s="11"/>
    </row>
    <row r="250" spans="1:16" x14ac:dyDescent="0.25">
      <c r="A250">
        <v>249</v>
      </c>
      <c r="B250" s="2" t="s">
        <v>245</v>
      </c>
      <c r="C250" s="9" t="s">
        <v>2421</v>
      </c>
      <c r="D250" s="4" t="s">
        <v>2348</v>
      </c>
      <c r="E250" s="4" t="s">
        <v>2422</v>
      </c>
      <c r="F250" s="16">
        <v>17277128</v>
      </c>
      <c r="G250" s="10" t="s">
        <v>1111</v>
      </c>
      <c r="H250" s="11" t="s">
        <v>1878</v>
      </c>
      <c r="I250" s="14"/>
      <c r="J250" s="23" t="s">
        <v>1886</v>
      </c>
      <c r="K250" s="11" t="s">
        <v>1880</v>
      </c>
      <c r="L250" s="33">
        <f t="shared" si="61"/>
        <v>0.40268456375838929</v>
      </c>
      <c r="M250" s="36">
        <f t="shared" si="63"/>
        <v>12</v>
      </c>
      <c r="N250" s="37">
        <f t="shared" si="64"/>
        <v>3.3557046979865772</v>
      </c>
      <c r="O250" s="39" t="s">
        <v>245</v>
      </c>
      <c r="P250" s="11"/>
    </row>
    <row r="251" spans="1:16" x14ac:dyDescent="0.25">
      <c r="A251">
        <v>250</v>
      </c>
      <c r="B251" s="2" t="s">
        <v>246</v>
      </c>
      <c r="C251" s="9" t="s">
        <v>2421</v>
      </c>
      <c r="D251" s="4" t="s">
        <v>2348</v>
      </c>
      <c r="E251" s="4" t="s">
        <v>2422</v>
      </c>
      <c r="F251" s="16">
        <v>17277128</v>
      </c>
      <c r="G251" s="10" t="s">
        <v>1112</v>
      </c>
      <c r="H251" s="11" t="s">
        <v>1878</v>
      </c>
      <c r="I251" s="14"/>
      <c r="J251" s="23" t="s">
        <v>1887</v>
      </c>
      <c r="K251" s="11" t="s">
        <v>1880</v>
      </c>
      <c r="L251" s="33">
        <f t="shared" si="61"/>
        <v>0.40268456375838929</v>
      </c>
      <c r="M251" s="36">
        <f t="shared" si="63"/>
        <v>12</v>
      </c>
      <c r="N251" s="37">
        <f t="shared" si="64"/>
        <v>3.3557046979865772</v>
      </c>
      <c r="O251" s="39" t="s">
        <v>246</v>
      </c>
      <c r="P251" s="11"/>
    </row>
    <row r="252" spans="1:16" x14ac:dyDescent="0.25">
      <c r="A252">
        <v>251</v>
      </c>
      <c r="B252" s="2" t="s">
        <v>247</v>
      </c>
      <c r="C252" s="9" t="s">
        <v>2421</v>
      </c>
      <c r="D252" s="4" t="s">
        <v>2348</v>
      </c>
      <c r="E252" s="4" t="s">
        <v>2422</v>
      </c>
      <c r="F252" s="16">
        <v>17277128</v>
      </c>
      <c r="G252" s="10" t="s">
        <v>1113</v>
      </c>
      <c r="H252" s="11" t="s">
        <v>1878</v>
      </c>
      <c r="I252" s="14"/>
      <c r="J252" s="23" t="s">
        <v>1888</v>
      </c>
      <c r="K252" s="11" t="s">
        <v>1880</v>
      </c>
      <c r="L252" s="33">
        <f t="shared" si="61"/>
        <v>0.40268456375838929</v>
      </c>
      <c r="M252" s="36">
        <f t="shared" si="63"/>
        <v>12</v>
      </c>
      <c r="N252" s="37">
        <f t="shared" si="64"/>
        <v>3.3557046979865772</v>
      </c>
      <c r="O252" s="39" t="s">
        <v>247</v>
      </c>
      <c r="P252" s="11"/>
    </row>
    <row r="253" spans="1:16" x14ac:dyDescent="0.25">
      <c r="A253">
        <v>252</v>
      </c>
      <c r="B253" s="2" t="s">
        <v>248</v>
      </c>
      <c r="C253" s="9" t="s">
        <v>2421</v>
      </c>
      <c r="D253" s="4" t="s">
        <v>2348</v>
      </c>
      <c r="E253" s="4" t="s">
        <v>2422</v>
      </c>
      <c r="F253" s="16">
        <v>17277128</v>
      </c>
      <c r="G253" s="10" t="s">
        <v>1114</v>
      </c>
      <c r="H253" s="11" t="s">
        <v>1878</v>
      </c>
      <c r="I253" s="14"/>
      <c r="J253" s="23" t="s">
        <v>1889</v>
      </c>
      <c r="K253" s="11" t="s">
        <v>1880</v>
      </c>
      <c r="L253" s="33">
        <f t="shared" si="61"/>
        <v>0.40268456375838929</v>
      </c>
      <c r="M253" s="36">
        <f t="shared" si="63"/>
        <v>12</v>
      </c>
      <c r="N253" s="37">
        <f t="shared" si="64"/>
        <v>3.3557046979865772</v>
      </c>
      <c r="O253" s="39" t="s">
        <v>248</v>
      </c>
      <c r="P253" s="11"/>
    </row>
    <row r="254" spans="1:16" x14ac:dyDescent="0.25">
      <c r="A254">
        <v>253</v>
      </c>
      <c r="B254" s="2" t="s">
        <v>249</v>
      </c>
      <c r="C254" s="9" t="s">
        <v>2421</v>
      </c>
      <c r="D254" s="4" t="s">
        <v>2348</v>
      </c>
      <c r="E254" s="4" t="s">
        <v>2422</v>
      </c>
      <c r="F254" s="16">
        <v>17277128</v>
      </c>
      <c r="G254" s="10" t="s">
        <v>1115</v>
      </c>
      <c r="H254" s="11" t="s">
        <v>1878</v>
      </c>
      <c r="I254" s="14"/>
      <c r="J254" s="23" t="s">
        <v>1890</v>
      </c>
      <c r="K254" s="11" t="s">
        <v>1880</v>
      </c>
      <c r="L254" s="33">
        <f t="shared" si="61"/>
        <v>0.40268456375838929</v>
      </c>
      <c r="M254" s="36">
        <f t="shared" si="63"/>
        <v>12</v>
      </c>
      <c r="N254" s="37">
        <f t="shared" si="64"/>
        <v>3.3557046979865772</v>
      </c>
      <c r="O254" s="39" t="s">
        <v>249</v>
      </c>
      <c r="P254" s="11"/>
    </row>
    <row r="255" spans="1:16" x14ac:dyDescent="0.25">
      <c r="A255">
        <v>254</v>
      </c>
      <c r="B255" s="2" t="s">
        <v>250</v>
      </c>
      <c r="C255" s="9" t="s">
        <v>2421</v>
      </c>
      <c r="D255" s="4" t="s">
        <v>2348</v>
      </c>
      <c r="E255" s="4" t="s">
        <v>2422</v>
      </c>
      <c r="F255" s="16">
        <v>17277128</v>
      </c>
      <c r="G255" s="10" t="s">
        <v>1116</v>
      </c>
      <c r="H255" s="11" t="s">
        <v>1878</v>
      </c>
      <c r="I255" s="14"/>
      <c r="J255" s="23" t="s">
        <v>1891</v>
      </c>
      <c r="K255" s="11" t="s">
        <v>1880</v>
      </c>
      <c r="L255" s="33">
        <f t="shared" si="61"/>
        <v>0.40268456375838929</v>
      </c>
      <c r="M255" s="36">
        <f t="shared" si="63"/>
        <v>12</v>
      </c>
      <c r="N255" s="37">
        <f t="shared" si="64"/>
        <v>3.3557046979865772</v>
      </c>
      <c r="O255" s="39" t="s">
        <v>250</v>
      </c>
      <c r="P255" s="11"/>
    </row>
    <row r="256" spans="1:16" x14ac:dyDescent="0.25">
      <c r="A256">
        <v>255</v>
      </c>
      <c r="B256" s="2" t="s">
        <v>251</v>
      </c>
      <c r="C256" s="9" t="s">
        <v>2421</v>
      </c>
      <c r="D256" s="4" t="s">
        <v>2348</v>
      </c>
      <c r="E256" s="4" t="s">
        <v>2422</v>
      </c>
      <c r="F256" s="16">
        <v>17277128</v>
      </c>
      <c r="G256" s="10" t="s">
        <v>1117</v>
      </c>
      <c r="H256" s="11" t="s">
        <v>1878</v>
      </c>
      <c r="I256" s="14"/>
      <c r="J256" s="23" t="s">
        <v>1892</v>
      </c>
      <c r="K256" s="11" t="s">
        <v>1880</v>
      </c>
      <c r="L256" s="33">
        <f t="shared" si="61"/>
        <v>0.40268456375838929</v>
      </c>
      <c r="M256" s="36">
        <f t="shared" si="63"/>
        <v>12</v>
      </c>
      <c r="N256" s="37">
        <f t="shared" si="64"/>
        <v>3.3557046979865772</v>
      </c>
      <c r="O256" s="39" t="s">
        <v>251</v>
      </c>
      <c r="P256" s="11"/>
    </row>
    <row r="257" spans="1:16" x14ac:dyDescent="0.25">
      <c r="A257">
        <v>256</v>
      </c>
      <c r="B257" s="2" t="s">
        <v>252</v>
      </c>
      <c r="C257" s="9" t="s">
        <v>2421</v>
      </c>
      <c r="D257" s="4" t="s">
        <v>2348</v>
      </c>
      <c r="E257" s="4" t="s">
        <v>2422</v>
      </c>
      <c r="F257" s="16">
        <v>17277128</v>
      </c>
      <c r="G257" s="10" t="s">
        <v>1118</v>
      </c>
      <c r="H257" s="11" t="s">
        <v>1878</v>
      </c>
      <c r="I257" s="14"/>
      <c r="J257" s="23" t="s">
        <v>1893</v>
      </c>
      <c r="K257" s="11" t="s">
        <v>1880</v>
      </c>
      <c r="L257" s="33">
        <f t="shared" si="61"/>
        <v>0.40268456375838929</v>
      </c>
      <c r="M257" s="36">
        <f t="shared" si="63"/>
        <v>12</v>
      </c>
      <c r="N257" s="37">
        <f t="shared" si="64"/>
        <v>3.3557046979865772</v>
      </c>
      <c r="O257" s="39" t="s">
        <v>252</v>
      </c>
      <c r="P257" s="11"/>
    </row>
    <row r="258" spans="1:16" x14ac:dyDescent="0.25">
      <c r="A258">
        <v>257</v>
      </c>
      <c r="B258" s="2" t="s">
        <v>253</v>
      </c>
      <c r="C258" s="9" t="s">
        <v>2421</v>
      </c>
      <c r="D258" s="4" t="s">
        <v>2348</v>
      </c>
      <c r="E258" s="4" t="s">
        <v>2422</v>
      </c>
      <c r="F258" s="16">
        <v>17277128</v>
      </c>
      <c r="G258" s="10" t="s">
        <v>1119</v>
      </c>
      <c r="H258" s="11" t="s">
        <v>1878</v>
      </c>
      <c r="I258" s="14"/>
      <c r="J258" s="23" t="s">
        <v>1894</v>
      </c>
      <c r="K258" s="11" t="s">
        <v>1880</v>
      </c>
      <c r="L258" s="33">
        <f t="shared" si="61"/>
        <v>0.40268456375838929</v>
      </c>
      <c r="M258" s="36">
        <f t="shared" si="63"/>
        <v>12</v>
      </c>
      <c r="N258" s="37">
        <f t="shared" si="64"/>
        <v>3.3557046979865772</v>
      </c>
      <c r="O258" s="39" t="s">
        <v>253</v>
      </c>
      <c r="P258" s="11"/>
    </row>
    <row r="259" spans="1:16" x14ac:dyDescent="0.25">
      <c r="A259">
        <v>258</v>
      </c>
      <c r="B259" s="2" t="s">
        <v>254</v>
      </c>
      <c r="C259" s="9" t="s">
        <v>2421</v>
      </c>
      <c r="D259" s="4" t="s">
        <v>2348</v>
      </c>
      <c r="E259" s="4" t="s">
        <v>2422</v>
      </c>
      <c r="F259" s="16">
        <v>17277128</v>
      </c>
      <c r="G259" s="10" t="s">
        <v>1120</v>
      </c>
      <c r="H259" s="11" t="s">
        <v>1878</v>
      </c>
      <c r="I259" s="14"/>
      <c r="J259" s="23" t="s">
        <v>1895</v>
      </c>
      <c r="K259" s="11" t="s">
        <v>1880</v>
      </c>
      <c r="L259" s="33">
        <f t="shared" si="61"/>
        <v>0.40268456375838929</v>
      </c>
      <c r="M259" s="36">
        <f t="shared" si="63"/>
        <v>12</v>
      </c>
      <c r="N259" s="37">
        <f t="shared" si="64"/>
        <v>3.3557046979865772</v>
      </c>
      <c r="O259" s="39" t="s">
        <v>254</v>
      </c>
      <c r="P259" s="11"/>
    </row>
    <row r="260" spans="1:16" x14ac:dyDescent="0.25">
      <c r="A260">
        <v>259</v>
      </c>
      <c r="B260" s="2" t="s">
        <v>255</v>
      </c>
      <c r="C260" s="9" t="s">
        <v>2421</v>
      </c>
      <c r="D260" s="4" t="s">
        <v>2348</v>
      </c>
      <c r="E260" s="4" t="s">
        <v>2422</v>
      </c>
      <c r="F260" s="16">
        <v>17277128</v>
      </c>
      <c r="G260" s="10" t="s">
        <v>1121</v>
      </c>
      <c r="H260" s="11" t="s">
        <v>1878</v>
      </c>
      <c r="I260" s="14"/>
      <c r="J260" s="23" t="s">
        <v>1896</v>
      </c>
      <c r="K260" s="11" t="s">
        <v>1880</v>
      </c>
      <c r="L260" s="33">
        <f t="shared" si="61"/>
        <v>0.40268456375838929</v>
      </c>
      <c r="M260" s="36">
        <f t="shared" si="63"/>
        <v>12</v>
      </c>
      <c r="N260" s="37">
        <f t="shared" si="64"/>
        <v>3.3557046979865772</v>
      </c>
      <c r="O260" s="39" t="s">
        <v>255</v>
      </c>
      <c r="P260" s="11"/>
    </row>
    <row r="261" spans="1:16" x14ac:dyDescent="0.25">
      <c r="A261">
        <v>260</v>
      </c>
      <c r="B261" s="2" t="s">
        <v>256</v>
      </c>
      <c r="C261" s="9" t="s">
        <v>2421</v>
      </c>
      <c r="D261" s="4" t="s">
        <v>2348</v>
      </c>
      <c r="E261" s="4" t="s">
        <v>2422</v>
      </c>
      <c r="F261" s="16">
        <v>17277128</v>
      </c>
      <c r="G261" s="10" t="s">
        <v>1122</v>
      </c>
      <c r="H261" s="11" t="s">
        <v>1878</v>
      </c>
      <c r="I261" s="14"/>
      <c r="J261" s="23" t="s">
        <v>1897</v>
      </c>
      <c r="K261" s="11" t="s">
        <v>1880</v>
      </c>
      <c r="L261" s="33">
        <f t="shared" si="61"/>
        <v>0.40268456375838929</v>
      </c>
      <c r="M261" s="36">
        <f t="shared" si="63"/>
        <v>12</v>
      </c>
      <c r="N261" s="37">
        <f t="shared" si="64"/>
        <v>3.3557046979865772</v>
      </c>
      <c r="O261" s="39" t="s">
        <v>256</v>
      </c>
      <c r="P261" s="11"/>
    </row>
    <row r="262" spans="1:16" x14ac:dyDescent="0.25">
      <c r="A262">
        <v>261</v>
      </c>
      <c r="B262" s="2" t="s">
        <v>257</v>
      </c>
      <c r="C262" s="9" t="s">
        <v>2421</v>
      </c>
      <c r="D262" s="4" t="s">
        <v>2348</v>
      </c>
      <c r="E262" s="4" t="s">
        <v>2422</v>
      </c>
      <c r="F262" s="16">
        <v>17277128</v>
      </c>
      <c r="G262" s="10" t="s">
        <v>1123</v>
      </c>
      <c r="H262" s="11" t="s">
        <v>1878</v>
      </c>
      <c r="I262" s="14"/>
      <c r="J262" s="23" t="s">
        <v>1898</v>
      </c>
      <c r="K262" s="11" t="s">
        <v>1880</v>
      </c>
      <c r="L262" s="33">
        <f t="shared" si="61"/>
        <v>0.40268456375838929</v>
      </c>
      <c r="M262" s="36">
        <f t="shared" si="63"/>
        <v>12</v>
      </c>
      <c r="N262" s="37">
        <f t="shared" si="64"/>
        <v>3.3557046979865772</v>
      </c>
      <c r="O262" s="39" t="s">
        <v>257</v>
      </c>
      <c r="P262" s="11"/>
    </row>
    <row r="263" spans="1:16" x14ac:dyDescent="0.25">
      <c r="A263">
        <v>262</v>
      </c>
      <c r="B263" s="2" t="s">
        <v>258</v>
      </c>
      <c r="C263" s="9" t="s">
        <v>2421</v>
      </c>
      <c r="D263" s="4" t="s">
        <v>2348</v>
      </c>
      <c r="E263" s="4" t="s">
        <v>2422</v>
      </c>
      <c r="F263" s="16">
        <v>17277128</v>
      </c>
      <c r="G263" s="10" t="s">
        <v>1124</v>
      </c>
      <c r="H263" s="11" t="s">
        <v>1878</v>
      </c>
      <c r="I263" s="14"/>
      <c r="J263" s="23" t="s">
        <v>1899</v>
      </c>
      <c r="K263" s="11" t="s">
        <v>1880</v>
      </c>
      <c r="L263" s="33">
        <f t="shared" si="61"/>
        <v>0.40268456375838929</v>
      </c>
      <c r="M263" s="36">
        <f t="shared" si="63"/>
        <v>12</v>
      </c>
      <c r="N263" s="37">
        <f t="shared" si="64"/>
        <v>3.3557046979865772</v>
      </c>
      <c r="O263" s="39" t="s">
        <v>258</v>
      </c>
      <c r="P263" s="11"/>
    </row>
    <row r="264" spans="1:16" x14ac:dyDescent="0.25">
      <c r="A264">
        <v>263</v>
      </c>
      <c r="B264" s="2" t="s">
        <v>259</v>
      </c>
      <c r="C264" s="9" t="s">
        <v>2421</v>
      </c>
      <c r="D264" s="4" t="s">
        <v>2348</v>
      </c>
      <c r="E264" s="4" t="s">
        <v>2422</v>
      </c>
      <c r="F264" s="16">
        <v>17277128</v>
      </c>
      <c r="G264" s="10" t="s">
        <v>1125</v>
      </c>
      <c r="H264" s="11" t="s">
        <v>1878</v>
      </c>
      <c r="I264" s="14"/>
      <c r="J264" s="23" t="s">
        <v>1900</v>
      </c>
      <c r="K264" s="11" t="s">
        <v>1880</v>
      </c>
      <c r="L264" s="33">
        <f t="shared" si="61"/>
        <v>0.40268456375838929</v>
      </c>
      <c r="M264" s="36">
        <f t="shared" si="63"/>
        <v>12</v>
      </c>
      <c r="N264" s="37">
        <f t="shared" si="64"/>
        <v>3.3557046979865772</v>
      </c>
      <c r="O264" s="39" t="s">
        <v>259</v>
      </c>
      <c r="P264" s="11"/>
    </row>
    <row r="265" spans="1:16" x14ac:dyDescent="0.25">
      <c r="A265">
        <v>264</v>
      </c>
      <c r="B265" s="2" t="s">
        <v>260</v>
      </c>
      <c r="C265" s="9" t="s">
        <v>2421</v>
      </c>
      <c r="D265" s="4" t="s">
        <v>2348</v>
      </c>
      <c r="E265" s="4" t="s">
        <v>2422</v>
      </c>
      <c r="F265" s="16">
        <v>17277128</v>
      </c>
      <c r="G265" s="10" t="s">
        <v>1126</v>
      </c>
      <c r="H265" s="11" t="s">
        <v>1878</v>
      </c>
      <c r="I265" s="14"/>
      <c r="J265" s="23" t="s">
        <v>1901</v>
      </c>
      <c r="K265" s="11" t="s">
        <v>1880</v>
      </c>
      <c r="L265" s="33">
        <f>2/745*100</f>
        <v>0.26845637583892618</v>
      </c>
      <c r="M265" s="36">
        <f>2/25*100</f>
        <v>8</v>
      </c>
      <c r="N265" s="37">
        <f t="shared" si="64"/>
        <v>3.3557046979865772</v>
      </c>
      <c r="O265" s="39" t="s">
        <v>260</v>
      </c>
      <c r="P265" s="11"/>
    </row>
    <row r="266" spans="1:16" x14ac:dyDescent="0.25">
      <c r="A266">
        <v>265</v>
      </c>
      <c r="B266" s="2" t="s">
        <v>261</v>
      </c>
      <c r="C266" s="9" t="s">
        <v>2421</v>
      </c>
      <c r="D266" s="4" t="s">
        <v>2348</v>
      </c>
      <c r="E266" s="4" t="s">
        <v>2422</v>
      </c>
      <c r="F266" s="16">
        <v>17277128</v>
      </c>
      <c r="G266" s="10" t="s">
        <v>1127</v>
      </c>
      <c r="H266" s="11" t="s">
        <v>1878</v>
      </c>
      <c r="I266" s="14"/>
      <c r="J266" s="23" t="s">
        <v>1902</v>
      </c>
      <c r="K266" s="11" t="s">
        <v>1880</v>
      </c>
      <c r="L266" s="33">
        <f t="shared" ref="L266:L268" si="65">2/745*100</f>
        <v>0.26845637583892618</v>
      </c>
      <c r="M266" s="36">
        <f t="shared" ref="M266:M268" si="66">2/25*100</f>
        <v>8</v>
      </c>
      <c r="N266" s="37">
        <f t="shared" si="64"/>
        <v>3.3557046979865772</v>
      </c>
      <c r="O266" s="39" t="s">
        <v>261</v>
      </c>
      <c r="P266" s="11"/>
    </row>
    <row r="267" spans="1:16" x14ac:dyDescent="0.25">
      <c r="A267">
        <v>266</v>
      </c>
      <c r="B267" s="2" t="s">
        <v>262</v>
      </c>
      <c r="C267" s="9" t="s">
        <v>2421</v>
      </c>
      <c r="D267" s="4" t="s">
        <v>2348</v>
      </c>
      <c r="E267" s="4" t="s">
        <v>2422</v>
      </c>
      <c r="F267" s="16">
        <v>17277128</v>
      </c>
      <c r="G267" s="10" t="s">
        <v>1128</v>
      </c>
      <c r="H267" s="11" t="s">
        <v>1878</v>
      </c>
      <c r="I267" s="14"/>
      <c r="J267" s="23" t="s">
        <v>1903</v>
      </c>
      <c r="K267" s="11" t="s">
        <v>1880</v>
      </c>
      <c r="L267" s="33">
        <f t="shared" si="65"/>
        <v>0.26845637583892618</v>
      </c>
      <c r="M267" s="36">
        <f t="shared" si="66"/>
        <v>8</v>
      </c>
      <c r="N267" s="37">
        <f t="shared" si="64"/>
        <v>3.3557046979865772</v>
      </c>
      <c r="O267" s="39" t="s">
        <v>262</v>
      </c>
      <c r="P267" s="11"/>
    </row>
    <row r="268" spans="1:16" x14ac:dyDescent="0.25">
      <c r="A268">
        <v>267</v>
      </c>
      <c r="B268" s="2" t="s">
        <v>263</v>
      </c>
      <c r="C268" s="9" t="s">
        <v>2421</v>
      </c>
      <c r="D268" s="4" t="s">
        <v>2348</v>
      </c>
      <c r="E268" s="4" t="s">
        <v>2422</v>
      </c>
      <c r="F268" s="16">
        <v>17277128</v>
      </c>
      <c r="G268" s="10" t="s">
        <v>1129</v>
      </c>
      <c r="H268" s="11" t="s">
        <v>1878</v>
      </c>
      <c r="I268" s="14"/>
      <c r="J268" s="23" t="s">
        <v>1904</v>
      </c>
      <c r="K268" s="11" t="s">
        <v>1880</v>
      </c>
      <c r="L268" s="33">
        <f t="shared" si="65"/>
        <v>0.26845637583892618</v>
      </c>
      <c r="M268" s="36">
        <f t="shared" si="66"/>
        <v>8</v>
      </c>
      <c r="N268" s="37">
        <f t="shared" si="64"/>
        <v>3.3557046979865772</v>
      </c>
      <c r="O268" s="39" t="s">
        <v>263</v>
      </c>
      <c r="P268" s="11"/>
    </row>
    <row r="269" spans="1:16" x14ac:dyDescent="0.25">
      <c r="A269">
        <v>268</v>
      </c>
      <c r="B269" s="2" t="s">
        <v>264</v>
      </c>
      <c r="C269" s="9" t="s">
        <v>2423</v>
      </c>
      <c r="D269" s="4" t="s">
        <v>2348</v>
      </c>
      <c r="E269" s="4" t="s">
        <v>2424</v>
      </c>
      <c r="F269" s="18" t="s">
        <v>2362</v>
      </c>
      <c r="G269" s="10" t="s">
        <v>1286</v>
      </c>
      <c r="H269" s="11" t="s">
        <v>2120</v>
      </c>
      <c r="I269" s="14"/>
      <c r="J269" s="23" t="s">
        <v>2128</v>
      </c>
      <c r="K269" s="11" t="s">
        <v>2129</v>
      </c>
      <c r="L269" s="33">
        <f>6/745*100</f>
        <v>0.80536912751677858</v>
      </c>
      <c r="M269" s="36">
        <f>6/10*100</f>
        <v>60</v>
      </c>
      <c r="N269" s="37">
        <f>10/745*100</f>
        <v>1.3422818791946309</v>
      </c>
      <c r="O269" s="39" t="s">
        <v>264</v>
      </c>
      <c r="P269" s="11"/>
    </row>
    <row r="270" spans="1:16" x14ac:dyDescent="0.25">
      <c r="A270">
        <v>269</v>
      </c>
      <c r="B270" s="2" t="s">
        <v>265</v>
      </c>
      <c r="C270" s="9" t="s">
        <v>2423</v>
      </c>
      <c r="D270" s="4" t="s">
        <v>2348</v>
      </c>
      <c r="E270" s="4" t="s">
        <v>2424</v>
      </c>
      <c r="F270" s="18" t="s">
        <v>2362</v>
      </c>
      <c r="G270" s="10" t="s">
        <v>1287</v>
      </c>
      <c r="H270" s="11" t="s">
        <v>2120</v>
      </c>
      <c r="I270" s="14"/>
      <c r="J270" s="23" t="s">
        <v>2130</v>
      </c>
      <c r="K270" s="11" t="s">
        <v>2129</v>
      </c>
      <c r="L270" s="33">
        <f t="shared" ref="L270:L274" si="67">6/745*100</f>
        <v>0.80536912751677858</v>
      </c>
      <c r="M270" s="36">
        <f t="shared" ref="M270:M274" si="68">6/10*100</f>
        <v>60</v>
      </c>
      <c r="N270" s="37">
        <f t="shared" ref="N270:N278" si="69">10/745*100</f>
        <v>1.3422818791946309</v>
      </c>
      <c r="O270" s="39" t="s">
        <v>265</v>
      </c>
      <c r="P270" s="11"/>
    </row>
    <row r="271" spans="1:16" x14ac:dyDescent="0.25">
      <c r="A271">
        <v>270</v>
      </c>
      <c r="B271" s="2" t="s">
        <v>266</v>
      </c>
      <c r="C271" s="9" t="s">
        <v>2423</v>
      </c>
      <c r="D271" s="4" t="s">
        <v>2348</v>
      </c>
      <c r="E271" s="4" t="s">
        <v>2424</v>
      </c>
      <c r="F271" s="18" t="s">
        <v>2362</v>
      </c>
      <c r="G271" s="10" t="s">
        <v>1288</v>
      </c>
      <c r="H271" s="11" t="s">
        <v>2120</v>
      </c>
      <c r="I271" s="14"/>
      <c r="J271" s="23" t="s">
        <v>2131</v>
      </c>
      <c r="K271" s="11" t="s">
        <v>2129</v>
      </c>
      <c r="L271" s="33">
        <f t="shared" si="67"/>
        <v>0.80536912751677858</v>
      </c>
      <c r="M271" s="36">
        <f t="shared" si="68"/>
        <v>60</v>
      </c>
      <c r="N271" s="37">
        <f t="shared" si="69"/>
        <v>1.3422818791946309</v>
      </c>
      <c r="O271" s="39" t="s">
        <v>266</v>
      </c>
      <c r="P271" s="11"/>
    </row>
    <row r="272" spans="1:16" x14ac:dyDescent="0.25">
      <c r="A272">
        <v>271</v>
      </c>
      <c r="B272" s="2" t="s">
        <v>267</v>
      </c>
      <c r="C272" s="9" t="s">
        <v>2423</v>
      </c>
      <c r="D272" s="4" t="s">
        <v>2348</v>
      </c>
      <c r="E272" s="4" t="s">
        <v>2424</v>
      </c>
      <c r="F272" s="18" t="s">
        <v>2362</v>
      </c>
      <c r="G272" s="10" t="s">
        <v>1289</v>
      </c>
      <c r="H272" s="11" t="s">
        <v>2120</v>
      </c>
      <c r="I272" s="14"/>
      <c r="J272" s="23" t="s">
        <v>2132</v>
      </c>
      <c r="K272" s="11" t="s">
        <v>2129</v>
      </c>
      <c r="L272" s="33">
        <f t="shared" si="67"/>
        <v>0.80536912751677858</v>
      </c>
      <c r="M272" s="36">
        <f t="shared" si="68"/>
        <v>60</v>
      </c>
      <c r="N272" s="37">
        <f t="shared" si="69"/>
        <v>1.3422818791946309</v>
      </c>
      <c r="O272" s="39" t="s">
        <v>267</v>
      </c>
      <c r="P272" s="11"/>
    </row>
    <row r="273" spans="1:16" x14ac:dyDescent="0.25">
      <c r="A273">
        <v>272</v>
      </c>
      <c r="B273" s="2" t="s">
        <v>268</v>
      </c>
      <c r="C273" s="9" t="s">
        <v>2423</v>
      </c>
      <c r="D273" s="4" t="s">
        <v>2348</v>
      </c>
      <c r="E273" s="4" t="s">
        <v>2424</v>
      </c>
      <c r="F273" s="18" t="s">
        <v>2362</v>
      </c>
      <c r="G273" s="10" t="s">
        <v>1290</v>
      </c>
      <c r="H273" s="11" t="s">
        <v>2120</v>
      </c>
      <c r="I273" s="14"/>
      <c r="J273" s="23" t="s">
        <v>2133</v>
      </c>
      <c r="K273" s="11" t="s">
        <v>2129</v>
      </c>
      <c r="L273" s="33">
        <f t="shared" si="67"/>
        <v>0.80536912751677858</v>
      </c>
      <c r="M273" s="36">
        <f t="shared" si="68"/>
        <v>60</v>
      </c>
      <c r="N273" s="37">
        <f t="shared" si="69"/>
        <v>1.3422818791946309</v>
      </c>
      <c r="O273" s="39" t="s">
        <v>268</v>
      </c>
      <c r="P273" s="11"/>
    </row>
    <row r="274" spans="1:16" x14ac:dyDescent="0.25">
      <c r="A274">
        <v>273</v>
      </c>
      <c r="B274" s="2" t="s">
        <v>269</v>
      </c>
      <c r="C274" s="9" t="s">
        <v>2423</v>
      </c>
      <c r="D274" s="4" t="s">
        <v>2348</v>
      </c>
      <c r="E274" s="4" t="s">
        <v>2424</v>
      </c>
      <c r="F274" s="18" t="s">
        <v>2362</v>
      </c>
      <c r="G274" s="10" t="s">
        <v>1291</v>
      </c>
      <c r="H274" s="11" t="s">
        <v>2120</v>
      </c>
      <c r="I274" s="14"/>
      <c r="J274" s="23" t="s">
        <v>2134</v>
      </c>
      <c r="K274" s="11" t="s">
        <v>2129</v>
      </c>
      <c r="L274" s="33">
        <f t="shared" si="67"/>
        <v>0.80536912751677858</v>
      </c>
      <c r="M274" s="36">
        <f t="shared" si="68"/>
        <v>60</v>
      </c>
      <c r="N274" s="37">
        <f t="shared" si="69"/>
        <v>1.3422818791946309</v>
      </c>
      <c r="O274" s="39" t="s">
        <v>269</v>
      </c>
      <c r="P274" s="11"/>
    </row>
    <row r="275" spans="1:16" ht="15" customHeight="1" x14ac:dyDescent="0.25">
      <c r="A275">
        <v>274</v>
      </c>
      <c r="B275" s="2" t="s">
        <v>270</v>
      </c>
      <c r="C275" s="9" t="s">
        <v>2425</v>
      </c>
      <c r="D275" s="4" t="s">
        <v>2348</v>
      </c>
      <c r="E275" s="4" t="s">
        <v>2426</v>
      </c>
      <c r="F275" s="18" t="s">
        <v>2362</v>
      </c>
      <c r="G275" s="10" t="s">
        <v>1292</v>
      </c>
      <c r="H275" s="11" t="s">
        <v>2120</v>
      </c>
      <c r="I275" s="14"/>
      <c r="J275" s="23" t="s">
        <v>2135</v>
      </c>
      <c r="K275" s="11" t="s">
        <v>2136</v>
      </c>
      <c r="L275" s="33">
        <f>4/745*100</f>
        <v>0.53691275167785235</v>
      </c>
      <c r="M275" s="36">
        <f>4/10*100</f>
        <v>40</v>
      </c>
      <c r="N275" s="37">
        <f t="shared" si="69"/>
        <v>1.3422818791946309</v>
      </c>
      <c r="O275" s="39" t="s">
        <v>270</v>
      </c>
      <c r="P275" s="11"/>
    </row>
    <row r="276" spans="1:16" ht="15" customHeight="1" x14ac:dyDescent="0.25">
      <c r="A276">
        <v>275</v>
      </c>
      <c r="B276" s="2" t="s">
        <v>271</v>
      </c>
      <c r="C276" s="9" t="s">
        <v>2425</v>
      </c>
      <c r="D276" s="4" t="s">
        <v>2348</v>
      </c>
      <c r="E276" s="4" t="s">
        <v>2426</v>
      </c>
      <c r="F276" s="18" t="s">
        <v>2362</v>
      </c>
      <c r="G276" s="10" t="s">
        <v>1293</v>
      </c>
      <c r="H276" s="11" t="s">
        <v>2120</v>
      </c>
      <c r="I276" s="14"/>
      <c r="J276" s="23" t="s">
        <v>2137</v>
      </c>
      <c r="K276" s="11" t="s">
        <v>2136</v>
      </c>
      <c r="L276" s="33">
        <f t="shared" ref="L276:L278" si="70">4/745*100</f>
        <v>0.53691275167785235</v>
      </c>
      <c r="M276" s="36">
        <f t="shared" ref="M276:M278" si="71">4/10*100</f>
        <v>40</v>
      </c>
      <c r="N276" s="37">
        <f t="shared" si="69"/>
        <v>1.3422818791946309</v>
      </c>
      <c r="O276" s="39" t="s">
        <v>271</v>
      </c>
      <c r="P276" s="11"/>
    </row>
    <row r="277" spans="1:16" ht="15" customHeight="1" x14ac:dyDescent="0.25">
      <c r="A277">
        <v>276</v>
      </c>
      <c r="B277" s="2" t="s">
        <v>272</v>
      </c>
      <c r="C277" s="9" t="s">
        <v>2425</v>
      </c>
      <c r="D277" s="4" t="s">
        <v>2348</v>
      </c>
      <c r="E277" s="4" t="s">
        <v>2426</v>
      </c>
      <c r="F277" s="18" t="s">
        <v>2362</v>
      </c>
      <c r="G277" s="10" t="s">
        <v>1294</v>
      </c>
      <c r="H277" s="11" t="s">
        <v>2120</v>
      </c>
      <c r="I277" s="14"/>
      <c r="J277" s="23" t="s">
        <v>2138</v>
      </c>
      <c r="K277" s="11" t="s">
        <v>2136</v>
      </c>
      <c r="L277" s="33">
        <f t="shared" si="70"/>
        <v>0.53691275167785235</v>
      </c>
      <c r="M277" s="36">
        <f t="shared" si="71"/>
        <v>40</v>
      </c>
      <c r="N277" s="37">
        <f t="shared" si="69"/>
        <v>1.3422818791946309</v>
      </c>
      <c r="O277" s="39" t="s">
        <v>272</v>
      </c>
      <c r="P277" s="11"/>
    </row>
    <row r="278" spans="1:16" ht="15" customHeight="1" x14ac:dyDescent="0.25">
      <c r="A278">
        <v>277</v>
      </c>
      <c r="B278" s="2" t="s">
        <v>273</v>
      </c>
      <c r="C278" s="9" t="s">
        <v>2425</v>
      </c>
      <c r="D278" s="4" t="s">
        <v>2348</v>
      </c>
      <c r="E278" s="4" t="s">
        <v>2426</v>
      </c>
      <c r="F278" s="18" t="s">
        <v>2362</v>
      </c>
      <c r="G278" s="10" t="s">
        <v>1295</v>
      </c>
      <c r="H278" s="11" t="s">
        <v>2120</v>
      </c>
      <c r="I278" s="14"/>
      <c r="J278" s="23" t="s">
        <v>2139</v>
      </c>
      <c r="K278" s="11" t="s">
        <v>2136</v>
      </c>
      <c r="L278" s="33">
        <f t="shared" si="70"/>
        <v>0.53691275167785235</v>
      </c>
      <c r="M278" s="36">
        <f t="shared" si="71"/>
        <v>40</v>
      </c>
      <c r="N278" s="37">
        <f t="shared" si="69"/>
        <v>1.3422818791946309</v>
      </c>
      <c r="O278" s="39" t="s">
        <v>273</v>
      </c>
      <c r="P278" s="11"/>
    </row>
    <row r="279" spans="1:16" x14ac:dyDescent="0.25">
      <c r="A279">
        <v>278</v>
      </c>
      <c r="B279" s="2" t="s">
        <v>274</v>
      </c>
      <c r="C279" s="9" t="s">
        <v>2427</v>
      </c>
      <c r="D279" s="4" t="s">
        <v>2348</v>
      </c>
      <c r="E279" s="4" t="s">
        <v>2428</v>
      </c>
      <c r="F279" s="16">
        <v>19075290</v>
      </c>
      <c r="G279" s="10" t="s">
        <v>1342</v>
      </c>
      <c r="H279" s="11" t="s">
        <v>2200</v>
      </c>
      <c r="I279" s="14"/>
      <c r="J279" s="23" t="s">
        <v>2201</v>
      </c>
      <c r="K279" s="11" t="s">
        <v>2202</v>
      </c>
      <c r="L279" s="33">
        <f>2/745*100</f>
        <v>0.26845637583892618</v>
      </c>
      <c r="M279" s="36">
        <f>2/16*100</f>
        <v>12.5</v>
      </c>
      <c r="N279" s="37">
        <f>16/745*100</f>
        <v>2.1476510067114094</v>
      </c>
      <c r="O279" s="39" t="s">
        <v>274</v>
      </c>
      <c r="P279" s="11"/>
    </row>
    <row r="280" spans="1:16" x14ac:dyDescent="0.25">
      <c r="A280">
        <v>279</v>
      </c>
      <c r="B280" s="2" t="s">
        <v>275</v>
      </c>
      <c r="C280" s="9" t="s">
        <v>2427</v>
      </c>
      <c r="D280" s="4" t="s">
        <v>2348</v>
      </c>
      <c r="E280" s="4" t="s">
        <v>2428</v>
      </c>
      <c r="F280" s="16">
        <v>19075290</v>
      </c>
      <c r="G280" s="10" t="s">
        <v>1343</v>
      </c>
      <c r="H280" s="11" t="s">
        <v>2200</v>
      </c>
      <c r="I280" s="14"/>
      <c r="J280" s="23" t="s">
        <v>2203</v>
      </c>
      <c r="K280" s="11" t="s">
        <v>2202</v>
      </c>
      <c r="L280" s="33">
        <f t="shared" ref="L280:L288" si="72">2/745*100</f>
        <v>0.26845637583892618</v>
      </c>
      <c r="M280" s="36">
        <f t="shared" ref="M280:M288" si="73">2/16*100</f>
        <v>12.5</v>
      </c>
      <c r="N280" s="37">
        <f t="shared" ref="N280:N294" si="74">16/745*100</f>
        <v>2.1476510067114094</v>
      </c>
      <c r="O280" s="39" t="s">
        <v>275</v>
      </c>
      <c r="P280" s="11"/>
    </row>
    <row r="281" spans="1:16" x14ac:dyDescent="0.25">
      <c r="A281">
        <v>280</v>
      </c>
      <c r="B281" s="2" t="s">
        <v>276</v>
      </c>
      <c r="C281" s="9" t="s">
        <v>2427</v>
      </c>
      <c r="D281" s="4" t="s">
        <v>2348</v>
      </c>
      <c r="E281" s="4" t="s">
        <v>2428</v>
      </c>
      <c r="F281" s="16">
        <v>19075290</v>
      </c>
      <c r="G281" s="10" t="s">
        <v>1344</v>
      </c>
      <c r="H281" s="11" t="s">
        <v>2200</v>
      </c>
      <c r="I281" s="14"/>
      <c r="J281" s="23" t="s">
        <v>2204</v>
      </c>
      <c r="K281" s="11" t="s">
        <v>2202</v>
      </c>
      <c r="L281" s="33">
        <f t="shared" si="72"/>
        <v>0.26845637583892618</v>
      </c>
      <c r="M281" s="36">
        <f t="shared" si="73"/>
        <v>12.5</v>
      </c>
      <c r="N281" s="37">
        <f t="shared" si="74"/>
        <v>2.1476510067114094</v>
      </c>
      <c r="O281" s="39" t="s">
        <v>276</v>
      </c>
      <c r="P281" s="11"/>
    </row>
    <row r="282" spans="1:16" x14ac:dyDescent="0.25">
      <c r="A282">
        <v>281</v>
      </c>
      <c r="B282" s="2" t="s">
        <v>277</v>
      </c>
      <c r="C282" s="9" t="s">
        <v>2427</v>
      </c>
      <c r="D282" s="4" t="s">
        <v>2348</v>
      </c>
      <c r="E282" s="4" t="s">
        <v>2428</v>
      </c>
      <c r="F282" s="16">
        <v>19075290</v>
      </c>
      <c r="G282" s="10" t="s">
        <v>1345</v>
      </c>
      <c r="H282" s="11" t="s">
        <v>2200</v>
      </c>
      <c r="I282" s="14"/>
      <c r="J282" s="23" t="s">
        <v>2205</v>
      </c>
      <c r="K282" s="11" t="s">
        <v>2202</v>
      </c>
      <c r="L282" s="33">
        <f t="shared" si="72"/>
        <v>0.26845637583892618</v>
      </c>
      <c r="M282" s="36">
        <f t="shared" si="73"/>
        <v>12.5</v>
      </c>
      <c r="N282" s="37">
        <f t="shared" si="74"/>
        <v>2.1476510067114094</v>
      </c>
      <c r="O282" s="39" t="s">
        <v>277</v>
      </c>
      <c r="P282" s="11"/>
    </row>
    <row r="283" spans="1:16" x14ac:dyDescent="0.25">
      <c r="A283">
        <v>282</v>
      </c>
      <c r="B283" s="2" t="s">
        <v>278</v>
      </c>
      <c r="C283" s="9" t="s">
        <v>2427</v>
      </c>
      <c r="D283" s="4" t="s">
        <v>2348</v>
      </c>
      <c r="E283" s="4" t="s">
        <v>2428</v>
      </c>
      <c r="F283" s="16">
        <v>19075290</v>
      </c>
      <c r="G283" s="10" t="s">
        <v>1346</v>
      </c>
      <c r="H283" s="11" t="s">
        <v>2200</v>
      </c>
      <c r="I283" s="14"/>
      <c r="J283" s="23" t="s">
        <v>2206</v>
      </c>
      <c r="K283" s="11" t="s">
        <v>2202</v>
      </c>
      <c r="L283" s="33">
        <f t="shared" si="72"/>
        <v>0.26845637583892618</v>
      </c>
      <c r="M283" s="36">
        <f t="shared" si="73"/>
        <v>12.5</v>
      </c>
      <c r="N283" s="37">
        <f t="shared" si="74"/>
        <v>2.1476510067114094</v>
      </c>
      <c r="O283" s="39" t="s">
        <v>278</v>
      </c>
      <c r="P283" s="11"/>
    </row>
    <row r="284" spans="1:16" x14ac:dyDescent="0.25">
      <c r="A284">
        <v>283</v>
      </c>
      <c r="B284" s="2" t="s">
        <v>279</v>
      </c>
      <c r="C284" s="9" t="s">
        <v>2427</v>
      </c>
      <c r="D284" s="4" t="s">
        <v>2348</v>
      </c>
      <c r="E284" s="4" t="s">
        <v>2428</v>
      </c>
      <c r="F284" s="16">
        <v>19075290</v>
      </c>
      <c r="G284" s="10" t="s">
        <v>1347</v>
      </c>
      <c r="H284" s="11" t="s">
        <v>2200</v>
      </c>
      <c r="I284" s="14"/>
      <c r="J284" s="23" t="s">
        <v>2207</v>
      </c>
      <c r="K284" s="11" t="s">
        <v>2202</v>
      </c>
      <c r="L284" s="33">
        <f t="shared" si="72"/>
        <v>0.26845637583892618</v>
      </c>
      <c r="M284" s="36">
        <f t="shared" si="73"/>
        <v>12.5</v>
      </c>
      <c r="N284" s="37">
        <f t="shared" si="74"/>
        <v>2.1476510067114094</v>
      </c>
      <c r="O284" s="39" t="s">
        <v>279</v>
      </c>
      <c r="P284" s="11"/>
    </row>
    <row r="285" spans="1:16" ht="15" customHeight="1" x14ac:dyDescent="0.25">
      <c r="A285">
        <v>284</v>
      </c>
      <c r="B285" s="2" t="s">
        <v>280</v>
      </c>
      <c r="C285" s="9" t="s">
        <v>2391</v>
      </c>
      <c r="D285" s="4" t="s">
        <v>2348</v>
      </c>
      <c r="E285" s="1" t="s">
        <v>2429</v>
      </c>
      <c r="F285" s="18" t="s">
        <v>2362</v>
      </c>
      <c r="G285" s="10" t="s">
        <v>1348</v>
      </c>
      <c r="H285" s="11" t="s">
        <v>2200</v>
      </c>
      <c r="I285" s="14"/>
      <c r="J285" s="23" t="s">
        <v>2208</v>
      </c>
      <c r="K285" s="11" t="s">
        <v>1729</v>
      </c>
      <c r="L285" s="33">
        <f t="shared" si="72"/>
        <v>0.26845637583892618</v>
      </c>
      <c r="M285" s="36">
        <f t="shared" si="73"/>
        <v>12.5</v>
      </c>
      <c r="N285" s="37">
        <f t="shared" si="74"/>
        <v>2.1476510067114094</v>
      </c>
      <c r="O285" s="39" t="s">
        <v>280</v>
      </c>
      <c r="P285" s="11"/>
    </row>
    <row r="286" spans="1:16" ht="15" customHeight="1" x14ac:dyDescent="0.25">
      <c r="A286">
        <v>285</v>
      </c>
      <c r="B286" s="2" t="s">
        <v>281</v>
      </c>
      <c r="C286" s="9" t="s">
        <v>2391</v>
      </c>
      <c r="D286" s="4" t="s">
        <v>2348</v>
      </c>
      <c r="E286" s="1" t="s">
        <v>2429</v>
      </c>
      <c r="F286" s="18" t="s">
        <v>2362</v>
      </c>
      <c r="G286" s="10" t="s">
        <v>1349</v>
      </c>
      <c r="H286" s="11" t="s">
        <v>2200</v>
      </c>
      <c r="I286" s="14"/>
      <c r="J286" s="23" t="s">
        <v>2209</v>
      </c>
      <c r="K286" s="11" t="s">
        <v>1729</v>
      </c>
      <c r="L286" s="33">
        <f t="shared" si="72"/>
        <v>0.26845637583892618</v>
      </c>
      <c r="M286" s="36">
        <f t="shared" si="73"/>
        <v>12.5</v>
      </c>
      <c r="N286" s="37">
        <f t="shared" si="74"/>
        <v>2.1476510067114094</v>
      </c>
      <c r="O286" s="39" t="s">
        <v>281</v>
      </c>
      <c r="P286" s="11"/>
    </row>
    <row r="287" spans="1:16" x14ac:dyDescent="0.25">
      <c r="A287">
        <v>286</v>
      </c>
      <c r="B287" s="2" t="s">
        <v>282</v>
      </c>
      <c r="C287" s="9" t="s">
        <v>2404</v>
      </c>
      <c r="D287" s="4" t="s">
        <v>2348</v>
      </c>
      <c r="E287" s="1" t="s">
        <v>2430</v>
      </c>
      <c r="F287" s="18" t="s">
        <v>2362</v>
      </c>
      <c r="G287" s="10" t="s">
        <v>1350</v>
      </c>
      <c r="H287" s="11" t="s">
        <v>2200</v>
      </c>
      <c r="I287" s="14"/>
      <c r="J287" s="23" t="s">
        <v>2210</v>
      </c>
      <c r="K287" s="11" t="s">
        <v>1760</v>
      </c>
      <c r="L287" s="33">
        <f t="shared" si="72"/>
        <v>0.26845637583892618</v>
      </c>
      <c r="M287" s="36">
        <f t="shared" si="73"/>
        <v>12.5</v>
      </c>
      <c r="N287" s="37">
        <f t="shared" si="74"/>
        <v>2.1476510067114094</v>
      </c>
      <c r="O287" s="39" t="s">
        <v>282</v>
      </c>
      <c r="P287" s="11"/>
    </row>
    <row r="288" spans="1:16" x14ac:dyDescent="0.25">
      <c r="A288">
        <v>287</v>
      </c>
      <c r="B288" s="2" t="s">
        <v>283</v>
      </c>
      <c r="C288" s="9" t="s">
        <v>2404</v>
      </c>
      <c r="D288" s="4" t="s">
        <v>2348</v>
      </c>
      <c r="E288" s="1" t="s">
        <v>2430</v>
      </c>
      <c r="F288" s="18" t="s">
        <v>2362</v>
      </c>
      <c r="G288" s="10" t="s">
        <v>1351</v>
      </c>
      <c r="H288" s="11" t="s">
        <v>2200</v>
      </c>
      <c r="I288" s="14"/>
      <c r="J288" s="23" t="s">
        <v>2211</v>
      </c>
      <c r="K288" s="11" t="s">
        <v>1760</v>
      </c>
      <c r="L288" s="33">
        <f t="shared" si="72"/>
        <v>0.26845637583892618</v>
      </c>
      <c r="M288" s="36">
        <f t="shared" si="73"/>
        <v>12.5</v>
      </c>
      <c r="N288" s="37">
        <f t="shared" si="74"/>
        <v>2.1476510067114094</v>
      </c>
      <c r="O288" s="39" t="s">
        <v>283</v>
      </c>
      <c r="P288" s="11"/>
    </row>
    <row r="289" spans="1:16" x14ac:dyDescent="0.25">
      <c r="A289">
        <v>288</v>
      </c>
      <c r="B289" s="2" t="s">
        <v>284</v>
      </c>
      <c r="C289" s="9" t="s">
        <v>2431</v>
      </c>
      <c r="D289" s="4" t="s">
        <v>2348</v>
      </c>
      <c r="E289" s="4" t="s">
        <v>2432</v>
      </c>
      <c r="F289" s="16">
        <v>17213369</v>
      </c>
      <c r="G289" s="10" t="s">
        <v>1352</v>
      </c>
      <c r="H289" s="11" t="s">
        <v>2200</v>
      </c>
      <c r="I289" s="14"/>
      <c r="J289" s="23" t="s">
        <v>2212</v>
      </c>
      <c r="K289" s="11" t="s">
        <v>2213</v>
      </c>
      <c r="L289" s="33">
        <f>3/745*100</f>
        <v>0.40268456375838929</v>
      </c>
      <c r="M289" s="36">
        <f>3/16*100</f>
        <v>18.75</v>
      </c>
      <c r="N289" s="37">
        <f t="shared" si="74"/>
        <v>2.1476510067114094</v>
      </c>
      <c r="O289" s="39" t="s">
        <v>284</v>
      </c>
      <c r="P289" s="11"/>
    </row>
    <row r="290" spans="1:16" x14ac:dyDescent="0.25">
      <c r="A290">
        <v>289</v>
      </c>
      <c r="B290" s="2" t="s">
        <v>285</v>
      </c>
      <c r="C290" s="9" t="s">
        <v>2431</v>
      </c>
      <c r="D290" s="4" t="s">
        <v>2348</v>
      </c>
      <c r="E290" s="4" t="s">
        <v>2432</v>
      </c>
      <c r="F290" s="16">
        <v>17213369</v>
      </c>
      <c r="G290" s="10" t="s">
        <v>1353</v>
      </c>
      <c r="H290" s="11" t="s">
        <v>2200</v>
      </c>
      <c r="I290" s="14"/>
      <c r="J290" s="23" t="s">
        <v>2214</v>
      </c>
      <c r="K290" s="11" t="s">
        <v>2213</v>
      </c>
      <c r="L290" s="33">
        <f t="shared" ref="L290:L294" si="75">3/745*100</f>
        <v>0.40268456375838929</v>
      </c>
      <c r="M290" s="36">
        <f t="shared" ref="M290:M294" si="76">3/16*100</f>
        <v>18.75</v>
      </c>
      <c r="N290" s="37">
        <f t="shared" si="74"/>
        <v>2.1476510067114094</v>
      </c>
      <c r="O290" s="39" t="s">
        <v>285</v>
      </c>
      <c r="P290" s="11"/>
    </row>
    <row r="291" spans="1:16" x14ac:dyDescent="0.25">
      <c r="A291">
        <v>290</v>
      </c>
      <c r="B291" s="2" t="s">
        <v>286</v>
      </c>
      <c r="C291" s="9" t="s">
        <v>2431</v>
      </c>
      <c r="D291" s="4" t="s">
        <v>2348</v>
      </c>
      <c r="E291" s="4" t="s">
        <v>2432</v>
      </c>
      <c r="F291" s="16">
        <v>17213369</v>
      </c>
      <c r="G291" s="10" t="s">
        <v>1354</v>
      </c>
      <c r="H291" s="11" t="s">
        <v>2200</v>
      </c>
      <c r="I291" s="14"/>
      <c r="J291" s="23" t="s">
        <v>2215</v>
      </c>
      <c r="K291" s="11" t="s">
        <v>2213</v>
      </c>
      <c r="L291" s="33">
        <f t="shared" si="75"/>
        <v>0.40268456375838929</v>
      </c>
      <c r="M291" s="36">
        <f t="shared" si="76"/>
        <v>18.75</v>
      </c>
      <c r="N291" s="37">
        <f t="shared" si="74"/>
        <v>2.1476510067114094</v>
      </c>
      <c r="O291" s="39" t="s">
        <v>286</v>
      </c>
      <c r="P291" s="11"/>
    </row>
    <row r="292" spans="1:16" x14ac:dyDescent="0.25">
      <c r="A292">
        <v>291</v>
      </c>
      <c r="B292" s="2" t="s">
        <v>287</v>
      </c>
      <c r="C292" s="9" t="s">
        <v>2431</v>
      </c>
      <c r="D292" s="4" t="s">
        <v>2348</v>
      </c>
      <c r="E292" s="4" t="s">
        <v>2432</v>
      </c>
      <c r="F292" s="16">
        <v>17213369</v>
      </c>
      <c r="G292" s="10" t="s">
        <v>1355</v>
      </c>
      <c r="H292" s="11" t="s">
        <v>2200</v>
      </c>
      <c r="I292" s="14"/>
      <c r="J292" s="23" t="s">
        <v>2216</v>
      </c>
      <c r="K292" s="11" t="s">
        <v>2213</v>
      </c>
      <c r="L292" s="33">
        <f t="shared" si="75"/>
        <v>0.40268456375838929</v>
      </c>
      <c r="M292" s="36">
        <f t="shared" si="76"/>
        <v>18.75</v>
      </c>
      <c r="N292" s="37">
        <f t="shared" si="74"/>
        <v>2.1476510067114094</v>
      </c>
      <c r="O292" s="39" t="s">
        <v>287</v>
      </c>
      <c r="P292" s="11"/>
    </row>
    <row r="293" spans="1:16" x14ac:dyDescent="0.25">
      <c r="A293">
        <v>292</v>
      </c>
      <c r="B293" s="2" t="s">
        <v>288</v>
      </c>
      <c r="C293" s="9" t="s">
        <v>2431</v>
      </c>
      <c r="D293" s="4" t="s">
        <v>2348</v>
      </c>
      <c r="E293" s="4" t="s">
        <v>2432</v>
      </c>
      <c r="F293" s="16">
        <v>17213369</v>
      </c>
      <c r="G293" s="10" t="s">
        <v>1356</v>
      </c>
      <c r="H293" s="11" t="s">
        <v>2200</v>
      </c>
      <c r="I293" s="14"/>
      <c r="J293" s="23" t="s">
        <v>2217</v>
      </c>
      <c r="K293" s="11" t="s">
        <v>2213</v>
      </c>
      <c r="L293" s="33">
        <f t="shared" si="75"/>
        <v>0.40268456375838929</v>
      </c>
      <c r="M293" s="36">
        <f t="shared" si="76"/>
        <v>18.75</v>
      </c>
      <c r="N293" s="37">
        <f t="shared" si="74"/>
        <v>2.1476510067114094</v>
      </c>
      <c r="O293" s="39" t="s">
        <v>288</v>
      </c>
      <c r="P293" s="11"/>
    </row>
    <row r="294" spans="1:16" x14ac:dyDescent="0.25">
      <c r="A294">
        <v>293</v>
      </c>
      <c r="B294" s="2" t="s">
        <v>289</v>
      </c>
      <c r="C294" s="9" t="s">
        <v>2431</v>
      </c>
      <c r="D294" s="4" t="s">
        <v>2348</v>
      </c>
      <c r="E294" s="4" t="s">
        <v>2432</v>
      </c>
      <c r="F294" s="16">
        <v>17213369</v>
      </c>
      <c r="G294" s="10" t="s">
        <v>1357</v>
      </c>
      <c r="H294" s="11" t="s">
        <v>2200</v>
      </c>
      <c r="I294" s="14"/>
      <c r="J294" s="23" t="s">
        <v>2218</v>
      </c>
      <c r="K294" s="11" t="s">
        <v>2213</v>
      </c>
      <c r="L294" s="33">
        <f t="shared" si="75"/>
        <v>0.40268456375838929</v>
      </c>
      <c r="M294" s="36">
        <f t="shared" si="76"/>
        <v>18.75</v>
      </c>
      <c r="N294" s="37">
        <f t="shared" si="74"/>
        <v>2.1476510067114094</v>
      </c>
      <c r="O294" s="39" t="s">
        <v>289</v>
      </c>
      <c r="P294" s="11"/>
    </row>
    <row r="295" spans="1:16" x14ac:dyDescent="0.25">
      <c r="A295">
        <v>294</v>
      </c>
      <c r="B295" s="2" t="s">
        <v>290</v>
      </c>
      <c r="C295" s="9" t="s">
        <v>2433</v>
      </c>
      <c r="D295" s="4" t="s">
        <v>2348</v>
      </c>
      <c r="E295" s="4" t="s">
        <v>2434</v>
      </c>
      <c r="F295" s="16">
        <v>17761290</v>
      </c>
      <c r="G295" s="10" t="s">
        <v>771</v>
      </c>
      <c r="H295" s="11" t="s">
        <v>1518</v>
      </c>
      <c r="I295" s="14" t="s">
        <v>1519</v>
      </c>
      <c r="J295" s="23" t="s">
        <v>1520</v>
      </c>
      <c r="K295" s="11" t="s">
        <v>1521</v>
      </c>
      <c r="L295" s="33">
        <f>5/745*100</f>
        <v>0.67114093959731547</v>
      </c>
      <c r="M295" s="36">
        <f>5/40*100</f>
        <v>12.5</v>
      </c>
      <c r="N295" s="37">
        <f>40/745*100</f>
        <v>5.3691275167785237</v>
      </c>
      <c r="O295" s="39" t="s">
        <v>290</v>
      </c>
      <c r="P295" s="11"/>
    </row>
    <row r="296" spans="1:16" x14ac:dyDescent="0.25">
      <c r="A296">
        <v>295</v>
      </c>
      <c r="B296" s="2" t="s">
        <v>291</v>
      </c>
      <c r="C296" s="9" t="s">
        <v>2433</v>
      </c>
      <c r="D296" s="4" t="s">
        <v>2348</v>
      </c>
      <c r="E296" s="4" t="s">
        <v>2434</v>
      </c>
      <c r="F296" s="16">
        <v>17761290</v>
      </c>
      <c r="G296" s="10" t="s">
        <v>772</v>
      </c>
      <c r="H296" s="11" t="s">
        <v>1518</v>
      </c>
      <c r="I296" s="14" t="s">
        <v>1519</v>
      </c>
      <c r="J296" s="23" t="s">
        <v>1522</v>
      </c>
      <c r="K296" s="11" t="s">
        <v>1521</v>
      </c>
      <c r="L296" s="33">
        <f t="shared" ref="L296:L304" si="77">5/745*100</f>
        <v>0.67114093959731547</v>
      </c>
      <c r="M296" s="36">
        <f t="shared" ref="M296:M304" si="78">5/40*100</f>
        <v>12.5</v>
      </c>
      <c r="N296" s="37">
        <f t="shared" ref="N296:N334" si="79">40/745*100</f>
        <v>5.3691275167785237</v>
      </c>
      <c r="O296" s="39" t="s">
        <v>291</v>
      </c>
      <c r="P296" s="11"/>
    </row>
    <row r="297" spans="1:16" x14ac:dyDescent="0.25">
      <c r="A297">
        <v>296</v>
      </c>
      <c r="B297" s="2" t="s">
        <v>292</v>
      </c>
      <c r="C297" s="9" t="s">
        <v>2433</v>
      </c>
      <c r="D297" s="4" t="s">
        <v>2348</v>
      </c>
      <c r="E297" s="4" t="s">
        <v>2434</v>
      </c>
      <c r="F297" s="16">
        <v>17761290</v>
      </c>
      <c r="G297" s="10" t="s">
        <v>773</v>
      </c>
      <c r="H297" s="11" t="s">
        <v>1518</v>
      </c>
      <c r="I297" s="14" t="s">
        <v>1519</v>
      </c>
      <c r="J297" s="23" t="s">
        <v>1523</v>
      </c>
      <c r="K297" s="11" t="s">
        <v>1521</v>
      </c>
      <c r="L297" s="33">
        <f t="shared" si="77"/>
        <v>0.67114093959731547</v>
      </c>
      <c r="M297" s="36">
        <f t="shared" si="78"/>
        <v>12.5</v>
      </c>
      <c r="N297" s="37">
        <f t="shared" si="79"/>
        <v>5.3691275167785237</v>
      </c>
      <c r="O297" s="39" t="s">
        <v>292</v>
      </c>
      <c r="P297" s="11"/>
    </row>
    <row r="298" spans="1:16" x14ac:dyDescent="0.25">
      <c r="A298">
        <v>297</v>
      </c>
      <c r="B298" s="2" t="s">
        <v>293</v>
      </c>
      <c r="C298" s="9" t="s">
        <v>2433</v>
      </c>
      <c r="D298" s="4" t="s">
        <v>2348</v>
      </c>
      <c r="E298" s="4" t="s">
        <v>2434</v>
      </c>
      <c r="F298" s="16">
        <v>17761290</v>
      </c>
      <c r="G298" s="10" t="s">
        <v>774</v>
      </c>
      <c r="H298" s="11" t="s">
        <v>1518</v>
      </c>
      <c r="I298" s="14" t="s">
        <v>1519</v>
      </c>
      <c r="J298" s="23" t="s">
        <v>1524</v>
      </c>
      <c r="K298" s="11" t="s">
        <v>1521</v>
      </c>
      <c r="L298" s="33">
        <f t="shared" si="77"/>
        <v>0.67114093959731547</v>
      </c>
      <c r="M298" s="36">
        <f t="shared" si="78"/>
        <v>12.5</v>
      </c>
      <c r="N298" s="37">
        <f t="shared" si="79"/>
        <v>5.3691275167785237</v>
      </c>
      <c r="O298" s="39" t="s">
        <v>293</v>
      </c>
      <c r="P298" s="11"/>
    </row>
    <row r="299" spans="1:16" x14ac:dyDescent="0.25">
      <c r="A299">
        <v>298</v>
      </c>
      <c r="B299" s="2" t="s">
        <v>294</v>
      </c>
      <c r="C299" s="9" t="s">
        <v>2433</v>
      </c>
      <c r="D299" s="4" t="s">
        <v>2348</v>
      </c>
      <c r="E299" s="4" t="s">
        <v>2434</v>
      </c>
      <c r="F299" s="16">
        <v>17761290</v>
      </c>
      <c r="G299" s="10" t="s">
        <v>775</v>
      </c>
      <c r="H299" s="11" t="s">
        <v>1518</v>
      </c>
      <c r="I299" s="14" t="s">
        <v>1519</v>
      </c>
      <c r="J299" s="23" t="s">
        <v>1525</v>
      </c>
      <c r="K299" s="11" t="s">
        <v>1521</v>
      </c>
      <c r="L299" s="33">
        <f t="shared" si="77"/>
        <v>0.67114093959731547</v>
      </c>
      <c r="M299" s="36">
        <f t="shared" si="78"/>
        <v>12.5</v>
      </c>
      <c r="N299" s="37">
        <f t="shared" si="79"/>
        <v>5.3691275167785237</v>
      </c>
      <c r="O299" s="39" t="s">
        <v>294</v>
      </c>
      <c r="P299" s="11"/>
    </row>
    <row r="300" spans="1:16" x14ac:dyDescent="0.25">
      <c r="A300">
        <v>299</v>
      </c>
      <c r="B300" s="2" t="s">
        <v>295</v>
      </c>
      <c r="C300" s="9" t="s">
        <v>2433</v>
      </c>
      <c r="D300" s="4" t="s">
        <v>2348</v>
      </c>
      <c r="E300" s="4" t="s">
        <v>2434</v>
      </c>
      <c r="F300" s="16">
        <v>17761290</v>
      </c>
      <c r="G300" s="10" t="s">
        <v>776</v>
      </c>
      <c r="H300" s="11" t="s">
        <v>1518</v>
      </c>
      <c r="I300" s="14" t="s">
        <v>1519</v>
      </c>
      <c r="J300" s="23" t="s">
        <v>1526</v>
      </c>
      <c r="K300" s="11" t="s">
        <v>1521</v>
      </c>
      <c r="L300" s="33">
        <f t="shared" si="77"/>
        <v>0.67114093959731547</v>
      </c>
      <c r="M300" s="36">
        <f t="shared" si="78"/>
        <v>12.5</v>
      </c>
      <c r="N300" s="37">
        <f t="shared" si="79"/>
        <v>5.3691275167785237</v>
      </c>
      <c r="O300" s="39" t="s">
        <v>295</v>
      </c>
      <c r="P300" s="11"/>
    </row>
    <row r="301" spans="1:16" x14ac:dyDescent="0.25">
      <c r="A301">
        <v>300</v>
      </c>
      <c r="B301" s="2" t="s">
        <v>296</v>
      </c>
      <c r="C301" s="9" t="s">
        <v>2433</v>
      </c>
      <c r="D301" s="4" t="s">
        <v>2348</v>
      </c>
      <c r="E301" s="4" t="s">
        <v>2434</v>
      </c>
      <c r="F301" s="16">
        <v>17761290</v>
      </c>
      <c r="G301" s="10" t="s">
        <v>777</v>
      </c>
      <c r="H301" s="11" t="s">
        <v>1518</v>
      </c>
      <c r="I301" s="14" t="s">
        <v>1519</v>
      </c>
      <c r="J301" s="23" t="s">
        <v>1527</v>
      </c>
      <c r="K301" s="11" t="s">
        <v>1521</v>
      </c>
      <c r="L301" s="33">
        <f t="shared" si="77"/>
        <v>0.67114093959731547</v>
      </c>
      <c r="M301" s="36">
        <f t="shared" si="78"/>
        <v>12.5</v>
      </c>
      <c r="N301" s="37">
        <f t="shared" si="79"/>
        <v>5.3691275167785237</v>
      </c>
      <c r="O301" s="39" t="s">
        <v>296</v>
      </c>
      <c r="P301" s="11"/>
    </row>
    <row r="302" spans="1:16" x14ac:dyDescent="0.25">
      <c r="A302">
        <v>301</v>
      </c>
      <c r="B302" s="2" t="s">
        <v>297</v>
      </c>
      <c r="C302" s="9" t="s">
        <v>2433</v>
      </c>
      <c r="D302" s="4" t="s">
        <v>2348</v>
      </c>
      <c r="E302" s="4" t="s">
        <v>2434</v>
      </c>
      <c r="F302" s="16">
        <v>17761290</v>
      </c>
      <c r="G302" s="10" t="s">
        <v>778</v>
      </c>
      <c r="H302" s="11" t="s">
        <v>1518</v>
      </c>
      <c r="I302" s="14" t="s">
        <v>1519</v>
      </c>
      <c r="J302" s="23" t="s">
        <v>1528</v>
      </c>
      <c r="K302" s="11" t="s">
        <v>1521</v>
      </c>
      <c r="L302" s="33">
        <f t="shared" si="77"/>
        <v>0.67114093959731547</v>
      </c>
      <c r="M302" s="36">
        <f t="shared" si="78"/>
        <v>12.5</v>
      </c>
      <c r="N302" s="37">
        <f t="shared" si="79"/>
        <v>5.3691275167785237</v>
      </c>
      <c r="O302" s="39" t="s">
        <v>297</v>
      </c>
      <c r="P302" s="11"/>
    </row>
    <row r="303" spans="1:16" x14ac:dyDescent="0.25">
      <c r="A303">
        <v>302</v>
      </c>
      <c r="B303" s="2" t="s">
        <v>298</v>
      </c>
      <c r="C303" s="9" t="s">
        <v>2433</v>
      </c>
      <c r="D303" s="4" t="s">
        <v>2348</v>
      </c>
      <c r="E303" s="4" t="s">
        <v>2434</v>
      </c>
      <c r="F303" s="16">
        <v>17761290</v>
      </c>
      <c r="G303" s="10" t="s">
        <v>779</v>
      </c>
      <c r="H303" s="11" t="s">
        <v>1518</v>
      </c>
      <c r="I303" s="14" t="s">
        <v>1519</v>
      </c>
      <c r="J303" s="23" t="s">
        <v>1529</v>
      </c>
      <c r="K303" s="11" t="s">
        <v>1521</v>
      </c>
      <c r="L303" s="33">
        <f t="shared" si="77"/>
        <v>0.67114093959731547</v>
      </c>
      <c r="M303" s="36">
        <f t="shared" si="78"/>
        <v>12.5</v>
      </c>
      <c r="N303" s="37">
        <f t="shared" si="79"/>
        <v>5.3691275167785237</v>
      </c>
      <c r="O303" s="39" t="s">
        <v>298</v>
      </c>
      <c r="P303" s="11"/>
    </row>
    <row r="304" spans="1:16" x14ac:dyDescent="0.25">
      <c r="A304">
        <v>303</v>
      </c>
      <c r="B304" s="2" t="s">
        <v>299</v>
      </c>
      <c r="C304" s="9" t="s">
        <v>2433</v>
      </c>
      <c r="D304" s="4" t="s">
        <v>2348</v>
      </c>
      <c r="E304" s="4" t="s">
        <v>2434</v>
      </c>
      <c r="F304" s="16">
        <v>17761290</v>
      </c>
      <c r="G304" s="10" t="s">
        <v>780</v>
      </c>
      <c r="H304" s="11" t="s">
        <v>1518</v>
      </c>
      <c r="I304" s="14" t="s">
        <v>1519</v>
      </c>
      <c r="J304" s="23" t="s">
        <v>1530</v>
      </c>
      <c r="K304" s="11" t="s">
        <v>1521</v>
      </c>
      <c r="L304" s="33">
        <f t="shared" si="77"/>
        <v>0.67114093959731547</v>
      </c>
      <c r="M304" s="36">
        <f t="shared" si="78"/>
        <v>12.5</v>
      </c>
      <c r="N304" s="37">
        <f t="shared" si="79"/>
        <v>5.3691275167785237</v>
      </c>
      <c r="O304" s="39" t="s">
        <v>299</v>
      </c>
      <c r="P304" s="11"/>
    </row>
    <row r="305" spans="1:16" ht="15" customHeight="1" x14ac:dyDescent="0.25">
      <c r="A305">
        <v>304</v>
      </c>
      <c r="B305" s="2" t="s">
        <v>300</v>
      </c>
      <c r="C305" s="9" t="s">
        <v>2435</v>
      </c>
      <c r="D305" s="4" t="s">
        <v>2348</v>
      </c>
      <c r="E305" s="4" t="s">
        <v>2436</v>
      </c>
      <c r="F305" s="16">
        <v>20121553</v>
      </c>
      <c r="G305" s="10" t="s">
        <v>781</v>
      </c>
      <c r="H305" s="11" t="s">
        <v>1518</v>
      </c>
      <c r="I305" s="15" t="s">
        <v>1531</v>
      </c>
      <c r="J305" s="23" t="s">
        <v>1532</v>
      </c>
      <c r="K305" s="11" t="s">
        <v>1533</v>
      </c>
      <c r="L305" s="33">
        <f>7/745*100</f>
        <v>0.93959731543624159</v>
      </c>
      <c r="M305" s="36">
        <f>7/40*100</f>
        <v>17.5</v>
      </c>
      <c r="N305" s="37">
        <f t="shared" si="79"/>
        <v>5.3691275167785237</v>
      </c>
      <c r="O305" s="39" t="s">
        <v>300</v>
      </c>
      <c r="P305" s="11"/>
    </row>
    <row r="306" spans="1:16" ht="15" customHeight="1" x14ac:dyDescent="0.25">
      <c r="A306">
        <v>305</v>
      </c>
      <c r="B306" s="2" t="s">
        <v>301</v>
      </c>
      <c r="C306" s="9" t="s">
        <v>2435</v>
      </c>
      <c r="D306" s="4" t="s">
        <v>2348</v>
      </c>
      <c r="E306" s="4" t="s">
        <v>2436</v>
      </c>
      <c r="F306" s="16">
        <v>20121553</v>
      </c>
      <c r="G306" s="10" t="s">
        <v>782</v>
      </c>
      <c r="H306" s="11" t="s">
        <v>1518</v>
      </c>
      <c r="I306" s="15" t="s">
        <v>1531</v>
      </c>
      <c r="J306" s="23" t="s">
        <v>1534</v>
      </c>
      <c r="K306" s="11" t="s">
        <v>1533</v>
      </c>
      <c r="L306" s="33">
        <f t="shared" ref="L306:L311" si="80">7/745*100</f>
        <v>0.93959731543624159</v>
      </c>
      <c r="M306" s="36">
        <f t="shared" ref="M306:M311" si="81">7/40*100</f>
        <v>17.5</v>
      </c>
      <c r="N306" s="37">
        <f t="shared" si="79"/>
        <v>5.3691275167785237</v>
      </c>
      <c r="O306" s="39" t="s">
        <v>301</v>
      </c>
      <c r="P306" s="11"/>
    </row>
    <row r="307" spans="1:16" ht="15" customHeight="1" x14ac:dyDescent="0.25">
      <c r="A307">
        <v>306</v>
      </c>
      <c r="B307" s="2" t="s">
        <v>302</v>
      </c>
      <c r="C307" s="9" t="s">
        <v>2435</v>
      </c>
      <c r="D307" s="4" t="s">
        <v>2348</v>
      </c>
      <c r="E307" s="4" t="s">
        <v>2436</v>
      </c>
      <c r="F307" s="16">
        <v>20121553</v>
      </c>
      <c r="G307" s="10" t="s">
        <v>783</v>
      </c>
      <c r="H307" s="11" t="s">
        <v>1518</v>
      </c>
      <c r="I307" s="15" t="s">
        <v>1531</v>
      </c>
      <c r="J307" s="23" t="s">
        <v>1535</v>
      </c>
      <c r="K307" s="11" t="s">
        <v>1533</v>
      </c>
      <c r="L307" s="33">
        <f t="shared" si="80"/>
        <v>0.93959731543624159</v>
      </c>
      <c r="M307" s="36">
        <f t="shared" si="81"/>
        <v>17.5</v>
      </c>
      <c r="N307" s="37">
        <f t="shared" si="79"/>
        <v>5.3691275167785237</v>
      </c>
      <c r="O307" s="39" t="s">
        <v>302</v>
      </c>
      <c r="P307" s="11"/>
    </row>
    <row r="308" spans="1:16" ht="15" customHeight="1" x14ac:dyDescent="0.25">
      <c r="A308">
        <v>307</v>
      </c>
      <c r="B308" s="2" t="s">
        <v>303</v>
      </c>
      <c r="C308" s="9" t="s">
        <v>2435</v>
      </c>
      <c r="D308" s="4" t="s">
        <v>2348</v>
      </c>
      <c r="E308" s="4" t="s">
        <v>2436</v>
      </c>
      <c r="F308" s="16">
        <v>20121553</v>
      </c>
      <c r="G308" s="10" t="s">
        <v>784</v>
      </c>
      <c r="H308" s="11" t="s">
        <v>1518</v>
      </c>
      <c r="I308" s="15" t="s">
        <v>1531</v>
      </c>
      <c r="J308" s="23" t="s">
        <v>1536</v>
      </c>
      <c r="K308" s="11" t="s">
        <v>1533</v>
      </c>
      <c r="L308" s="33">
        <f t="shared" si="80"/>
        <v>0.93959731543624159</v>
      </c>
      <c r="M308" s="36">
        <f t="shared" si="81"/>
        <v>17.5</v>
      </c>
      <c r="N308" s="37">
        <f t="shared" si="79"/>
        <v>5.3691275167785237</v>
      </c>
      <c r="O308" s="39" t="s">
        <v>303</v>
      </c>
      <c r="P308" s="11"/>
    </row>
    <row r="309" spans="1:16" ht="15" customHeight="1" x14ac:dyDescent="0.25">
      <c r="A309">
        <v>308</v>
      </c>
      <c r="B309" s="2" t="s">
        <v>304</v>
      </c>
      <c r="C309" s="9" t="s">
        <v>2435</v>
      </c>
      <c r="D309" s="4" t="s">
        <v>2348</v>
      </c>
      <c r="E309" s="4" t="s">
        <v>2436</v>
      </c>
      <c r="F309" s="16">
        <v>20121553</v>
      </c>
      <c r="G309" s="10" t="s">
        <v>785</v>
      </c>
      <c r="H309" s="11" t="s">
        <v>1518</v>
      </c>
      <c r="I309" s="15" t="s">
        <v>1531</v>
      </c>
      <c r="J309" s="23" t="s">
        <v>1537</v>
      </c>
      <c r="K309" s="11" t="s">
        <v>1533</v>
      </c>
      <c r="L309" s="33">
        <f t="shared" si="80"/>
        <v>0.93959731543624159</v>
      </c>
      <c r="M309" s="36">
        <f t="shared" si="81"/>
        <v>17.5</v>
      </c>
      <c r="N309" s="37">
        <f t="shared" si="79"/>
        <v>5.3691275167785237</v>
      </c>
      <c r="O309" s="39" t="s">
        <v>304</v>
      </c>
      <c r="P309" s="11"/>
    </row>
    <row r="310" spans="1:16" ht="15" customHeight="1" x14ac:dyDescent="0.25">
      <c r="A310">
        <v>309</v>
      </c>
      <c r="B310" s="2" t="s">
        <v>305</v>
      </c>
      <c r="C310" s="9" t="s">
        <v>2435</v>
      </c>
      <c r="D310" s="4" t="s">
        <v>2348</v>
      </c>
      <c r="E310" s="4" t="s">
        <v>2436</v>
      </c>
      <c r="F310" s="16">
        <v>20121553</v>
      </c>
      <c r="G310" s="10" t="s">
        <v>786</v>
      </c>
      <c r="H310" s="11" t="s">
        <v>1518</v>
      </c>
      <c r="I310" s="15" t="s">
        <v>1531</v>
      </c>
      <c r="J310" s="23" t="s">
        <v>1538</v>
      </c>
      <c r="K310" s="11" t="s">
        <v>1533</v>
      </c>
      <c r="L310" s="33">
        <f t="shared" si="80"/>
        <v>0.93959731543624159</v>
      </c>
      <c r="M310" s="36">
        <f t="shared" si="81"/>
        <v>17.5</v>
      </c>
      <c r="N310" s="37">
        <f t="shared" si="79"/>
        <v>5.3691275167785237</v>
      </c>
      <c r="O310" s="39" t="s">
        <v>305</v>
      </c>
      <c r="P310" s="11"/>
    </row>
    <row r="311" spans="1:16" ht="15" customHeight="1" x14ac:dyDescent="0.25">
      <c r="A311">
        <v>310</v>
      </c>
      <c r="B311" s="2" t="s">
        <v>306</v>
      </c>
      <c r="C311" s="9" t="s">
        <v>2435</v>
      </c>
      <c r="D311" s="4" t="s">
        <v>2348</v>
      </c>
      <c r="E311" s="4" t="s">
        <v>2436</v>
      </c>
      <c r="F311" s="16">
        <v>20121553</v>
      </c>
      <c r="G311" s="10" t="s">
        <v>787</v>
      </c>
      <c r="H311" s="11" t="s">
        <v>1518</v>
      </c>
      <c r="I311" s="15" t="s">
        <v>1531</v>
      </c>
      <c r="J311" s="23" t="s">
        <v>1539</v>
      </c>
      <c r="K311" s="11" t="s">
        <v>1533</v>
      </c>
      <c r="L311" s="33">
        <f t="shared" si="80"/>
        <v>0.93959731543624159</v>
      </c>
      <c r="M311" s="36">
        <f t="shared" si="81"/>
        <v>17.5</v>
      </c>
      <c r="N311" s="37">
        <f t="shared" si="79"/>
        <v>5.3691275167785237</v>
      </c>
      <c r="O311" s="39" t="s">
        <v>306</v>
      </c>
      <c r="P311" s="11"/>
    </row>
    <row r="312" spans="1:16" x14ac:dyDescent="0.25">
      <c r="A312">
        <v>311</v>
      </c>
      <c r="B312" s="2" t="s">
        <v>307</v>
      </c>
      <c r="C312" s="9" t="s">
        <v>2437</v>
      </c>
      <c r="D312" s="4" t="s">
        <v>2348</v>
      </c>
      <c r="E312" s="4" t="s">
        <v>2438</v>
      </c>
      <c r="F312" s="16">
        <v>20220779</v>
      </c>
      <c r="G312" s="10" t="s">
        <v>797</v>
      </c>
      <c r="H312" s="11" t="s">
        <v>1518</v>
      </c>
      <c r="I312" s="14" t="s">
        <v>1551</v>
      </c>
      <c r="J312" s="23" t="s">
        <v>1478</v>
      </c>
      <c r="K312" s="11" t="s">
        <v>1552</v>
      </c>
      <c r="L312" s="33">
        <f>6/745*100</f>
        <v>0.80536912751677858</v>
      </c>
      <c r="M312" s="36">
        <f>6/40*100</f>
        <v>15</v>
      </c>
      <c r="N312" s="37">
        <f t="shared" si="79"/>
        <v>5.3691275167785237</v>
      </c>
      <c r="O312" s="39" t="s">
        <v>307</v>
      </c>
      <c r="P312" s="11"/>
    </row>
    <row r="313" spans="1:16" x14ac:dyDescent="0.25">
      <c r="A313">
        <v>312</v>
      </c>
      <c r="B313" s="2" t="s">
        <v>308</v>
      </c>
      <c r="C313" s="9" t="s">
        <v>2437</v>
      </c>
      <c r="D313" s="4" t="s">
        <v>2348</v>
      </c>
      <c r="E313" s="4" t="s">
        <v>2438</v>
      </c>
      <c r="F313" s="16">
        <v>20220779</v>
      </c>
      <c r="G313" s="10" t="s">
        <v>798</v>
      </c>
      <c r="H313" s="11" t="s">
        <v>1518</v>
      </c>
      <c r="I313" s="14" t="s">
        <v>1551</v>
      </c>
      <c r="J313" s="23" t="s">
        <v>1480</v>
      </c>
      <c r="K313" s="11" t="s">
        <v>1552</v>
      </c>
      <c r="L313" s="33">
        <f t="shared" ref="L313:L316" si="82">6/745*100</f>
        <v>0.80536912751677858</v>
      </c>
      <c r="M313" s="36">
        <f t="shared" ref="M313:M317" si="83">6/40*100</f>
        <v>15</v>
      </c>
      <c r="N313" s="37">
        <f t="shared" si="79"/>
        <v>5.3691275167785237</v>
      </c>
      <c r="O313" s="39" t="s">
        <v>308</v>
      </c>
      <c r="P313" s="11"/>
    </row>
    <row r="314" spans="1:16" x14ac:dyDescent="0.25">
      <c r="A314">
        <v>313</v>
      </c>
      <c r="B314" s="2" t="s">
        <v>309</v>
      </c>
      <c r="C314" s="9" t="s">
        <v>2437</v>
      </c>
      <c r="D314" s="4" t="s">
        <v>2348</v>
      </c>
      <c r="E314" s="4" t="s">
        <v>2438</v>
      </c>
      <c r="F314" s="16">
        <v>20220779</v>
      </c>
      <c r="G314" s="10" t="s">
        <v>799</v>
      </c>
      <c r="H314" s="11" t="s">
        <v>1518</v>
      </c>
      <c r="I314" s="14" t="s">
        <v>1551</v>
      </c>
      <c r="J314" s="23" t="s">
        <v>1481</v>
      </c>
      <c r="K314" s="11" t="s">
        <v>1552</v>
      </c>
      <c r="L314" s="33">
        <f t="shared" si="82"/>
        <v>0.80536912751677858</v>
      </c>
      <c r="M314" s="36">
        <f t="shared" si="83"/>
        <v>15</v>
      </c>
      <c r="N314" s="37">
        <f t="shared" si="79"/>
        <v>5.3691275167785237</v>
      </c>
      <c r="O314" s="39" t="s">
        <v>309</v>
      </c>
      <c r="P314" s="11"/>
    </row>
    <row r="315" spans="1:16" x14ac:dyDescent="0.25">
      <c r="A315">
        <v>314</v>
      </c>
      <c r="B315" s="2" t="s">
        <v>310</v>
      </c>
      <c r="C315" s="9" t="s">
        <v>2437</v>
      </c>
      <c r="D315" s="4" t="s">
        <v>2348</v>
      </c>
      <c r="E315" s="4" t="s">
        <v>2438</v>
      </c>
      <c r="F315" s="16">
        <v>20220779</v>
      </c>
      <c r="G315" s="10" t="s">
        <v>800</v>
      </c>
      <c r="H315" s="11" t="s">
        <v>1518</v>
      </c>
      <c r="I315" s="14" t="s">
        <v>1551</v>
      </c>
      <c r="J315" s="23" t="s">
        <v>1491</v>
      </c>
      <c r="K315" s="11" t="s">
        <v>1552</v>
      </c>
      <c r="L315" s="33">
        <f t="shared" si="82"/>
        <v>0.80536912751677858</v>
      </c>
      <c r="M315" s="36">
        <f t="shared" si="83"/>
        <v>15</v>
      </c>
      <c r="N315" s="37">
        <f t="shared" si="79"/>
        <v>5.3691275167785237</v>
      </c>
      <c r="O315" s="39" t="s">
        <v>310</v>
      </c>
      <c r="P315" s="11"/>
    </row>
    <row r="316" spans="1:16" x14ac:dyDescent="0.25">
      <c r="A316">
        <v>315</v>
      </c>
      <c r="B316" s="2" t="s">
        <v>311</v>
      </c>
      <c r="C316" s="9" t="s">
        <v>2437</v>
      </c>
      <c r="D316" s="4" t="s">
        <v>2348</v>
      </c>
      <c r="E316" s="4" t="s">
        <v>2438</v>
      </c>
      <c r="F316" s="16">
        <v>20220779</v>
      </c>
      <c r="G316" s="10" t="s">
        <v>801</v>
      </c>
      <c r="H316" s="11" t="s">
        <v>1518</v>
      </c>
      <c r="I316" s="14" t="s">
        <v>1551</v>
      </c>
      <c r="J316" s="23" t="s">
        <v>1553</v>
      </c>
      <c r="K316" s="11" t="s">
        <v>1552</v>
      </c>
      <c r="L316" s="33">
        <f t="shared" si="82"/>
        <v>0.80536912751677858</v>
      </c>
      <c r="M316" s="36">
        <f t="shared" si="83"/>
        <v>15</v>
      </c>
      <c r="N316" s="37">
        <f t="shared" si="79"/>
        <v>5.3691275167785237</v>
      </c>
      <c r="O316" s="39" t="s">
        <v>311</v>
      </c>
      <c r="P316" s="11"/>
    </row>
    <row r="317" spans="1:16" x14ac:dyDescent="0.25">
      <c r="A317">
        <v>316</v>
      </c>
      <c r="B317" s="2" t="s">
        <v>312</v>
      </c>
      <c r="C317" s="9" t="s">
        <v>2437</v>
      </c>
      <c r="D317" s="4" t="s">
        <v>2348</v>
      </c>
      <c r="E317" s="4" t="s">
        <v>2438</v>
      </c>
      <c r="F317" s="16">
        <v>20220779</v>
      </c>
      <c r="G317" s="10" t="s">
        <v>802</v>
      </c>
      <c r="H317" s="11" t="s">
        <v>1518</v>
      </c>
      <c r="I317" s="14" t="s">
        <v>1551</v>
      </c>
      <c r="J317" s="23" t="s">
        <v>1554</v>
      </c>
      <c r="K317" s="11" t="s">
        <v>1552</v>
      </c>
      <c r="L317" s="33">
        <f>6/745*100</f>
        <v>0.80536912751677858</v>
      </c>
      <c r="M317" s="36">
        <f t="shared" si="83"/>
        <v>15</v>
      </c>
      <c r="N317" s="37">
        <f t="shared" si="79"/>
        <v>5.3691275167785237</v>
      </c>
      <c r="O317" s="39" t="s">
        <v>312</v>
      </c>
      <c r="P317" s="11"/>
    </row>
    <row r="318" spans="1:16" x14ac:dyDescent="0.25">
      <c r="A318">
        <v>317</v>
      </c>
      <c r="B318" s="2" t="s">
        <v>313</v>
      </c>
      <c r="C318" s="9" t="s">
        <v>2439</v>
      </c>
      <c r="D318" s="4" t="s">
        <v>2348</v>
      </c>
      <c r="E318" s="4" t="s">
        <v>2440</v>
      </c>
      <c r="F318" s="16">
        <v>20211010</v>
      </c>
      <c r="G318" s="10" t="s">
        <v>803</v>
      </c>
      <c r="H318" s="11" t="s">
        <v>1518</v>
      </c>
      <c r="I318" s="15" t="s">
        <v>1555</v>
      </c>
      <c r="J318" s="23" t="s">
        <v>1478</v>
      </c>
      <c r="K318" s="11" t="s">
        <v>1556</v>
      </c>
      <c r="L318" s="33">
        <f>2/745*100</f>
        <v>0.26845637583892618</v>
      </c>
      <c r="M318" s="36">
        <f>2/40*100</f>
        <v>5</v>
      </c>
      <c r="N318" s="37">
        <f t="shared" si="79"/>
        <v>5.3691275167785237</v>
      </c>
      <c r="O318" s="39" t="s">
        <v>313</v>
      </c>
      <c r="P318" s="11"/>
    </row>
    <row r="319" spans="1:16" x14ac:dyDescent="0.25">
      <c r="A319">
        <v>318</v>
      </c>
      <c r="B319" s="2" t="s">
        <v>314</v>
      </c>
      <c r="C319" s="9" t="s">
        <v>2439</v>
      </c>
      <c r="D319" s="4" t="s">
        <v>2348</v>
      </c>
      <c r="E319" s="4" t="s">
        <v>2440</v>
      </c>
      <c r="F319" s="16">
        <v>20211010</v>
      </c>
      <c r="G319" s="10" t="s">
        <v>804</v>
      </c>
      <c r="H319" s="11" t="s">
        <v>1518</v>
      </c>
      <c r="I319" s="15" t="s">
        <v>1555</v>
      </c>
      <c r="J319" s="23" t="s">
        <v>1480</v>
      </c>
      <c r="K319" s="11" t="s">
        <v>1556</v>
      </c>
      <c r="L319" s="33">
        <f t="shared" ref="L319:L327" si="84">2/745*100</f>
        <v>0.26845637583892618</v>
      </c>
      <c r="M319" s="36">
        <f t="shared" ref="M319:M334" si="85">2/40*100</f>
        <v>5</v>
      </c>
      <c r="N319" s="37">
        <f t="shared" si="79"/>
        <v>5.3691275167785237</v>
      </c>
      <c r="O319" s="39" t="s">
        <v>314</v>
      </c>
      <c r="P319" s="11"/>
    </row>
    <row r="320" spans="1:16" x14ac:dyDescent="0.25">
      <c r="A320">
        <v>319</v>
      </c>
      <c r="B320" s="2" t="s">
        <v>315</v>
      </c>
      <c r="C320" s="9" t="s">
        <v>2439</v>
      </c>
      <c r="D320" s="4" t="s">
        <v>2348</v>
      </c>
      <c r="E320" s="4" t="s">
        <v>2440</v>
      </c>
      <c r="F320" s="16">
        <v>20211010</v>
      </c>
      <c r="G320" s="10" t="s">
        <v>805</v>
      </c>
      <c r="H320" s="11" t="s">
        <v>1518</v>
      </c>
      <c r="I320" s="15" t="s">
        <v>1557</v>
      </c>
      <c r="J320" s="23" t="s">
        <v>1478</v>
      </c>
      <c r="K320" s="11" t="s">
        <v>1556</v>
      </c>
      <c r="L320" s="33">
        <f t="shared" si="84"/>
        <v>0.26845637583892618</v>
      </c>
      <c r="M320" s="36">
        <f t="shared" si="85"/>
        <v>5</v>
      </c>
      <c r="N320" s="37">
        <f t="shared" si="79"/>
        <v>5.3691275167785237</v>
      </c>
      <c r="O320" s="39" t="s">
        <v>315</v>
      </c>
      <c r="P320" s="11"/>
    </row>
    <row r="321" spans="1:16" x14ac:dyDescent="0.25">
      <c r="A321">
        <v>320</v>
      </c>
      <c r="B321" s="2" t="s">
        <v>316</v>
      </c>
      <c r="C321" s="9" t="s">
        <v>2439</v>
      </c>
      <c r="D321" s="4" t="s">
        <v>2348</v>
      </c>
      <c r="E321" s="4" t="s">
        <v>2440</v>
      </c>
      <c r="F321" s="16">
        <v>20211010</v>
      </c>
      <c r="G321" s="10" t="s">
        <v>806</v>
      </c>
      <c r="H321" s="11" t="s">
        <v>1518</v>
      </c>
      <c r="I321" s="15" t="s">
        <v>1557</v>
      </c>
      <c r="J321" s="23" t="s">
        <v>1480</v>
      </c>
      <c r="K321" s="11" t="s">
        <v>1556</v>
      </c>
      <c r="L321" s="33">
        <f t="shared" si="84"/>
        <v>0.26845637583892618</v>
      </c>
      <c r="M321" s="36">
        <f t="shared" si="85"/>
        <v>5</v>
      </c>
      <c r="N321" s="37">
        <f t="shared" si="79"/>
        <v>5.3691275167785237</v>
      </c>
      <c r="O321" s="39" t="s">
        <v>316</v>
      </c>
      <c r="P321" s="11"/>
    </row>
    <row r="322" spans="1:16" x14ac:dyDescent="0.25">
      <c r="A322">
        <v>321</v>
      </c>
      <c r="B322" s="2" t="s">
        <v>317</v>
      </c>
      <c r="C322" s="9" t="s">
        <v>2439</v>
      </c>
      <c r="D322" s="4" t="s">
        <v>2348</v>
      </c>
      <c r="E322" s="4" t="s">
        <v>2440</v>
      </c>
      <c r="F322" s="16">
        <v>20211010</v>
      </c>
      <c r="G322" s="10" t="s">
        <v>809</v>
      </c>
      <c r="H322" s="11" t="s">
        <v>1518</v>
      </c>
      <c r="I322" s="15" t="s">
        <v>1559</v>
      </c>
      <c r="J322" s="23" t="s">
        <v>1478</v>
      </c>
      <c r="K322" s="11" t="s">
        <v>1556</v>
      </c>
      <c r="L322" s="33">
        <f t="shared" si="84"/>
        <v>0.26845637583892618</v>
      </c>
      <c r="M322" s="36">
        <f t="shared" si="85"/>
        <v>5</v>
      </c>
      <c r="N322" s="37">
        <f t="shared" si="79"/>
        <v>5.3691275167785237</v>
      </c>
      <c r="O322" s="39" t="s">
        <v>317</v>
      </c>
      <c r="P322" s="11"/>
    </row>
    <row r="323" spans="1:16" x14ac:dyDescent="0.25">
      <c r="A323">
        <v>322</v>
      </c>
      <c r="B323" s="2" t="s">
        <v>318</v>
      </c>
      <c r="C323" s="9" t="s">
        <v>2439</v>
      </c>
      <c r="D323" s="4" t="s">
        <v>2348</v>
      </c>
      <c r="E323" s="4" t="s">
        <v>2440</v>
      </c>
      <c r="F323" s="16">
        <v>20211010</v>
      </c>
      <c r="G323" s="10" t="s">
        <v>810</v>
      </c>
      <c r="H323" s="11" t="s">
        <v>1518</v>
      </c>
      <c r="I323" s="15" t="s">
        <v>1559</v>
      </c>
      <c r="J323" s="23" t="s">
        <v>1480</v>
      </c>
      <c r="K323" s="11" t="s">
        <v>1556</v>
      </c>
      <c r="L323" s="33">
        <f t="shared" si="84"/>
        <v>0.26845637583892618</v>
      </c>
      <c r="M323" s="36">
        <f t="shared" si="85"/>
        <v>5</v>
      </c>
      <c r="N323" s="37">
        <f t="shared" si="79"/>
        <v>5.3691275167785237</v>
      </c>
      <c r="O323" s="39" t="s">
        <v>318</v>
      </c>
      <c r="P323" s="11"/>
    </row>
    <row r="324" spans="1:16" x14ac:dyDescent="0.25">
      <c r="A324">
        <v>323</v>
      </c>
      <c r="B324" s="2" t="s">
        <v>319</v>
      </c>
      <c r="C324" s="9" t="s">
        <v>2439</v>
      </c>
      <c r="D324" s="4" t="s">
        <v>2348</v>
      </c>
      <c r="E324" s="4" t="s">
        <v>2440</v>
      </c>
      <c r="F324" s="16">
        <v>20211010</v>
      </c>
      <c r="G324" s="10" t="s">
        <v>811</v>
      </c>
      <c r="H324" s="11" t="s">
        <v>1518</v>
      </c>
      <c r="I324" s="15" t="s">
        <v>1560</v>
      </c>
      <c r="J324" s="23" t="s">
        <v>1478</v>
      </c>
      <c r="K324" s="11" t="s">
        <v>1556</v>
      </c>
      <c r="L324" s="33">
        <f t="shared" si="84"/>
        <v>0.26845637583892618</v>
      </c>
      <c r="M324" s="36">
        <f t="shared" si="85"/>
        <v>5</v>
      </c>
      <c r="N324" s="37">
        <f t="shared" si="79"/>
        <v>5.3691275167785237</v>
      </c>
      <c r="O324" s="39" t="s">
        <v>319</v>
      </c>
      <c r="P324" s="11"/>
    </row>
    <row r="325" spans="1:16" x14ac:dyDescent="0.25">
      <c r="A325">
        <v>324</v>
      </c>
      <c r="B325" s="2" t="s">
        <v>320</v>
      </c>
      <c r="C325" s="9" t="s">
        <v>2439</v>
      </c>
      <c r="D325" s="4" t="s">
        <v>2348</v>
      </c>
      <c r="E325" s="4" t="s">
        <v>2440</v>
      </c>
      <c r="F325" s="16">
        <v>20211010</v>
      </c>
      <c r="G325" s="10" t="s">
        <v>812</v>
      </c>
      <c r="H325" s="11" t="s">
        <v>1518</v>
      </c>
      <c r="I325" s="15" t="s">
        <v>1560</v>
      </c>
      <c r="J325" s="23" t="s">
        <v>1480</v>
      </c>
      <c r="K325" s="11" t="s">
        <v>1556</v>
      </c>
      <c r="L325" s="33">
        <f t="shared" si="84"/>
        <v>0.26845637583892618</v>
      </c>
      <c r="M325" s="36">
        <f t="shared" si="85"/>
        <v>5</v>
      </c>
      <c r="N325" s="37">
        <f t="shared" si="79"/>
        <v>5.3691275167785237</v>
      </c>
      <c r="O325" s="39" t="s">
        <v>320</v>
      </c>
      <c r="P325" s="11"/>
    </row>
    <row r="326" spans="1:16" x14ac:dyDescent="0.25">
      <c r="A326">
        <v>325</v>
      </c>
      <c r="B326" s="2" t="s">
        <v>321</v>
      </c>
      <c r="C326" s="9" t="s">
        <v>2439</v>
      </c>
      <c r="D326" s="4" t="s">
        <v>2348</v>
      </c>
      <c r="E326" s="4" t="s">
        <v>2440</v>
      </c>
      <c r="F326" s="16">
        <v>20211010</v>
      </c>
      <c r="G326" s="10" t="s">
        <v>817</v>
      </c>
      <c r="H326" s="11" t="s">
        <v>1518</v>
      </c>
      <c r="I326" s="15" t="s">
        <v>1563</v>
      </c>
      <c r="J326" s="23" t="s">
        <v>1478</v>
      </c>
      <c r="K326" s="11" t="s">
        <v>1556</v>
      </c>
      <c r="L326" s="33">
        <f t="shared" si="84"/>
        <v>0.26845637583892618</v>
      </c>
      <c r="M326" s="36">
        <f t="shared" si="85"/>
        <v>5</v>
      </c>
      <c r="N326" s="37">
        <f t="shared" si="79"/>
        <v>5.3691275167785237</v>
      </c>
      <c r="O326" s="39" t="s">
        <v>321</v>
      </c>
      <c r="P326" s="11"/>
    </row>
    <row r="327" spans="1:16" x14ac:dyDescent="0.25">
      <c r="A327">
        <v>326</v>
      </c>
      <c r="B327" s="2" t="s">
        <v>322</v>
      </c>
      <c r="C327" s="9" t="s">
        <v>2439</v>
      </c>
      <c r="D327" s="4" t="s">
        <v>2348</v>
      </c>
      <c r="E327" s="4" t="s">
        <v>2440</v>
      </c>
      <c r="F327" s="16">
        <v>20211010</v>
      </c>
      <c r="G327" s="10" t="s">
        <v>818</v>
      </c>
      <c r="H327" s="11" t="s">
        <v>1518</v>
      </c>
      <c r="I327" s="15" t="s">
        <v>1563</v>
      </c>
      <c r="J327" s="23" t="s">
        <v>1480</v>
      </c>
      <c r="K327" s="11" t="s">
        <v>1556</v>
      </c>
      <c r="L327" s="33">
        <f t="shared" si="84"/>
        <v>0.26845637583892618</v>
      </c>
      <c r="M327" s="36">
        <f t="shared" si="85"/>
        <v>5</v>
      </c>
      <c r="N327" s="37">
        <f t="shared" si="79"/>
        <v>5.3691275167785237</v>
      </c>
      <c r="O327" s="39" t="s">
        <v>322</v>
      </c>
      <c r="P327" s="11"/>
    </row>
    <row r="328" spans="1:16" x14ac:dyDescent="0.25">
      <c r="A328">
        <v>327</v>
      </c>
      <c r="B328" s="2" t="s">
        <v>323</v>
      </c>
      <c r="C328" s="3" t="s">
        <v>2441</v>
      </c>
      <c r="D328" s="4" t="s">
        <v>2348</v>
      </c>
      <c r="E328" s="5" t="s">
        <v>1568</v>
      </c>
      <c r="F328" s="18" t="s">
        <v>2362</v>
      </c>
      <c r="G328" s="1" t="s">
        <v>822</v>
      </c>
      <c r="H328" s="11" t="s">
        <v>1518</v>
      </c>
      <c r="I328" s="13" t="s">
        <v>1568</v>
      </c>
      <c r="J328" s="24" t="s">
        <v>1478</v>
      </c>
      <c r="K328" s="11" t="s">
        <v>1569</v>
      </c>
      <c r="L328" s="33">
        <f>1/745*100</f>
        <v>0.13422818791946309</v>
      </c>
      <c r="M328" s="36">
        <f>1/40*100</f>
        <v>2.5</v>
      </c>
      <c r="N328" s="37">
        <f t="shared" si="79"/>
        <v>5.3691275167785237</v>
      </c>
      <c r="O328" s="39" t="s">
        <v>323</v>
      </c>
      <c r="P328" s="11"/>
    </row>
    <row r="329" spans="1:16" ht="15" customHeight="1" x14ac:dyDescent="0.25">
      <c r="A329">
        <v>328</v>
      </c>
      <c r="B329" s="2" t="s">
        <v>324</v>
      </c>
      <c r="C329" s="9" t="s">
        <v>2439</v>
      </c>
      <c r="D329" s="4" t="s">
        <v>2348</v>
      </c>
      <c r="E329" s="4" t="s">
        <v>2440</v>
      </c>
      <c r="F329" s="16">
        <v>20211010</v>
      </c>
      <c r="G329" s="10" t="s">
        <v>813</v>
      </c>
      <c r="H329" s="11" t="s">
        <v>1518</v>
      </c>
      <c r="I329" s="15" t="s">
        <v>1561</v>
      </c>
      <c r="J329" s="23" t="s">
        <v>1478</v>
      </c>
      <c r="K329" s="11" t="s">
        <v>1556</v>
      </c>
      <c r="L329" s="33">
        <f>2/745*100</f>
        <v>0.26845637583892618</v>
      </c>
      <c r="M329" s="36">
        <f t="shared" si="85"/>
        <v>5</v>
      </c>
      <c r="N329" s="37">
        <f t="shared" si="79"/>
        <v>5.3691275167785237</v>
      </c>
      <c r="O329" s="39" t="s">
        <v>324</v>
      </c>
      <c r="P329" s="11"/>
    </row>
    <row r="330" spans="1:16" ht="15" customHeight="1" x14ac:dyDescent="0.25">
      <c r="A330">
        <v>329</v>
      </c>
      <c r="B330" s="2" t="s">
        <v>325</v>
      </c>
      <c r="C330" s="9" t="s">
        <v>2439</v>
      </c>
      <c r="D330" s="4" t="s">
        <v>2348</v>
      </c>
      <c r="E330" s="4" t="s">
        <v>2440</v>
      </c>
      <c r="F330" s="16">
        <v>20211010</v>
      </c>
      <c r="G330" s="10" t="s">
        <v>814</v>
      </c>
      <c r="H330" s="11" t="s">
        <v>1518</v>
      </c>
      <c r="I330" s="15" t="s">
        <v>1561</v>
      </c>
      <c r="J330" s="23" t="s">
        <v>1480</v>
      </c>
      <c r="K330" s="11" t="s">
        <v>1556</v>
      </c>
      <c r="L330" s="33">
        <f t="shared" ref="L330:L334" si="86">2/745*100</f>
        <v>0.26845637583892618</v>
      </c>
      <c r="M330" s="36">
        <f t="shared" si="85"/>
        <v>5</v>
      </c>
      <c r="N330" s="37">
        <f t="shared" si="79"/>
        <v>5.3691275167785237</v>
      </c>
      <c r="O330" s="39" t="s">
        <v>325</v>
      </c>
      <c r="P330" s="11"/>
    </row>
    <row r="331" spans="1:16" ht="15" customHeight="1" x14ac:dyDescent="0.25">
      <c r="A331">
        <v>330</v>
      </c>
      <c r="B331" s="2" t="s">
        <v>326</v>
      </c>
      <c r="C331" s="9" t="s">
        <v>2439</v>
      </c>
      <c r="D331" s="4" t="s">
        <v>2348</v>
      </c>
      <c r="E331" s="4" t="s">
        <v>2440</v>
      </c>
      <c r="F331" s="16">
        <v>20211010</v>
      </c>
      <c r="G331" s="10" t="s">
        <v>815</v>
      </c>
      <c r="H331" s="11" t="s">
        <v>1518</v>
      </c>
      <c r="I331" s="15" t="s">
        <v>1562</v>
      </c>
      <c r="J331" s="23" t="s">
        <v>1478</v>
      </c>
      <c r="K331" s="11" t="s">
        <v>1556</v>
      </c>
      <c r="L331" s="33">
        <f t="shared" si="86"/>
        <v>0.26845637583892618</v>
      </c>
      <c r="M331" s="36">
        <f t="shared" si="85"/>
        <v>5</v>
      </c>
      <c r="N331" s="37">
        <f t="shared" si="79"/>
        <v>5.3691275167785237</v>
      </c>
      <c r="O331" s="39" t="s">
        <v>326</v>
      </c>
      <c r="P331" s="11"/>
    </row>
    <row r="332" spans="1:16" ht="15" customHeight="1" x14ac:dyDescent="0.25">
      <c r="A332">
        <v>331</v>
      </c>
      <c r="B332" s="2" t="s">
        <v>327</v>
      </c>
      <c r="C332" s="9" t="s">
        <v>2439</v>
      </c>
      <c r="D332" s="4" t="s">
        <v>2348</v>
      </c>
      <c r="E332" s="4" t="s">
        <v>2440</v>
      </c>
      <c r="F332" s="16">
        <v>20211010</v>
      </c>
      <c r="G332" s="10" t="s">
        <v>816</v>
      </c>
      <c r="H332" s="11" t="s">
        <v>1518</v>
      </c>
      <c r="I332" s="15" t="s">
        <v>1562</v>
      </c>
      <c r="J332" s="23" t="s">
        <v>1480</v>
      </c>
      <c r="K332" s="11" t="s">
        <v>1556</v>
      </c>
      <c r="L332" s="33">
        <f t="shared" si="86"/>
        <v>0.26845637583892618</v>
      </c>
      <c r="M332" s="36">
        <f t="shared" si="85"/>
        <v>5</v>
      </c>
      <c r="N332" s="37">
        <f t="shared" si="79"/>
        <v>5.3691275167785237</v>
      </c>
      <c r="O332" s="39" t="s">
        <v>327</v>
      </c>
      <c r="P332" s="11"/>
    </row>
    <row r="333" spans="1:16" ht="15" customHeight="1" x14ac:dyDescent="0.25">
      <c r="A333">
        <v>332</v>
      </c>
      <c r="B333" s="2" t="s">
        <v>328</v>
      </c>
      <c r="C333" s="9" t="s">
        <v>2439</v>
      </c>
      <c r="D333" s="4" t="s">
        <v>2348</v>
      </c>
      <c r="E333" s="4" t="s">
        <v>2440</v>
      </c>
      <c r="F333" s="16">
        <v>20211010</v>
      </c>
      <c r="G333" s="10" t="s">
        <v>807</v>
      </c>
      <c r="H333" s="11" t="s">
        <v>1518</v>
      </c>
      <c r="I333" s="15" t="s">
        <v>1558</v>
      </c>
      <c r="J333" s="23" t="s">
        <v>1478</v>
      </c>
      <c r="K333" s="11" t="s">
        <v>1556</v>
      </c>
      <c r="L333" s="33">
        <f t="shared" si="86"/>
        <v>0.26845637583892618</v>
      </c>
      <c r="M333" s="36">
        <f t="shared" si="85"/>
        <v>5</v>
      </c>
      <c r="N333" s="37">
        <f t="shared" si="79"/>
        <v>5.3691275167785237</v>
      </c>
      <c r="O333" s="39" t="s">
        <v>328</v>
      </c>
      <c r="P333" s="11"/>
    </row>
    <row r="334" spans="1:16" ht="15" customHeight="1" x14ac:dyDescent="0.25">
      <c r="A334">
        <v>333</v>
      </c>
      <c r="B334" s="2" t="s">
        <v>329</v>
      </c>
      <c r="C334" s="9" t="s">
        <v>2439</v>
      </c>
      <c r="D334" s="4" t="s">
        <v>2348</v>
      </c>
      <c r="E334" s="4" t="s">
        <v>2440</v>
      </c>
      <c r="F334" s="16">
        <v>20211010</v>
      </c>
      <c r="G334" s="10" t="s">
        <v>808</v>
      </c>
      <c r="H334" s="11" t="s">
        <v>1518</v>
      </c>
      <c r="I334" s="15" t="s">
        <v>1558</v>
      </c>
      <c r="J334" s="23" t="s">
        <v>1480</v>
      </c>
      <c r="K334" s="11" t="s">
        <v>1556</v>
      </c>
      <c r="L334" s="33">
        <f t="shared" si="86"/>
        <v>0.26845637583892618</v>
      </c>
      <c r="M334" s="36">
        <f t="shared" si="85"/>
        <v>5</v>
      </c>
      <c r="N334" s="37">
        <f t="shared" si="79"/>
        <v>5.3691275167785237</v>
      </c>
      <c r="O334" s="39" t="s">
        <v>329</v>
      </c>
      <c r="P334" s="11"/>
    </row>
    <row r="335" spans="1:16" x14ac:dyDescent="0.25">
      <c r="A335">
        <v>334</v>
      </c>
      <c r="B335" s="2" t="s">
        <v>330</v>
      </c>
      <c r="C335" s="9" t="s">
        <v>2442</v>
      </c>
      <c r="D335" s="4" t="s">
        <v>2348</v>
      </c>
      <c r="E335" s="4" t="s">
        <v>2443</v>
      </c>
      <c r="F335" s="16">
        <v>17353439</v>
      </c>
      <c r="G335" s="10" t="s">
        <v>1337</v>
      </c>
      <c r="H335" s="11" t="s">
        <v>2192</v>
      </c>
      <c r="I335" s="15" t="s">
        <v>2193</v>
      </c>
      <c r="J335" s="23" t="s">
        <v>2194</v>
      </c>
      <c r="K335" s="11" t="s">
        <v>2195</v>
      </c>
      <c r="L335" s="33">
        <f>5/745*100</f>
        <v>0.67114093959731547</v>
      </c>
      <c r="M335" s="36">
        <v>100</v>
      </c>
      <c r="N335" s="37">
        <f>5/745*100</f>
        <v>0.67114093959731547</v>
      </c>
      <c r="O335" s="39" t="s">
        <v>330</v>
      </c>
      <c r="P335" s="11"/>
    </row>
    <row r="336" spans="1:16" x14ac:dyDescent="0.25">
      <c r="A336">
        <v>335</v>
      </c>
      <c r="B336" s="2" t="s">
        <v>331</v>
      </c>
      <c r="C336" s="9" t="s">
        <v>2442</v>
      </c>
      <c r="D336" s="4" t="s">
        <v>2348</v>
      </c>
      <c r="E336" s="4" t="s">
        <v>2443</v>
      </c>
      <c r="F336" s="16">
        <v>17353439</v>
      </c>
      <c r="G336" s="10" t="s">
        <v>1338</v>
      </c>
      <c r="H336" s="11" t="s">
        <v>2192</v>
      </c>
      <c r="I336" s="15" t="s">
        <v>2193</v>
      </c>
      <c r="J336" s="23" t="s">
        <v>2196</v>
      </c>
      <c r="K336" s="11" t="s">
        <v>2195</v>
      </c>
      <c r="L336" s="33">
        <f t="shared" ref="L336:L339" si="87">5/745*100</f>
        <v>0.67114093959731547</v>
      </c>
      <c r="M336" s="36">
        <v>100</v>
      </c>
      <c r="N336" s="37">
        <f t="shared" ref="N336:N339" si="88">5/745*100</f>
        <v>0.67114093959731547</v>
      </c>
      <c r="O336" s="39" t="s">
        <v>331</v>
      </c>
      <c r="P336" s="11"/>
    </row>
    <row r="337" spans="1:16" x14ac:dyDescent="0.25">
      <c r="A337">
        <v>336</v>
      </c>
      <c r="B337" s="2" t="s">
        <v>332</v>
      </c>
      <c r="C337" s="9" t="s">
        <v>2442</v>
      </c>
      <c r="D337" s="4" t="s">
        <v>2348</v>
      </c>
      <c r="E337" s="4" t="s">
        <v>2443</v>
      </c>
      <c r="F337" s="16">
        <v>17353439</v>
      </c>
      <c r="G337" s="10" t="s">
        <v>1339</v>
      </c>
      <c r="H337" s="11" t="s">
        <v>2192</v>
      </c>
      <c r="I337" s="15" t="s">
        <v>2193</v>
      </c>
      <c r="J337" s="23" t="s">
        <v>2197</v>
      </c>
      <c r="K337" s="11" t="s">
        <v>2195</v>
      </c>
      <c r="L337" s="33">
        <f t="shared" si="87"/>
        <v>0.67114093959731547</v>
      </c>
      <c r="M337" s="36">
        <v>100</v>
      </c>
      <c r="N337" s="37">
        <f t="shared" si="88"/>
        <v>0.67114093959731547</v>
      </c>
      <c r="O337" s="39" t="s">
        <v>332</v>
      </c>
      <c r="P337" s="11"/>
    </row>
    <row r="338" spans="1:16" x14ac:dyDescent="0.25">
      <c r="A338">
        <v>337</v>
      </c>
      <c r="B338" s="2" t="s">
        <v>333</v>
      </c>
      <c r="C338" s="9" t="s">
        <v>2442</v>
      </c>
      <c r="D338" s="4" t="s">
        <v>2348</v>
      </c>
      <c r="E338" s="4" t="s">
        <v>2443</v>
      </c>
      <c r="F338" s="16">
        <v>17353439</v>
      </c>
      <c r="G338" s="10" t="s">
        <v>1340</v>
      </c>
      <c r="H338" s="11" t="s">
        <v>2192</v>
      </c>
      <c r="I338" s="15" t="s">
        <v>2193</v>
      </c>
      <c r="J338" s="23" t="s">
        <v>2198</v>
      </c>
      <c r="K338" s="11" t="s">
        <v>2195</v>
      </c>
      <c r="L338" s="33">
        <f t="shared" si="87"/>
        <v>0.67114093959731547</v>
      </c>
      <c r="M338" s="36">
        <v>100</v>
      </c>
      <c r="N338" s="37">
        <f t="shared" si="88"/>
        <v>0.67114093959731547</v>
      </c>
      <c r="O338" s="39" t="s">
        <v>333</v>
      </c>
      <c r="P338" s="11"/>
    </row>
    <row r="339" spans="1:16" x14ac:dyDescent="0.25">
      <c r="A339">
        <v>338</v>
      </c>
      <c r="B339" s="2" t="s">
        <v>334</v>
      </c>
      <c r="C339" s="9" t="s">
        <v>2442</v>
      </c>
      <c r="D339" s="4" t="s">
        <v>2348</v>
      </c>
      <c r="E339" s="4" t="s">
        <v>2443</v>
      </c>
      <c r="F339" s="16">
        <v>17353439</v>
      </c>
      <c r="G339" s="10" t="s">
        <v>1341</v>
      </c>
      <c r="H339" s="11" t="s">
        <v>2192</v>
      </c>
      <c r="I339" s="15" t="s">
        <v>2193</v>
      </c>
      <c r="J339" s="23" t="s">
        <v>2199</v>
      </c>
      <c r="K339" s="11" t="s">
        <v>2195</v>
      </c>
      <c r="L339" s="33">
        <f t="shared" si="87"/>
        <v>0.67114093959731547</v>
      </c>
      <c r="M339" s="36">
        <v>100</v>
      </c>
      <c r="N339" s="37">
        <f t="shared" si="88"/>
        <v>0.67114093959731547</v>
      </c>
      <c r="O339" s="39" t="s">
        <v>334</v>
      </c>
      <c r="P339" s="11"/>
    </row>
    <row r="340" spans="1:16" x14ac:dyDescent="0.25">
      <c r="A340">
        <v>339</v>
      </c>
      <c r="B340" s="2" t="s">
        <v>335</v>
      </c>
      <c r="C340" s="3" t="s">
        <v>2441</v>
      </c>
      <c r="D340" s="4" t="s">
        <v>2348</v>
      </c>
      <c r="E340" s="5" t="s">
        <v>1806</v>
      </c>
      <c r="F340" s="18" t="s">
        <v>2362</v>
      </c>
      <c r="G340" s="1" t="s">
        <v>1037</v>
      </c>
      <c r="H340" s="13" t="s">
        <v>1805</v>
      </c>
      <c r="I340" s="13" t="s">
        <v>1806</v>
      </c>
      <c r="J340" s="24"/>
      <c r="K340" s="11" t="s">
        <v>1569</v>
      </c>
      <c r="L340" s="33">
        <f>4/745*100</f>
        <v>0.53691275167785235</v>
      </c>
      <c r="M340" s="36">
        <f>4/8*100</f>
        <v>50</v>
      </c>
      <c r="N340" s="37">
        <f>8/745*100</f>
        <v>1.0738255033557047</v>
      </c>
      <c r="O340" s="39" t="s">
        <v>335</v>
      </c>
      <c r="P340" s="13"/>
    </row>
    <row r="341" spans="1:16" x14ac:dyDescent="0.25">
      <c r="A341">
        <v>340</v>
      </c>
      <c r="B341" s="2" t="s">
        <v>336</v>
      </c>
      <c r="C341" s="3" t="s">
        <v>2441</v>
      </c>
      <c r="D341" s="4" t="s">
        <v>2348</v>
      </c>
      <c r="E341" s="5" t="s">
        <v>1806</v>
      </c>
      <c r="F341" s="18" t="s">
        <v>2362</v>
      </c>
      <c r="G341" s="1" t="s">
        <v>1038</v>
      </c>
      <c r="H341" s="13" t="s">
        <v>1805</v>
      </c>
      <c r="I341" s="13" t="s">
        <v>1806</v>
      </c>
      <c r="J341" s="24"/>
      <c r="K341" s="11" t="s">
        <v>1569</v>
      </c>
      <c r="L341" s="33">
        <f t="shared" ref="L341:L343" si="89">4/745*100</f>
        <v>0.53691275167785235</v>
      </c>
      <c r="M341" s="36">
        <f t="shared" ref="M341:M343" si="90">4/8*100</f>
        <v>50</v>
      </c>
      <c r="N341" s="37">
        <f t="shared" ref="N341:N347" si="91">8/745*100</f>
        <v>1.0738255033557047</v>
      </c>
      <c r="O341" s="39" t="s">
        <v>336</v>
      </c>
      <c r="P341" s="13"/>
    </row>
    <row r="342" spans="1:16" x14ac:dyDescent="0.25">
      <c r="A342">
        <v>341</v>
      </c>
      <c r="B342" s="2" t="s">
        <v>337</v>
      </c>
      <c r="C342" s="3" t="s">
        <v>2441</v>
      </c>
      <c r="D342" s="4" t="s">
        <v>2348</v>
      </c>
      <c r="E342" s="5" t="s">
        <v>1806</v>
      </c>
      <c r="F342" s="18" t="s">
        <v>2362</v>
      </c>
      <c r="G342" s="1" t="s">
        <v>1039</v>
      </c>
      <c r="H342" s="13" t="s">
        <v>1805</v>
      </c>
      <c r="I342" s="13" t="s">
        <v>1806</v>
      </c>
      <c r="J342" s="24"/>
      <c r="K342" s="11" t="s">
        <v>1569</v>
      </c>
      <c r="L342" s="33">
        <f t="shared" si="89"/>
        <v>0.53691275167785235</v>
      </c>
      <c r="M342" s="36">
        <f t="shared" si="90"/>
        <v>50</v>
      </c>
      <c r="N342" s="37">
        <f t="shared" si="91"/>
        <v>1.0738255033557047</v>
      </c>
      <c r="O342" s="39" t="s">
        <v>337</v>
      </c>
      <c r="P342" s="13"/>
    </row>
    <row r="343" spans="1:16" x14ac:dyDescent="0.25">
      <c r="A343">
        <v>342</v>
      </c>
      <c r="B343" s="2" t="s">
        <v>338</v>
      </c>
      <c r="C343" s="3" t="s">
        <v>2441</v>
      </c>
      <c r="D343" s="4" t="s">
        <v>2348</v>
      </c>
      <c r="E343" s="5" t="s">
        <v>1806</v>
      </c>
      <c r="F343" s="18" t="s">
        <v>2362</v>
      </c>
      <c r="G343" s="1" t="s">
        <v>1040</v>
      </c>
      <c r="H343" s="13" t="s">
        <v>1805</v>
      </c>
      <c r="I343" s="13" t="s">
        <v>1806</v>
      </c>
      <c r="J343" s="24"/>
      <c r="K343" s="11" t="s">
        <v>1569</v>
      </c>
      <c r="L343" s="33">
        <f t="shared" si="89"/>
        <v>0.53691275167785235</v>
      </c>
      <c r="M343" s="36">
        <f t="shared" si="90"/>
        <v>50</v>
      </c>
      <c r="N343" s="37">
        <f t="shared" si="91"/>
        <v>1.0738255033557047</v>
      </c>
      <c r="O343" s="39" t="s">
        <v>338</v>
      </c>
      <c r="P343" s="13"/>
    </row>
    <row r="344" spans="1:16" x14ac:dyDescent="0.25">
      <c r="A344">
        <v>343</v>
      </c>
      <c r="B344" s="2" t="s">
        <v>339</v>
      </c>
      <c r="C344" s="3" t="s">
        <v>2441</v>
      </c>
      <c r="D344" s="4" t="s">
        <v>2348</v>
      </c>
      <c r="E344" s="5" t="s">
        <v>1807</v>
      </c>
      <c r="F344" s="18" t="s">
        <v>2362</v>
      </c>
      <c r="G344" s="1" t="s">
        <v>1041</v>
      </c>
      <c r="H344" s="13" t="s">
        <v>1805</v>
      </c>
      <c r="I344" s="13" t="s">
        <v>1807</v>
      </c>
      <c r="J344" s="24"/>
      <c r="K344" s="11" t="s">
        <v>1569</v>
      </c>
      <c r="L344" s="33">
        <f>1/745*100</f>
        <v>0.13422818791946309</v>
      </c>
      <c r="M344" s="36">
        <f>1/8*100</f>
        <v>12.5</v>
      </c>
      <c r="N344" s="37">
        <f t="shared" si="91"/>
        <v>1.0738255033557047</v>
      </c>
      <c r="O344" s="39" t="s">
        <v>339</v>
      </c>
      <c r="P344" s="13"/>
    </row>
    <row r="345" spans="1:16" x14ac:dyDescent="0.25">
      <c r="A345">
        <v>344</v>
      </c>
      <c r="B345" s="2" t="s">
        <v>340</v>
      </c>
      <c r="C345" s="3" t="s">
        <v>2441</v>
      </c>
      <c r="D345" s="4" t="s">
        <v>2348</v>
      </c>
      <c r="E345" s="5" t="s">
        <v>1808</v>
      </c>
      <c r="F345" s="18" t="s">
        <v>2362</v>
      </c>
      <c r="G345" s="1" t="s">
        <v>1042</v>
      </c>
      <c r="H345" s="13" t="s">
        <v>1805</v>
      </c>
      <c r="I345" s="13" t="s">
        <v>1808</v>
      </c>
      <c r="J345" s="24"/>
      <c r="K345" s="11" t="s">
        <v>1569</v>
      </c>
      <c r="L345" s="33">
        <f>3/745*100</f>
        <v>0.40268456375838929</v>
      </c>
      <c r="M345" s="36">
        <f>3/8*100</f>
        <v>37.5</v>
      </c>
      <c r="N345" s="37">
        <f t="shared" si="91"/>
        <v>1.0738255033557047</v>
      </c>
      <c r="O345" s="39" t="s">
        <v>340</v>
      </c>
      <c r="P345" s="13"/>
    </row>
    <row r="346" spans="1:16" x14ac:dyDescent="0.25">
      <c r="A346">
        <v>345</v>
      </c>
      <c r="B346" s="2" t="s">
        <v>341</v>
      </c>
      <c r="C346" s="3" t="s">
        <v>2441</v>
      </c>
      <c r="D346" s="4" t="s">
        <v>2348</v>
      </c>
      <c r="E346" s="5" t="s">
        <v>1808</v>
      </c>
      <c r="F346" s="18" t="s">
        <v>2362</v>
      </c>
      <c r="G346" s="1" t="s">
        <v>1043</v>
      </c>
      <c r="H346" s="13" t="s">
        <v>1805</v>
      </c>
      <c r="I346" s="13" t="s">
        <v>1808</v>
      </c>
      <c r="J346" s="24"/>
      <c r="K346" s="11" t="s">
        <v>1569</v>
      </c>
      <c r="L346" s="33">
        <f t="shared" ref="L346:L356" si="92">3/745*100</f>
        <v>0.40268456375838929</v>
      </c>
      <c r="M346" s="36">
        <f t="shared" ref="M346:M347" si="93">3/8*100</f>
        <v>37.5</v>
      </c>
      <c r="N346" s="37">
        <f t="shared" si="91"/>
        <v>1.0738255033557047</v>
      </c>
      <c r="O346" s="39" t="s">
        <v>341</v>
      </c>
      <c r="P346" s="13"/>
    </row>
    <row r="347" spans="1:16" x14ac:dyDescent="0.25">
      <c r="A347">
        <v>346</v>
      </c>
      <c r="B347" s="2" t="s">
        <v>342</v>
      </c>
      <c r="C347" s="3" t="s">
        <v>2441</v>
      </c>
      <c r="D347" s="4" t="s">
        <v>2348</v>
      </c>
      <c r="E347" s="5" t="s">
        <v>1808</v>
      </c>
      <c r="F347" s="18" t="s">
        <v>2362</v>
      </c>
      <c r="G347" s="1" t="s">
        <v>1044</v>
      </c>
      <c r="H347" s="13" t="s">
        <v>1805</v>
      </c>
      <c r="I347" s="13" t="s">
        <v>1808</v>
      </c>
      <c r="J347" s="24"/>
      <c r="K347" s="11" t="s">
        <v>1569</v>
      </c>
      <c r="L347" s="33">
        <f t="shared" si="92"/>
        <v>0.40268456375838929</v>
      </c>
      <c r="M347" s="36">
        <f t="shared" si="93"/>
        <v>37.5</v>
      </c>
      <c r="N347" s="37">
        <f t="shared" si="91"/>
        <v>1.0738255033557047</v>
      </c>
      <c r="O347" s="39" t="s">
        <v>342</v>
      </c>
      <c r="P347" s="13"/>
    </row>
    <row r="348" spans="1:16" x14ac:dyDescent="0.25">
      <c r="A348">
        <v>347</v>
      </c>
      <c r="B348" s="2" t="s">
        <v>343</v>
      </c>
      <c r="C348" s="9" t="s">
        <v>2444</v>
      </c>
      <c r="D348" s="4" t="s">
        <v>2348</v>
      </c>
      <c r="E348" s="4" t="s">
        <v>2445</v>
      </c>
      <c r="F348" s="16">
        <v>20200148</v>
      </c>
      <c r="G348" s="10" t="s">
        <v>788</v>
      </c>
      <c r="H348" s="11" t="s">
        <v>1518</v>
      </c>
      <c r="I348" s="14" t="s">
        <v>1540</v>
      </c>
      <c r="J348" s="23" t="s">
        <v>1541</v>
      </c>
      <c r="K348" s="11" t="s">
        <v>1542</v>
      </c>
      <c r="L348" s="33">
        <f t="shared" si="92"/>
        <v>0.40268456375838929</v>
      </c>
      <c r="M348" s="36">
        <f>3/9*100</f>
        <v>33.333333333333329</v>
      </c>
      <c r="N348" s="37">
        <f>9/745*100</f>
        <v>1.2080536912751678</v>
      </c>
      <c r="O348" s="39" t="s">
        <v>343</v>
      </c>
      <c r="P348" s="11"/>
    </row>
    <row r="349" spans="1:16" x14ac:dyDescent="0.25">
      <c r="A349">
        <v>348</v>
      </c>
      <c r="B349" s="2" t="s">
        <v>344</v>
      </c>
      <c r="C349" s="9" t="s">
        <v>2444</v>
      </c>
      <c r="D349" s="4" t="s">
        <v>2348</v>
      </c>
      <c r="E349" s="4" t="s">
        <v>2445</v>
      </c>
      <c r="F349" s="16">
        <v>20200148</v>
      </c>
      <c r="G349" s="10" t="s">
        <v>789</v>
      </c>
      <c r="H349" s="11" t="s">
        <v>1518</v>
      </c>
      <c r="I349" s="14" t="s">
        <v>1540</v>
      </c>
      <c r="J349" s="23" t="s">
        <v>1543</v>
      </c>
      <c r="K349" s="11" t="s">
        <v>1542</v>
      </c>
      <c r="L349" s="33">
        <f t="shared" si="92"/>
        <v>0.40268456375838929</v>
      </c>
      <c r="M349" s="36">
        <f t="shared" ref="M349:M356" si="94">3/9*100</f>
        <v>33.333333333333329</v>
      </c>
      <c r="N349" s="37">
        <f t="shared" ref="N349:N356" si="95">9/745*100</f>
        <v>1.2080536912751678</v>
      </c>
      <c r="O349" s="39" t="s">
        <v>344</v>
      </c>
      <c r="P349" s="11"/>
    </row>
    <row r="350" spans="1:16" x14ac:dyDescent="0.25">
      <c r="A350">
        <v>349</v>
      </c>
      <c r="B350" s="2" t="s">
        <v>345</v>
      </c>
      <c r="C350" s="9" t="s">
        <v>2444</v>
      </c>
      <c r="D350" s="4" t="s">
        <v>2348</v>
      </c>
      <c r="E350" s="4" t="s">
        <v>2445</v>
      </c>
      <c r="F350" s="16">
        <v>20200148</v>
      </c>
      <c r="G350" s="10" t="s">
        <v>790</v>
      </c>
      <c r="H350" s="11" t="s">
        <v>1518</v>
      </c>
      <c r="I350" s="14" t="s">
        <v>1540</v>
      </c>
      <c r="J350" s="23" t="s">
        <v>1544</v>
      </c>
      <c r="K350" s="11" t="s">
        <v>1542</v>
      </c>
      <c r="L350" s="33">
        <f t="shared" si="92"/>
        <v>0.40268456375838929</v>
      </c>
      <c r="M350" s="36">
        <f t="shared" si="94"/>
        <v>33.333333333333329</v>
      </c>
      <c r="N350" s="37">
        <f t="shared" si="95"/>
        <v>1.2080536912751678</v>
      </c>
      <c r="O350" s="39" t="s">
        <v>345</v>
      </c>
      <c r="P350" s="11"/>
    </row>
    <row r="351" spans="1:16" x14ac:dyDescent="0.25">
      <c r="A351">
        <v>350</v>
      </c>
      <c r="B351" s="2" t="s">
        <v>346</v>
      </c>
      <c r="C351" s="9" t="s">
        <v>2444</v>
      </c>
      <c r="D351" s="4" t="s">
        <v>2348</v>
      </c>
      <c r="E351" s="4" t="s">
        <v>2445</v>
      </c>
      <c r="F351" s="16">
        <v>20200148</v>
      </c>
      <c r="G351" s="10" t="s">
        <v>791</v>
      </c>
      <c r="H351" s="11" t="s">
        <v>1518</v>
      </c>
      <c r="I351" s="14" t="s">
        <v>1540</v>
      </c>
      <c r="J351" s="23" t="s">
        <v>1545</v>
      </c>
      <c r="K351" s="11" t="s">
        <v>1542</v>
      </c>
      <c r="L351" s="33">
        <f t="shared" si="92"/>
        <v>0.40268456375838929</v>
      </c>
      <c r="M351" s="36">
        <f t="shared" si="94"/>
        <v>33.333333333333329</v>
      </c>
      <c r="N351" s="37">
        <f t="shared" si="95"/>
        <v>1.2080536912751678</v>
      </c>
      <c r="O351" s="39" t="s">
        <v>346</v>
      </c>
      <c r="P351" s="11"/>
    </row>
    <row r="352" spans="1:16" x14ac:dyDescent="0.25">
      <c r="A352">
        <v>351</v>
      </c>
      <c r="B352" s="2" t="s">
        <v>347</v>
      </c>
      <c r="C352" s="9" t="s">
        <v>2444</v>
      </c>
      <c r="D352" s="4" t="s">
        <v>2348</v>
      </c>
      <c r="E352" s="4" t="s">
        <v>2445</v>
      </c>
      <c r="F352" s="16">
        <v>20200148</v>
      </c>
      <c r="G352" s="10" t="s">
        <v>792</v>
      </c>
      <c r="H352" s="11" t="s">
        <v>1518</v>
      </c>
      <c r="I352" s="14" t="s">
        <v>1540</v>
      </c>
      <c r="J352" s="23" t="s">
        <v>1546</v>
      </c>
      <c r="K352" s="11" t="s">
        <v>1542</v>
      </c>
      <c r="L352" s="33">
        <f t="shared" si="92"/>
        <v>0.40268456375838929</v>
      </c>
      <c r="M352" s="36">
        <f t="shared" si="94"/>
        <v>33.333333333333329</v>
      </c>
      <c r="N352" s="37">
        <f t="shared" si="95"/>
        <v>1.2080536912751678</v>
      </c>
      <c r="O352" s="39" t="s">
        <v>347</v>
      </c>
      <c r="P352" s="11"/>
    </row>
    <row r="353" spans="1:16" x14ac:dyDescent="0.25">
      <c r="A353">
        <v>352</v>
      </c>
      <c r="B353" s="2" t="s">
        <v>348</v>
      </c>
      <c r="C353" s="9" t="s">
        <v>2444</v>
      </c>
      <c r="D353" s="4" t="s">
        <v>2348</v>
      </c>
      <c r="E353" s="4" t="s">
        <v>2445</v>
      </c>
      <c r="F353" s="16">
        <v>20200148</v>
      </c>
      <c r="G353" s="10" t="s">
        <v>793</v>
      </c>
      <c r="H353" s="11" t="s">
        <v>1518</v>
      </c>
      <c r="I353" s="14" t="s">
        <v>1540</v>
      </c>
      <c r="J353" s="23" t="s">
        <v>1547</v>
      </c>
      <c r="K353" s="11" t="s">
        <v>1542</v>
      </c>
      <c r="L353" s="33">
        <f t="shared" si="92"/>
        <v>0.40268456375838929</v>
      </c>
      <c r="M353" s="36">
        <f t="shared" si="94"/>
        <v>33.333333333333329</v>
      </c>
      <c r="N353" s="37">
        <f t="shared" si="95"/>
        <v>1.2080536912751678</v>
      </c>
      <c r="O353" s="39" t="s">
        <v>348</v>
      </c>
      <c r="P353" s="11"/>
    </row>
    <row r="354" spans="1:16" x14ac:dyDescent="0.25">
      <c r="A354">
        <v>353</v>
      </c>
      <c r="B354" s="2" t="s">
        <v>349</v>
      </c>
      <c r="C354" s="9" t="s">
        <v>2444</v>
      </c>
      <c r="D354" s="4" t="s">
        <v>2348</v>
      </c>
      <c r="E354" s="4" t="s">
        <v>2445</v>
      </c>
      <c r="F354" s="16">
        <v>20200148</v>
      </c>
      <c r="G354" s="10" t="s">
        <v>794</v>
      </c>
      <c r="H354" s="11" t="s">
        <v>1518</v>
      </c>
      <c r="I354" s="14" t="s">
        <v>1540</v>
      </c>
      <c r="J354" s="23" t="s">
        <v>1548</v>
      </c>
      <c r="K354" s="11" t="s">
        <v>1542</v>
      </c>
      <c r="L354" s="33">
        <f t="shared" si="92"/>
        <v>0.40268456375838929</v>
      </c>
      <c r="M354" s="36">
        <f t="shared" si="94"/>
        <v>33.333333333333329</v>
      </c>
      <c r="N354" s="37">
        <f t="shared" si="95"/>
        <v>1.2080536912751678</v>
      </c>
      <c r="O354" s="39" t="s">
        <v>349</v>
      </c>
      <c r="P354" s="11"/>
    </row>
    <row r="355" spans="1:16" x14ac:dyDescent="0.25">
      <c r="A355">
        <v>354</v>
      </c>
      <c r="B355" s="2" t="s">
        <v>350</v>
      </c>
      <c r="C355" s="9" t="s">
        <v>2444</v>
      </c>
      <c r="D355" s="4" t="s">
        <v>2348</v>
      </c>
      <c r="E355" s="4" t="s">
        <v>2445</v>
      </c>
      <c r="F355" s="16">
        <v>20200148</v>
      </c>
      <c r="G355" s="10" t="s">
        <v>795</v>
      </c>
      <c r="H355" s="11" t="s">
        <v>1518</v>
      </c>
      <c r="I355" s="14" t="s">
        <v>1540</v>
      </c>
      <c r="J355" s="23" t="s">
        <v>1549</v>
      </c>
      <c r="K355" s="11" t="s">
        <v>1542</v>
      </c>
      <c r="L355" s="33">
        <f t="shared" si="92"/>
        <v>0.40268456375838929</v>
      </c>
      <c r="M355" s="36">
        <f t="shared" si="94"/>
        <v>33.333333333333329</v>
      </c>
      <c r="N355" s="37">
        <f t="shared" si="95"/>
        <v>1.2080536912751678</v>
      </c>
      <c r="O355" s="39" t="s">
        <v>350</v>
      </c>
      <c r="P355" s="11"/>
    </row>
    <row r="356" spans="1:16" x14ac:dyDescent="0.25">
      <c r="A356">
        <v>355</v>
      </c>
      <c r="B356" s="2" t="s">
        <v>351</v>
      </c>
      <c r="C356" s="9" t="s">
        <v>2444</v>
      </c>
      <c r="D356" s="4" t="s">
        <v>2348</v>
      </c>
      <c r="E356" s="4" t="s">
        <v>2445</v>
      </c>
      <c r="F356" s="16">
        <v>20200148</v>
      </c>
      <c r="G356" s="10" t="s">
        <v>796</v>
      </c>
      <c r="H356" s="11" t="s">
        <v>1518</v>
      </c>
      <c r="I356" s="14" t="s">
        <v>1540</v>
      </c>
      <c r="J356" s="23" t="s">
        <v>1550</v>
      </c>
      <c r="K356" s="11" t="s">
        <v>1542</v>
      </c>
      <c r="L356" s="33">
        <f t="shared" si="92"/>
        <v>0.40268456375838929</v>
      </c>
      <c r="M356" s="36">
        <f t="shared" si="94"/>
        <v>33.333333333333329</v>
      </c>
      <c r="N356" s="37">
        <f t="shared" si="95"/>
        <v>1.2080536912751678</v>
      </c>
      <c r="O356" s="39" t="s">
        <v>351</v>
      </c>
      <c r="P356" s="11"/>
    </row>
    <row r="357" spans="1:16" x14ac:dyDescent="0.25">
      <c r="A357">
        <v>356</v>
      </c>
      <c r="B357" s="2" t="s">
        <v>352</v>
      </c>
      <c r="C357" s="9" t="s">
        <v>2446</v>
      </c>
      <c r="D357" s="4" t="s">
        <v>2348</v>
      </c>
      <c r="E357" s="4" t="s">
        <v>2447</v>
      </c>
      <c r="F357" s="16">
        <v>20388715</v>
      </c>
      <c r="G357" s="10" t="s">
        <v>1220</v>
      </c>
      <c r="H357" s="11" t="s">
        <v>1905</v>
      </c>
      <c r="I357" s="14" t="s">
        <v>2004</v>
      </c>
      <c r="J357" s="23" t="s">
        <v>2005</v>
      </c>
      <c r="K357" s="11" t="s">
        <v>2006</v>
      </c>
      <c r="L357" s="33">
        <f>2/745*100</f>
        <v>0.26845637583892618</v>
      </c>
      <c r="M357" s="36">
        <f>2/60*100</f>
        <v>3.3333333333333335</v>
      </c>
      <c r="N357" s="37">
        <f>60/745*100</f>
        <v>8.0536912751677843</v>
      </c>
      <c r="O357" s="39" t="s">
        <v>352</v>
      </c>
      <c r="P357" s="11"/>
    </row>
    <row r="358" spans="1:16" x14ac:dyDescent="0.25">
      <c r="A358">
        <v>357</v>
      </c>
      <c r="B358" s="2" t="s">
        <v>353</v>
      </c>
      <c r="C358" s="9" t="s">
        <v>2446</v>
      </c>
      <c r="D358" s="4" t="s">
        <v>2348</v>
      </c>
      <c r="E358" s="4" t="s">
        <v>2447</v>
      </c>
      <c r="F358" s="16">
        <v>20388715</v>
      </c>
      <c r="G358" s="10" t="s">
        <v>1221</v>
      </c>
      <c r="H358" s="11" t="s">
        <v>1905</v>
      </c>
      <c r="I358" s="14" t="s">
        <v>2004</v>
      </c>
      <c r="J358" s="23" t="s">
        <v>2007</v>
      </c>
      <c r="K358" s="11" t="s">
        <v>2006</v>
      </c>
      <c r="L358" s="33">
        <f t="shared" ref="L358" si="96">2/745*100</f>
        <v>0.26845637583892618</v>
      </c>
      <c r="M358" s="36">
        <f>2/60*100</f>
        <v>3.3333333333333335</v>
      </c>
      <c r="N358" s="37">
        <f t="shared" ref="N358:N416" si="97">60/745*100</f>
        <v>8.0536912751677843</v>
      </c>
      <c r="O358" s="39" t="s">
        <v>353</v>
      </c>
      <c r="P358" s="11"/>
    </row>
    <row r="359" spans="1:16" x14ac:dyDescent="0.25">
      <c r="A359">
        <v>358</v>
      </c>
      <c r="B359" s="2" t="s">
        <v>354</v>
      </c>
      <c r="C359" s="9" t="s">
        <v>2446</v>
      </c>
      <c r="D359" s="4" t="s">
        <v>2348</v>
      </c>
      <c r="E359" s="4" t="s">
        <v>2447</v>
      </c>
      <c r="F359" s="16">
        <v>20388715</v>
      </c>
      <c r="G359" s="10" t="s">
        <v>1222</v>
      </c>
      <c r="H359" s="11" t="s">
        <v>1905</v>
      </c>
      <c r="I359" s="14" t="s">
        <v>2004</v>
      </c>
      <c r="J359" s="23" t="s">
        <v>2008</v>
      </c>
      <c r="K359" s="11" t="s">
        <v>2006</v>
      </c>
      <c r="L359" s="33">
        <f>1/745*100</f>
        <v>0.13422818791946309</v>
      </c>
      <c r="M359" s="36">
        <f>1/60*100</f>
        <v>1.6666666666666667</v>
      </c>
      <c r="N359" s="37">
        <f t="shared" si="97"/>
        <v>8.0536912751677843</v>
      </c>
      <c r="O359" s="39" t="s">
        <v>354</v>
      </c>
      <c r="P359" s="11"/>
    </row>
    <row r="360" spans="1:16" ht="15" customHeight="1" x14ac:dyDescent="0.25">
      <c r="A360">
        <v>359</v>
      </c>
      <c r="B360" s="2" t="s">
        <v>355</v>
      </c>
      <c r="C360" s="9" t="s">
        <v>2448</v>
      </c>
      <c r="D360" s="4" t="s">
        <v>2348</v>
      </c>
      <c r="E360" s="1" t="s">
        <v>2449</v>
      </c>
      <c r="F360" s="16" t="s">
        <v>2450</v>
      </c>
      <c r="G360" s="10" t="s">
        <v>1223</v>
      </c>
      <c r="H360" s="11" t="s">
        <v>2009</v>
      </c>
      <c r="I360" s="14" t="s">
        <v>2010</v>
      </c>
      <c r="J360" s="23" t="s">
        <v>2011</v>
      </c>
      <c r="K360" s="11" t="s">
        <v>1580</v>
      </c>
      <c r="L360" s="33">
        <f>3/745*100</f>
        <v>0.40268456375838929</v>
      </c>
      <c r="M360" s="36">
        <f>3/60*100</f>
        <v>5</v>
      </c>
      <c r="N360" s="37">
        <f t="shared" si="97"/>
        <v>8.0536912751677843</v>
      </c>
      <c r="O360" s="39" t="s">
        <v>355</v>
      </c>
      <c r="P360" s="11"/>
    </row>
    <row r="361" spans="1:16" ht="15" customHeight="1" x14ac:dyDescent="0.25">
      <c r="A361">
        <v>360</v>
      </c>
      <c r="B361" s="2" t="s">
        <v>356</v>
      </c>
      <c r="C361" s="9" t="s">
        <v>2448</v>
      </c>
      <c r="D361" s="4" t="s">
        <v>2348</v>
      </c>
      <c r="E361" s="1" t="s">
        <v>2449</v>
      </c>
      <c r="F361" s="16" t="s">
        <v>2450</v>
      </c>
      <c r="G361" s="10" t="s">
        <v>1224</v>
      </c>
      <c r="H361" s="11" t="s">
        <v>2009</v>
      </c>
      <c r="I361" s="14" t="s">
        <v>2012</v>
      </c>
      <c r="J361" s="23" t="s">
        <v>2013</v>
      </c>
      <c r="K361" s="11" t="s">
        <v>1580</v>
      </c>
      <c r="L361" s="33">
        <f t="shared" ref="L361:L362" si="98">3/745*100</f>
        <v>0.40268456375838929</v>
      </c>
      <c r="M361" s="36">
        <f t="shared" ref="M361:M362" si="99">3/60*100</f>
        <v>5</v>
      </c>
      <c r="N361" s="37">
        <f t="shared" si="97"/>
        <v>8.0536912751677843</v>
      </c>
      <c r="O361" s="39" t="s">
        <v>356</v>
      </c>
      <c r="P361" s="11"/>
    </row>
    <row r="362" spans="1:16" ht="15" customHeight="1" x14ac:dyDescent="0.25">
      <c r="A362">
        <v>361</v>
      </c>
      <c r="B362" s="2" t="s">
        <v>357</v>
      </c>
      <c r="C362" s="9" t="s">
        <v>2448</v>
      </c>
      <c r="D362" s="4" t="s">
        <v>2348</v>
      </c>
      <c r="E362" s="1" t="s">
        <v>2449</v>
      </c>
      <c r="F362" s="16" t="s">
        <v>2450</v>
      </c>
      <c r="G362" s="10" t="s">
        <v>1225</v>
      </c>
      <c r="H362" s="11" t="s">
        <v>2009</v>
      </c>
      <c r="I362" s="14" t="s">
        <v>2014</v>
      </c>
      <c r="J362" s="23" t="s">
        <v>2015</v>
      </c>
      <c r="K362" s="11" t="s">
        <v>1580</v>
      </c>
      <c r="L362" s="33">
        <f t="shared" si="98"/>
        <v>0.40268456375838929</v>
      </c>
      <c r="M362" s="36">
        <f t="shared" si="99"/>
        <v>5</v>
      </c>
      <c r="N362" s="37">
        <f t="shared" si="97"/>
        <v>8.0536912751677843</v>
      </c>
      <c r="O362" s="39" t="s">
        <v>357</v>
      </c>
      <c r="P362" s="11"/>
    </row>
    <row r="363" spans="1:16" ht="15" customHeight="1" x14ac:dyDescent="0.25">
      <c r="A363">
        <v>362</v>
      </c>
      <c r="B363" s="2" t="s">
        <v>358</v>
      </c>
      <c r="C363" s="9" t="s">
        <v>2448</v>
      </c>
      <c r="D363" s="4" t="s">
        <v>2348</v>
      </c>
      <c r="E363" s="1" t="s">
        <v>2449</v>
      </c>
      <c r="F363" s="16" t="s">
        <v>2450</v>
      </c>
      <c r="G363" s="10" t="s">
        <v>1226</v>
      </c>
      <c r="H363" s="11" t="s">
        <v>2009</v>
      </c>
      <c r="I363" s="14" t="s">
        <v>2016</v>
      </c>
      <c r="J363" s="23" t="s">
        <v>2017</v>
      </c>
      <c r="K363" s="11" t="s">
        <v>1580</v>
      </c>
      <c r="L363" s="33">
        <f>2/745*100</f>
        <v>0.26845637583892618</v>
      </c>
      <c r="M363" s="36">
        <f>2/60*100</f>
        <v>3.3333333333333335</v>
      </c>
      <c r="N363" s="37">
        <f t="shared" si="97"/>
        <v>8.0536912751677843</v>
      </c>
      <c r="O363" s="39" t="s">
        <v>358</v>
      </c>
      <c r="P363" s="11"/>
    </row>
    <row r="364" spans="1:16" ht="15" customHeight="1" x14ac:dyDescent="0.25">
      <c r="A364">
        <v>363</v>
      </c>
      <c r="B364" s="2" t="s">
        <v>359</v>
      </c>
      <c r="C364" s="9" t="s">
        <v>2448</v>
      </c>
      <c r="D364" s="4" t="s">
        <v>2348</v>
      </c>
      <c r="E364" s="1" t="s">
        <v>2449</v>
      </c>
      <c r="F364" s="16" t="s">
        <v>2450</v>
      </c>
      <c r="G364" s="10" t="s">
        <v>1227</v>
      </c>
      <c r="H364" s="11" t="s">
        <v>2009</v>
      </c>
      <c r="I364" s="14" t="s">
        <v>2018</v>
      </c>
      <c r="J364" s="23" t="s">
        <v>2019</v>
      </c>
      <c r="K364" s="11" t="s">
        <v>1580</v>
      </c>
      <c r="L364" s="33">
        <f>2/745*100</f>
        <v>0.26845637583892618</v>
      </c>
      <c r="M364" s="36">
        <f>2/60*100</f>
        <v>3.3333333333333335</v>
      </c>
      <c r="N364" s="37">
        <f t="shared" si="97"/>
        <v>8.0536912751677843</v>
      </c>
      <c r="O364" s="39" t="s">
        <v>359</v>
      </c>
      <c r="P364" s="11"/>
    </row>
    <row r="365" spans="1:16" x14ac:dyDescent="0.25">
      <c r="A365">
        <v>364</v>
      </c>
      <c r="B365" s="2" t="s">
        <v>360</v>
      </c>
      <c r="C365" s="9" t="s">
        <v>2451</v>
      </c>
      <c r="D365" s="4" t="s">
        <v>2348</v>
      </c>
      <c r="E365" s="4" t="s">
        <v>2452</v>
      </c>
      <c r="F365" s="16">
        <v>18028998</v>
      </c>
      <c r="G365" s="10" t="s">
        <v>1228</v>
      </c>
      <c r="H365" s="11" t="s">
        <v>2009</v>
      </c>
      <c r="I365" s="14" t="s">
        <v>2020</v>
      </c>
      <c r="J365" s="23" t="s">
        <v>2021</v>
      </c>
      <c r="K365" s="11" t="s">
        <v>2022</v>
      </c>
      <c r="L365" s="33">
        <f>4/745*100</f>
        <v>0.53691275167785235</v>
      </c>
      <c r="M365" s="36">
        <f>4/60*100</f>
        <v>6.666666666666667</v>
      </c>
      <c r="N365" s="37">
        <f t="shared" si="97"/>
        <v>8.0536912751677843</v>
      </c>
      <c r="O365" s="39" t="s">
        <v>360</v>
      </c>
      <c r="P365" s="11"/>
    </row>
    <row r="366" spans="1:16" x14ac:dyDescent="0.25">
      <c r="A366">
        <v>365</v>
      </c>
      <c r="B366" s="2" t="s">
        <v>361</v>
      </c>
      <c r="C366" s="9" t="s">
        <v>2451</v>
      </c>
      <c r="D366" s="4" t="s">
        <v>2348</v>
      </c>
      <c r="E366" s="4" t="s">
        <v>2452</v>
      </c>
      <c r="F366" s="16">
        <v>18028998</v>
      </c>
      <c r="G366" s="10" t="s">
        <v>1229</v>
      </c>
      <c r="H366" s="11" t="s">
        <v>2009</v>
      </c>
      <c r="I366" s="14" t="s">
        <v>2023</v>
      </c>
      <c r="J366" s="23" t="s">
        <v>2024</v>
      </c>
      <c r="K366" s="11" t="s">
        <v>2022</v>
      </c>
      <c r="L366" s="33">
        <f t="shared" ref="L366:L372" si="100">4/745*100</f>
        <v>0.53691275167785235</v>
      </c>
      <c r="M366" s="36">
        <f t="shared" ref="M366:M371" si="101">4/60*100</f>
        <v>6.666666666666667</v>
      </c>
      <c r="N366" s="37">
        <f t="shared" si="97"/>
        <v>8.0536912751677843</v>
      </c>
      <c r="O366" s="39" t="s">
        <v>361</v>
      </c>
      <c r="P366" s="11"/>
    </row>
    <row r="367" spans="1:16" x14ac:dyDescent="0.25">
      <c r="A367">
        <v>366</v>
      </c>
      <c r="B367" s="2" t="s">
        <v>362</v>
      </c>
      <c r="C367" s="9" t="s">
        <v>2451</v>
      </c>
      <c r="D367" s="4" t="s">
        <v>2348</v>
      </c>
      <c r="E367" s="4" t="s">
        <v>2452</v>
      </c>
      <c r="F367" s="16">
        <v>18028998</v>
      </c>
      <c r="G367" s="10" t="s">
        <v>1230</v>
      </c>
      <c r="H367" s="11" t="s">
        <v>2009</v>
      </c>
      <c r="I367" s="14" t="s">
        <v>2025</v>
      </c>
      <c r="J367" s="23" t="s">
        <v>2026</v>
      </c>
      <c r="K367" s="11" t="s">
        <v>2022</v>
      </c>
      <c r="L367" s="33">
        <f t="shared" si="100"/>
        <v>0.53691275167785235</v>
      </c>
      <c r="M367" s="36">
        <f t="shared" si="101"/>
        <v>6.666666666666667</v>
      </c>
      <c r="N367" s="37">
        <f t="shared" si="97"/>
        <v>8.0536912751677843</v>
      </c>
      <c r="O367" s="39" t="s">
        <v>362</v>
      </c>
      <c r="P367" s="11"/>
    </row>
    <row r="368" spans="1:16" x14ac:dyDescent="0.25">
      <c r="A368">
        <v>367</v>
      </c>
      <c r="B368" s="2" t="s">
        <v>363</v>
      </c>
      <c r="C368" s="9" t="s">
        <v>2451</v>
      </c>
      <c r="D368" s="4" t="s">
        <v>2348</v>
      </c>
      <c r="E368" s="4" t="s">
        <v>2452</v>
      </c>
      <c r="F368" s="16">
        <v>18028998</v>
      </c>
      <c r="G368" s="10" t="s">
        <v>1231</v>
      </c>
      <c r="H368" s="11" t="s">
        <v>2009</v>
      </c>
      <c r="I368" s="14" t="s">
        <v>2027</v>
      </c>
      <c r="J368" s="23" t="s">
        <v>2028</v>
      </c>
      <c r="K368" s="11" t="s">
        <v>2022</v>
      </c>
      <c r="L368" s="33">
        <f t="shared" si="100"/>
        <v>0.53691275167785235</v>
      </c>
      <c r="M368" s="36">
        <f t="shared" si="101"/>
        <v>6.666666666666667</v>
      </c>
      <c r="N368" s="37">
        <f t="shared" si="97"/>
        <v>8.0536912751677843</v>
      </c>
      <c r="O368" s="39" t="s">
        <v>363</v>
      </c>
      <c r="P368" s="11"/>
    </row>
    <row r="369" spans="1:16" x14ac:dyDescent="0.25">
      <c r="A369">
        <v>368</v>
      </c>
      <c r="B369" s="2" t="s">
        <v>364</v>
      </c>
      <c r="C369" s="9" t="s">
        <v>2451</v>
      </c>
      <c r="D369" s="4" t="s">
        <v>2348</v>
      </c>
      <c r="E369" s="4" t="s">
        <v>2452</v>
      </c>
      <c r="F369" s="16">
        <v>18028998</v>
      </c>
      <c r="G369" s="10" t="s">
        <v>1232</v>
      </c>
      <c r="H369" s="11" t="s">
        <v>2009</v>
      </c>
      <c r="I369" s="14" t="s">
        <v>2029</v>
      </c>
      <c r="J369" s="23" t="s">
        <v>2030</v>
      </c>
      <c r="K369" s="11" t="s">
        <v>2022</v>
      </c>
      <c r="L369" s="33">
        <f t="shared" si="100"/>
        <v>0.53691275167785235</v>
      </c>
      <c r="M369" s="36">
        <f t="shared" si="101"/>
        <v>6.666666666666667</v>
      </c>
      <c r="N369" s="37">
        <f t="shared" si="97"/>
        <v>8.0536912751677843</v>
      </c>
      <c r="O369" s="39" t="s">
        <v>364</v>
      </c>
      <c r="P369" s="11"/>
    </row>
    <row r="370" spans="1:16" x14ac:dyDescent="0.25">
      <c r="A370">
        <v>369</v>
      </c>
      <c r="B370" s="2" t="s">
        <v>365</v>
      </c>
      <c r="C370" s="9" t="s">
        <v>2451</v>
      </c>
      <c r="D370" s="4" t="s">
        <v>2348</v>
      </c>
      <c r="E370" s="4" t="s">
        <v>2452</v>
      </c>
      <c r="F370" s="16">
        <v>18028998</v>
      </c>
      <c r="G370" s="10" t="s">
        <v>1233</v>
      </c>
      <c r="H370" s="11" t="s">
        <v>2009</v>
      </c>
      <c r="I370" s="14" t="s">
        <v>2031</v>
      </c>
      <c r="J370" s="23" t="s">
        <v>2032</v>
      </c>
      <c r="K370" s="11" t="s">
        <v>2022</v>
      </c>
      <c r="L370" s="33">
        <f t="shared" si="100"/>
        <v>0.53691275167785235</v>
      </c>
      <c r="M370" s="36">
        <f t="shared" si="101"/>
        <v>6.666666666666667</v>
      </c>
      <c r="N370" s="37">
        <f t="shared" si="97"/>
        <v>8.0536912751677843</v>
      </c>
      <c r="O370" s="39" t="s">
        <v>365</v>
      </c>
      <c r="P370" s="11"/>
    </row>
    <row r="371" spans="1:16" x14ac:dyDescent="0.25">
      <c r="A371">
        <v>370</v>
      </c>
      <c r="B371" s="2" t="s">
        <v>366</v>
      </c>
      <c r="C371" s="9" t="s">
        <v>2451</v>
      </c>
      <c r="D371" s="4" t="s">
        <v>2348</v>
      </c>
      <c r="E371" s="4" t="s">
        <v>2452</v>
      </c>
      <c r="F371" s="16">
        <v>18028998</v>
      </c>
      <c r="G371" s="10" t="s">
        <v>1234</v>
      </c>
      <c r="H371" s="11" t="s">
        <v>2009</v>
      </c>
      <c r="I371" s="14" t="s">
        <v>2033</v>
      </c>
      <c r="J371" s="23" t="s">
        <v>2034</v>
      </c>
      <c r="K371" s="11" t="s">
        <v>2022</v>
      </c>
      <c r="L371" s="33">
        <f t="shared" si="100"/>
        <v>0.53691275167785235</v>
      </c>
      <c r="M371" s="36">
        <f t="shared" si="101"/>
        <v>6.666666666666667</v>
      </c>
      <c r="N371" s="37">
        <f t="shared" si="97"/>
        <v>8.0536912751677843</v>
      </c>
      <c r="O371" s="39" t="s">
        <v>366</v>
      </c>
      <c r="P371" s="11"/>
    </row>
    <row r="372" spans="1:16" x14ac:dyDescent="0.25">
      <c r="A372">
        <v>371</v>
      </c>
      <c r="B372" s="2" t="s">
        <v>367</v>
      </c>
      <c r="C372" s="9" t="s">
        <v>2451</v>
      </c>
      <c r="D372" s="4" t="s">
        <v>2348</v>
      </c>
      <c r="E372" s="4" t="s">
        <v>2452</v>
      </c>
      <c r="F372" s="16">
        <v>18028998</v>
      </c>
      <c r="G372" s="10" t="s">
        <v>1235</v>
      </c>
      <c r="H372" s="11" t="s">
        <v>2009</v>
      </c>
      <c r="I372" s="14" t="s">
        <v>2035</v>
      </c>
      <c r="J372" s="23" t="s">
        <v>2036</v>
      </c>
      <c r="K372" s="11" t="s">
        <v>2022</v>
      </c>
      <c r="L372" s="33">
        <f t="shared" si="100"/>
        <v>0.53691275167785235</v>
      </c>
      <c r="M372" s="36">
        <f>4/60*100</f>
        <v>6.666666666666667</v>
      </c>
      <c r="N372" s="37">
        <f t="shared" si="97"/>
        <v>8.0536912751677843</v>
      </c>
      <c r="O372" s="39" t="s">
        <v>367</v>
      </c>
      <c r="P372" s="11"/>
    </row>
    <row r="373" spans="1:16" x14ac:dyDescent="0.25">
      <c r="A373">
        <v>372</v>
      </c>
      <c r="B373" s="2" t="s">
        <v>368</v>
      </c>
      <c r="C373" s="3" t="s">
        <v>2453</v>
      </c>
      <c r="D373" s="4" t="s">
        <v>2348</v>
      </c>
      <c r="E373" s="5" t="s">
        <v>2037</v>
      </c>
      <c r="F373" s="18" t="s">
        <v>2362</v>
      </c>
      <c r="G373" s="1" t="s">
        <v>1236</v>
      </c>
      <c r="H373" s="13" t="s">
        <v>2009</v>
      </c>
      <c r="I373" s="13" t="s">
        <v>2037</v>
      </c>
      <c r="J373" s="24"/>
      <c r="K373" s="11" t="s">
        <v>1490</v>
      </c>
      <c r="L373" s="33">
        <f>6/745*100</f>
        <v>0.80536912751677858</v>
      </c>
      <c r="M373" s="36">
        <f>6/60*100</f>
        <v>10</v>
      </c>
      <c r="N373" s="37">
        <f t="shared" si="97"/>
        <v>8.0536912751677843</v>
      </c>
      <c r="O373" s="39" t="s">
        <v>368</v>
      </c>
      <c r="P373" s="13"/>
    </row>
    <row r="374" spans="1:16" x14ac:dyDescent="0.25">
      <c r="A374">
        <v>373</v>
      </c>
      <c r="B374" s="2" t="s">
        <v>369</v>
      </c>
      <c r="C374" s="3" t="s">
        <v>2453</v>
      </c>
      <c r="D374" s="4" t="s">
        <v>2348</v>
      </c>
      <c r="E374" s="5" t="s">
        <v>2037</v>
      </c>
      <c r="F374" s="18" t="s">
        <v>2362</v>
      </c>
      <c r="G374" s="1" t="s">
        <v>1237</v>
      </c>
      <c r="H374" s="13" t="s">
        <v>2009</v>
      </c>
      <c r="I374" s="13" t="s">
        <v>2037</v>
      </c>
      <c r="J374" s="24"/>
      <c r="K374" s="11" t="s">
        <v>1490</v>
      </c>
      <c r="L374" s="33">
        <f t="shared" ref="L374:L387" si="102">6/745*100</f>
        <v>0.80536912751677858</v>
      </c>
      <c r="M374" s="36">
        <f t="shared" ref="M374:M387" si="103">6/60*100</f>
        <v>10</v>
      </c>
      <c r="N374" s="37">
        <f t="shared" si="97"/>
        <v>8.0536912751677843</v>
      </c>
      <c r="O374" s="39" t="s">
        <v>369</v>
      </c>
      <c r="P374" s="13"/>
    </row>
    <row r="375" spans="1:16" x14ac:dyDescent="0.25">
      <c r="A375">
        <v>374</v>
      </c>
      <c r="B375" s="2" t="s">
        <v>370</v>
      </c>
      <c r="C375" s="3" t="s">
        <v>2453</v>
      </c>
      <c r="D375" s="4" t="s">
        <v>2348</v>
      </c>
      <c r="E375" s="5" t="s">
        <v>2037</v>
      </c>
      <c r="F375" s="18" t="s">
        <v>2362</v>
      </c>
      <c r="G375" s="1" t="s">
        <v>1238</v>
      </c>
      <c r="H375" s="13" t="s">
        <v>2009</v>
      </c>
      <c r="I375" s="13" t="s">
        <v>2037</v>
      </c>
      <c r="J375" s="24"/>
      <c r="K375" s="11" t="s">
        <v>1490</v>
      </c>
      <c r="L375" s="33">
        <f t="shared" si="102"/>
        <v>0.80536912751677858</v>
      </c>
      <c r="M375" s="36">
        <f t="shared" si="103"/>
        <v>10</v>
      </c>
      <c r="N375" s="37">
        <f t="shared" si="97"/>
        <v>8.0536912751677843</v>
      </c>
      <c r="O375" s="39" t="s">
        <v>370</v>
      </c>
      <c r="P375" s="13"/>
    </row>
    <row r="376" spans="1:16" x14ac:dyDescent="0.25">
      <c r="A376">
        <v>375</v>
      </c>
      <c r="B376" s="2" t="s">
        <v>371</v>
      </c>
      <c r="C376" s="3" t="s">
        <v>2453</v>
      </c>
      <c r="D376" s="4" t="s">
        <v>2348</v>
      </c>
      <c r="E376" s="5" t="s">
        <v>2037</v>
      </c>
      <c r="F376" s="18" t="s">
        <v>2362</v>
      </c>
      <c r="G376" s="1" t="s">
        <v>1239</v>
      </c>
      <c r="H376" s="13" t="s">
        <v>2009</v>
      </c>
      <c r="I376" s="13" t="s">
        <v>2037</v>
      </c>
      <c r="J376" s="24"/>
      <c r="K376" s="11" t="s">
        <v>1490</v>
      </c>
      <c r="L376" s="33">
        <f t="shared" si="102"/>
        <v>0.80536912751677858</v>
      </c>
      <c r="M376" s="36">
        <f t="shared" si="103"/>
        <v>10</v>
      </c>
      <c r="N376" s="37">
        <f t="shared" si="97"/>
        <v>8.0536912751677843</v>
      </c>
      <c r="O376" s="39" t="s">
        <v>371</v>
      </c>
      <c r="P376" s="13"/>
    </row>
    <row r="377" spans="1:16" x14ac:dyDescent="0.25">
      <c r="A377">
        <v>376</v>
      </c>
      <c r="B377" s="2" t="s">
        <v>372</v>
      </c>
      <c r="C377" s="3" t="s">
        <v>2453</v>
      </c>
      <c r="D377" s="4" t="s">
        <v>2348</v>
      </c>
      <c r="E377" s="5" t="s">
        <v>2037</v>
      </c>
      <c r="F377" s="18" t="s">
        <v>2362</v>
      </c>
      <c r="G377" s="1" t="s">
        <v>1240</v>
      </c>
      <c r="H377" s="13" t="s">
        <v>2009</v>
      </c>
      <c r="I377" s="13" t="s">
        <v>2037</v>
      </c>
      <c r="J377" s="24"/>
      <c r="K377" s="11" t="s">
        <v>1490</v>
      </c>
      <c r="L377" s="33">
        <f t="shared" si="102"/>
        <v>0.80536912751677858</v>
      </c>
      <c r="M377" s="36">
        <f t="shared" si="103"/>
        <v>10</v>
      </c>
      <c r="N377" s="37">
        <f t="shared" si="97"/>
        <v>8.0536912751677843</v>
      </c>
      <c r="O377" s="39" t="s">
        <v>372</v>
      </c>
      <c r="P377" s="13"/>
    </row>
    <row r="378" spans="1:16" x14ac:dyDescent="0.25">
      <c r="A378">
        <v>377</v>
      </c>
      <c r="B378" s="2" t="s">
        <v>373</v>
      </c>
      <c r="C378" s="3" t="s">
        <v>2453</v>
      </c>
      <c r="D378" s="4" t="s">
        <v>2348</v>
      </c>
      <c r="E378" s="5" t="s">
        <v>2037</v>
      </c>
      <c r="F378" s="18" t="s">
        <v>2362</v>
      </c>
      <c r="G378" s="1" t="s">
        <v>1241</v>
      </c>
      <c r="H378" s="13" t="s">
        <v>2009</v>
      </c>
      <c r="I378" s="13" t="s">
        <v>2037</v>
      </c>
      <c r="J378" s="24"/>
      <c r="K378" s="11" t="s">
        <v>1490</v>
      </c>
      <c r="L378" s="33">
        <f t="shared" si="102"/>
        <v>0.80536912751677858</v>
      </c>
      <c r="M378" s="36">
        <f t="shared" si="103"/>
        <v>10</v>
      </c>
      <c r="N378" s="37">
        <f t="shared" si="97"/>
        <v>8.0536912751677843</v>
      </c>
      <c r="O378" s="39" t="s">
        <v>373</v>
      </c>
      <c r="P378" s="13"/>
    </row>
    <row r="379" spans="1:16" x14ac:dyDescent="0.25">
      <c r="A379">
        <v>378</v>
      </c>
      <c r="B379" s="2" t="s">
        <v>374</v>
      </c>
      <c r="C379" s="9" t="s">
        <v>2454</v>
      </c>
      <c r="D379" s="4" t="s">
        <v>2348</v>
      </c>
      <c r="E379" s="4" t="s">
        <v>2455</v>
      </c>
      <c r="F379" s="16">
        <v>18698339</v>
      </c>
      <c r="G379" s="10" t="s">
        <v>1242</v>
      </c>
      <c r="H379" s="11" t="s">
        <v>2009</v>
      </c>
      <c r="I379" s="14" t="s">
        <v>2038</v>
      </c>
      <c r="J379" s="23" t="s">
        <v>2039</v>
      </c>
      <c r="K379" s="11" t="s">
        <v>2040</v>
      </c>
      <c r="L379" s="33">
        <f t="shared" si="102"/>
        <v>0.80536912751677858</v>
      </c>
      <c r="M379" s="36">
        <f t="shared" si="103"/>
        <v>10</v>
      </c>
      <c r="N379" s="37">
        <f t="shared" si="97"/>
        <v>8.0536912751677843</v>
      </c>
      <c r="O379" s="39" t="s">
        <v>374</v>
      </c>
      <c r="P379" s="11"/>
    </row>
    <row r="380" spans="1:16" x14ac:dyDescent="0.25">
      <c r="A380">
        <v>379</v>
      </c>
      <c r="B380" s="2" t="s">
        <v>375</v>
      </c>
      <c r="C380" s="9" t="s">
        <v>2454</v>
      </c>
      <c r="D380" s="4" t="s">
        <v>2348</v>
      </c>
      <c r="E380" s="4" t="s">
        <v>2455</v>
      </c>
      <c r="F380" s="16">
        <v>18698339</v>
      </c>
      <c r="G380" s="10" t="s">
        <v>1243</v>
      </c>
      <c r="H380" s="11" t="s">
        <v>2009</v>
      </c>
      <c r="I380" s="14" t="s">
        <v>2041</v>
      </c>
      <c r="J380" s="23" t="s">
        <v>2042</v>
      </c>
      <c r="K380" s="11" t="s">
        <v>2040</v>
      </c>
      <c r="L380" s="33">
        <f t="shared" si="102"/>
        <v>0.80536912751677858</v>
      </c>
      <c r="M380" s="36">
        <f t="shared" si="103"/>
        <v>10</v>
      </c>
      <c r="N380" s="37">
        <f t="shared" si="97"/>
        <v>8.0536912751677843</v>
      </c>
      <c r="O380" s="39" t="s">
        <v>375</v>
      </c>
      <c r="P380" s="11"/>
    </row>
    <row r="381" spans="1:16" x14ac:dyDescent="0.25">
      <c r="A381">
        <v>380</v>
      </c>
      <c r="B381" s="2" t="s">
        <v>376</v>
      </c>
      <c r="C381" s="9" t="s">
        <v>2454</v>
      </c>
      <c r="D381" s="4" t="s">
        <v>2348</v>
      </c>
      <c r="E381" s="4" t="s">
        <v>2455</v>
      </c>
      <c r="F381" s="16">
        <v>18698339</v>
      </c>
      <c r="G381" s="10" t="s">
        <v>1244</v>
      </c>
      <c r="H381" s="11" t="s">
        <v>2009</v>
      </c>
      <c r="I381" s="14" t="s">
        <v>2043</v>
      </c>
      <c r="J381" s="23" t="s">
        <v>2044</v>
      </c>
      <c r="K381" s="11" t="s">
        <v>2040</v>
      </c>
      <c r="L381" s="33">
        <f>2/745*100</f>
        <v>0.26845637583892618</v>
      </c>
      <c r="M381" s="36">
        <f>2/60*100</f>
        <v>3.3333333333333335</v>
      </c>
      <c r="N381" s="37">
        <f t="shared" si="97"/>
        <v>8.0536912751677843</v>
      </c>
      <c r="O381" s="39" t="s">
        <v>376</v>
      </c>
      <c r="P381" s="11"/>
    </row>
    <row r="382" spans="1:16" x14ac:dyDescent="0.25">
      <c r="A382">
        <v>381</v>
      </c>
      <c r="B382" s="2" t="s">
        <v>377</v>
      </c>
      <c r="C382" s="9" t="s">
        <v>2454</v>
      </c>
      <c r="D382" s="4" t="s">
        <v>2348</v>
      </c>
      <c r="E382" s="4" t="s">
        <v>2455</v>
      </c>
      <c r="F382" s="16">
        <v>18698339</v>
      </c>
      <c r="G382" s="10" t="s">
        <v>1245</v>
      </c>
      <c r="H382" s="11" t="s">
        <v>2009</v>
      </c>
      <c r="I382" s="14" t="s">
        <v>2045</v>
      </c>
      <c r="J382" s="23" t="s">
        <v>2046</v>
      </c>
      <c r="K382" s="11" t="s">
        <v>2040</v>
      </c>
      <c r="L382" s="33">
        <f t="shared" si="102"/>
        <v>0.80536912751677858</v>
      </c>
      <c r="M382" s="36">
        <f t="shared" si="103"/>
        <v>10</v>
      </c>
      <c r="N382" s="37">
        <f t="shared" si="97"/>
        <v>8.0536912751677843</v>
      </c>
      <c r="O382" s="39" t="s">
        <v>377</v>
      </c>
      <c r="P382" s="11"/>
    </row>
    <row r="383" spans="1:16" x14ac:dyDescent="0.25">
      <c r="A383">
        <v>382</v>
      </c>
      <c r="B383" s="2" t="s">
        <v>378</v>
      </c>
      <c r="C383" s="9" t="s">
        <v>2454</v>
      </c>
      <c r="D383" s="4" t="s">
        <v>2348</v>
      </c>
      <c r="E383" s="4" t="s">
        <v>2455</v>
      </c>
      <c r="F383" s="16">
        <v>18698339</v>
      </c>
      <c r="G383" s="10" t="s">
        <v>1246</v>
      </c>
      <c r="H383" s="11" t="s">
        <v>2009</v>
      </c>
      <c r="I383" s="14" t="s">
        <v>2047</v>
      </c>
      <c r="J383" s="23" t="s">
        <v>2048</v>
      </c>
      <c r="K383" s="11" t="s">
        <v>2040</v>
      </c>
      <c r="L383" s="33">
        <f>2/745*100</f>
        <v>0.26845637583892618</v>
      </c>
      <c r="M383" s="36">
        <f>2/60*100</f>
        <v>3.3333333333333335</v>
      </c>
      <c r="N383" s="37">
        <f t="shared" si="97"/>
        <v>8.0536912751677843</v>
      </c>
      <c r="O383" s="39" t="s">
        <v>378</v>
      </c>
      <c r="P383" s="11"/>
    </row>
    <row r="384" spans="1:16" x14ac:dyDescent="0.25">
      <c r="A384">
        <v>383</v>
      </c>
      <c r="B384" s="2" t="s">
        <v>379</v>
      </c>
      <c r="C384" s="9" t="s">
        <v>2454</v>
      </c>
      <c r="D384" s="4" t="s">
        <v>2348</v>
      </c>
      <c r="E384" s="4" t="s">
        <v>2455</v>
      </c>
      <c r="F384" s="16">
        <v>18698339</v>
      </c>
      <c r="G384" s="10" t="s">
        <v>1247</v>
      </c>
      <c r="H384" s="11" t="s">
        <v>2009</v>
      </c>
      <c r="I384" s="14" t="s">
        <v>2049</v>
      </c>
      <c r="J384" s="23" t="s">
        <v>2050</v>
      </c>
      <c r="K384" s="11" t="s">
        <v>2040</v>
      </c>
      <c r="L384" s="33">
        <f t="shared" si="102"/>
        <v>0.80536912751677858</v>
      </c>
      <c r="M384" s="36">
        <f t="shared" si="103"/>
        <v>10</v>
      </c>
      <c r="N384" s="37">
        <f t="shared" si="97"/>
        <v>8.0536912751677843</v>
      </c>
      <c r="O384" s="39" t="s">
        <v>379</v>
      </c>
      <c r="P384" s="11"/>
    </row>
    <row r="385" spans="1:16" x14ac:dyDescent="0.25">
      <c r="A385">
        <v>384</v>
      </c>
      <c r="B385" s="2" t="s">
        <v>380</v>
      </c>
      <c r="C385" s="9" t="s">
        <v>2454</v>
      </c>
      <c r="D385" s="4" t="s">
        <v>2348</v>
      </c>
      <c r="E385" s="4" t="s">
        <v>2455</v>
      </c>
      <c r="F385" s="16">
        <v>18698339</v>
      </c>
      <c r="G385" s="10" t="s">
        <v>1248</v>
      </c>
      <c r="H385" s="11" t="s">
        <v>2009</v>
      </c>
      <c r="I385" s="14" t="s">
        <v>2051</v>
      </c>
      <c r="J385" s="23" t="s">
        <v>2052</v>
      </c>
      <c r="K385" s="11" t="s">
        <v>2040</v>
      </c>
      <c r="L385" s="33">
        <f>4/745*100</f>
        <v>0.53691275167785235</v>
      </c>
      <c r="M385" s="36">
        <f t="shared" ref="M385" si="104">4/60*100</f>
        <v>6.666666666666667</v>
      </c>
      <c r="N385" s="37">
        <f t="shared" si="97"/>
        <v>8.0536912751677843</v>
      </c>
      <c r="O385" s="39" t="s">
        <v>380</v>
      </c>
      <c r="P385" s="11"/>
    </row>
    <row r="386" spans="1:16" x14ac:dyDescent="0.25">
      <c r="A386">
        <v>385</v>
      </c>
      <c r="B386" s="2" t="s">
        <v>381</v>
      </c>
      <c r="C386" s="9" t="s">
        <v>2454</v>
      </c>
      <c r="D386" s="4" t="s">
        <v>2348</v>
      </c>
      <c r="E386" s="4" t="s">
        <v>2455</v>
      </c>
      <c r="F386" s="16">
        <v>18698339</v>
      </c>
      <c r="G386" s="10" t="s">
        <v>1249</v>
      </c>
      <c r="H386" s="11" t="s">
        <v>2009</v>
      </c>
      <c r="I386" s="14" t="s">
        <v>2053</v>
      </c>
      <c r="J386" s="23" t="s">
        <v>2054</v>
      </c>
      <c r="K386" s="11" t="s">
        <v>2040</v>
      </c>
      <c r="L386" s="33">
        <f t="shared" si="102"/>
        <v>0.80536912751677858</v>
      </c>
      <c r="M386" s="36">
        <f t="shared" si="103"/>
        <v>10</v>
      </c>
      <c r="N386" s="37">
        <f t="shared" si="97"/>
        <v>8.0536912751677843</v>
      </c>
      <c r="O386" s="39" t="s">
        <v>381</v>
      </c>
      <c r="P386" s="11"/>
    </row>
    <row r="387" spans="1:16" x14ac:dyDescent="0.25">
      <c r="A387">
        <v>386</v>
      </c>
      <c r="B387" s="2" t="s">
        <v>382</v>
      </c>
      <c r="C387" s="9" t="s">
        <v>2454</v>
      </c>
      <c r="D387" s="4" t="s">
        <v>2348</v>
      </c>
      <c r="E387" s="4" t="s">
        <v>2455</v>
      </c>
      <c r="F387" s="16">
        <v>18698339</v>
      </c>
      <c r="G387" s="10" t="s">
        <v>1250</v>
      </c>
      <c r="H387" s="11" t="s">
        <v>2009</v>
      </c>
      <c r="I387" s="14" t="s">
        <v>2055</v>
      </c>
      <c r="J387" s="23" t="s">
        <v>2056</v>
      </c>
      <c r="K387" s="11" t="s">
        <v>2040</v>
      </c>
      <c r="L387" s="33">
        <f t="shared" si="102"/>
        <v>0.80536912751677858</v>
      </c>
      <c r="M387" s="36">
        <f t="shared" si="103"/>
        <v>10</v>
      </c>
      <c r="N387" s="37">
        <f t="shared" si="97"/>
        <v>8.0536912751677843</v>
      </c>
      <c r="O387" s="39" t="s">
        <v>382</v>
      </c>
      <c r="P387" s="11"/>
    </row>
    <row r="388" spans="1:16" x14ac:dyDescent="0.25">
      <c r="A388">
        <v>387</v>
      </c>
      <c r="B388" s="2" t="s">
        <v>383</v>
      </c>
      <c r="C388" s="9" t="s">
        <v>2454</v>
      </c>
      <c r="D388" s="4" t="s">
        <v>2348</v>
      </c>
      <c r="E388" s="4" t="s">
        <v>2455</v>
      </c>
      <c r="F388" s="16">
        <v>18698339</v>
      </c>
      <c r="G388" s="10" t="s">
        <v>1251</v>
      </c>
      <c r="H388" s="11" t="s">
        <v>2009</v>
      </c>
      <c r="I388" s="14" t="s">
        <v>2057</v>
      </c>
      <c r="J388" s="23" t="s">
        <v>2058</v>
      </c>
      <c r="K388" s="11" t="s">
        <v>2040</v>
      </c>
      <c r="L388" s="33">
        <f>4/745*100</f>
        <v>0.53691275167785235</v>
      </c>
      <c r="M388" s="36">
        <f t="shared" ref="M388:M390" si="105">4/60*100</f>
        <v>6.666666666666667</v>
      </c>
      <c r="N388" s="37">
        <f t="shared" si="97"/>
        <v>8.0536912751677843</v>
      </c>
      <c r="O388" s="39" t="s">
        <v>383</v>
      </c>
      <c r="P388" s="11"/>
    </row>
    <row r="389" spans="1:16" x14ac:dyDescent="0.25">
      <c r="A389">
        <v>388</v>
      </c>
      <c r="B389" s="2" t="s">
        <v>384</v>
      </c>
      <c r="C389" s="9" t="s">
        <v>2454</v>
      </c>
      <c r="D389" s="4" t="s">
        <v>2348</v>
      </c>
      <c r="E389" s="4" t="s">
        <v>2455</v>
      </c>
      <c r="F389" s="16">
        <v>18698339</v>
      </c>
      <c r="G389" s="10" t="s">
        <v>1252</v>
      </c>
      <c r="H389" s="11" t="s">
        <v>2009</v>
      </c>
      <c r="I389" s="14" t="s">
        <v>2059</v>
      </c>
      <c r="J389" s="23" t="s">
        <v>2060</v>
      </c>
      <c r="K389" s="11" t="s">
        <v>2040</v>
      </c>
      <c r="L389" s="33">
        <f t="shared" ref="L389:L390" si="106">4/745*100</f>
        <v>0.53691275167785235</v>
      </c>
      <c r="M389" s="36">
        <f t="shared" si="105"/>
        <v>6.666666666666667</v>
      </c>
      <c r="N389" s="37">
        <f t="shared" si="97"/>
        <v>8.0536912751677843</v>
      </c>
      <c r="O389" s="39" t="s">
        <v>384</v>
      </c>
      <c r="P389" s="11"/>
    </row>
    <row r="390" spans="1:16" x14ac:dyDescent="0.25">
      <c r="A390">
        <v>389</v>
      </c>
      <c r="B390" s="2" t="s">
        <v>385</v>
      </c>
      <c r="C390" s="9" t="s">
        <v>2454</v>
      </c>
      <c r="D390" s="4" t="s">
        <v>2348</v>
      </c>
      <c r="E390" s="4" t="s">
        <v>2455</v>
      </c>
      <c r="F390" s="16">
        <v>18698339</v>
      </c>
      <c r="G390" s="10" t="s">
        <v>1253</v>
      </c>
      <c r="H390" s="11" t="s">
        <v>2009</v>
      </c>
      <c r="I390" s="14" t="s">
        <v>2061</v>
      </c>
      <c r="J390" s="23" t="s">
        <v>2062</v>
      </c>
      <c r="K390" s="11" t="s">
        <v>2040</v>
      </c>
      <c r="L390" s="33">
        <f t="shared" si="106"/>
        <v>0.53691275167785235</v>
      </c>
      <c r="M390" s="36">
        <f t="shared" si="105"/>
        <v>6.666666666666667</v>
      </c>
      <c r="N390" s="37">
        <f t="shared" si="97"/>
        <v>8.0536912751677843</v>
      </c>
      <c r="O390" s="39" t="s">
        <v>385</v>
      </c>
      <c r="P390" s="11"/>
    </row>
    <row r="391" spans="1:16" x14ac:dyDescent="0.25">
      <c r="A391">
        <v>390</v>
      </c>
      <c r="B391" s="2" t="s">
        <v>386</v>
      </c>
      <c r="C391" s="9" t="s">
        <v>2456</v>
      </c>
      <c r="D391" s="4" t="s">
        <v>2348</v>
      </c>
      <c r="E391" s="4" t="s">
        <v>2457</v>
      </c>
      <c r="F391" s="16">
        <v>20416132</v>
      </c>
      <c r="G391" s="10" t="s">
        <v>1254</v>
      </c>
      <c r="H391" s="11" t="s">
        <v>2009</v>
      </c>
      <c r="I391" s="14" t="s">
        <v>2063</v>
      </c>
      <c r="J391" s="23" t="s">
        <v>2064</v>
      </c>
      <c r="K391" s="11" t="s">
        <v>2065</v>
      </c>
      <c r="L391" s="33">
        <f>3/745*100</f>
        <v>0.40268456375838929</v>
      </c>
      <c r="M391" s="36">
        <f t="shared" ref="M391:M393" si="107">3/60*100</f>
        <v>5</v>
      </c>
      <c r="N391" s="37">
        <f t="shared" si="97"/>
        <v>8.0536912751677843</v>
      </c>
      <c r="O391" s="39" t="s">
        <v>386</v>
      </c>
      <c r="P391" s="11"/>
    </row>
    <row r="392" spans="1:16" x14ac:dyDescent="0.25">
      <c r="A392">
        <v>391</v>
      </c>
      <c r="B392" s="2" t="s">
        <v>387</v>
      </c>
      <c r="C392" s="9" t="s">
        <v>2456</v>
      </c>
      <c r="D392" s="4" t="s">
        <v>2348</v>
      </c>
      <c r="E392" s="4" t="s">
        <v>2457</v>
      </c>
      <c r="F392" s="16">
        <v>20416132</v>
      </c>
      <c r="G392" s="10" t="s">
        <v>1255</v>
      </c>
      <c r="H392" s="11" t="s">
        <v>2009</v>
      </c>
      <c r="I392" s="14" t="s">
        <v>2066</v>
      </c>
      <c r="J392" s="23" t="s">
        <v>2067</v>
      </c>
      <c r="K392" s="11" t="s">
        <v>2065</v>
      </c>
      <c r="L392" s="33">
        <f t="shared" ref="L392:L393" si="108">3/745*100</f>
        <v>0.40268456375838929</v>
      </c>
      <c r="M392" s="36">
        <f t="shared" si="107"/>
        <v>5</v>
      </c>
      <c r="N392" s="37">
        <f t="shared" si="97"/>
        <v>8.0536912751677843</v>
      </c>
      <c r="O392" s="39" t="s">
        <v>387</v>
      </c>
      <c r="P392" s="11"/>
    </row>
    <row r="393" spans="1:16" x14ac:dyDescent="0.25">
      <c r="A393">
        <v>392</v>
      </c>
      <c r="B393" s="2" t="s">
        <v>388</v>
      </c>
      <c r="C393" s="9" t="s">
        <v>2456</v>
      </c>
      <c r="D393" s="4" t="s">
        <v>2348</v>
      </c>
      <c r="E393" s="4" t="s">
        <v>2457</v>
      </c>
      <c r="F393" s="16">
        <v>20416132</v>
      </c>
      <c r="G393" s="10" t="s">
        <v>1256</v>
      </c>
      <c r="H393" s="11" t="s">
        <v>2009</v>
      </c>
      <c r="I393" s="14" t="s">
        <v>2068</v>
      </c>
      <c r="J393" s="23" t="s">
        <v>2069</v>
      </c>
      <c r="K393" s="11" t="s">
        <v>2065</v>
      </c>
      <c r="L393" s="33">
        <f t="shared" si="108"/>
        <v>0.40268456375838929</v>
      </c>
      <c r="M393" s="36">
        <f t="shared" si="107"/>
        <v>5</v>
      </c>
      <c r="N393" s="37">
        <f t="shared" si="97"/>
        <v>8.0536912751677843</v>
      </c>
      <c r="O393" s="39" t="s">
        <v>388</v>
      </c>
      <c r="P393" s="11"/>
    </row>
    <row r="394" spans="1:16" x14ac:dyDescent="0.25">
      <c r="A394">
        <v>393</v>
      </c>
      <c r="B394" s="2" t="s">
        <v>389</v>
      </c>
      <c r="C394" s="9" t="s">
        <v>2458</v>
      </c>
      <c r="D394" s="4" t="s">
        <v>2348</v>
      </c>
      <c r="E394" s="4" t="s">
        <v>2459</v>
      </c>
      <c r="F394" s="16">
        <v>19712453</v>
      </c>
      <c r="G394" s="10" t="s">
        <v>1257</v>
      </c>
      <c r="H394" s="11" t="s">
        <v>2009</v>
      </c>
      <c r="I394" s="14" t="s">
        <v>2070</v>
      </c>
      <c r="J394" s="23" t="s">
        <v>2071</v>
      </c>
      <c r="K394" s="11" t="s">
        <v>2072</v>
      </c>
      <c r="L394" s="33">
        <f>4/745*100</f>
        <v>0.53691275167785235</v>
      </c>
      <c r="M394" s="36">
        <f t="shared" ref="M394:M397" si="109">4/60*100</f>
        <v>6.666666666666667</v>
      </c>
      <c r="N394" s="37">
        <f t="shared" si="97"/>
        <v>8.0536912751677843</v>
      </c>
      <c r="O394" s="39" t="s">
        <v>389</v>
      </c>
      <c r="P394" s="11"/>
    </row>
    <row r="395" spans="1:16" x14ac:dyDescent="0.25">
      <c r="A395">
        <v>394</v>
      </c>
      <c r="B395" s="2" t="s">
        <v>390</v>
      </c>
      <c r="C395" s="9" t="s">
        <v>2458</v>
      </c>
      <c r="D395" s="4" t="s">
        <v>2348</v>
      </c>
      <c r="E395" s="4" t="s">
        <v>2459</v>
      </c>
      <c r="F395" s="16">
        <v>19712453</v>
      </c>
      <c r="G395" s="10" t="s">
        <v>1258</v>
      </c>
      <c r="H395" s="11" t="s">
        <v>2009</v>
      </c>
      <c r="I395" s="14" t="s">
        <v>2073</v>
      </c>
      <c r="J395" s="23" t="s">
        <v>2074</v>
      </c>
      <c r="K395" s="11" t="s">
        <v>2072</v>
      </c>
      <c r="L395" s="33">
        <f t="shared" ref="L395:L397" si="110">4/745*100</f>
        <v>0.53691275167785235</v>
      </c>
      <c r="M395" s="36">
        <f t="shared" si="109"/>
        <v>6.666666666666667</v>
      </c>
      <c r="N395" s="37">
        <f t="shared" si="97"/>
        <v>8.0536912751677843</v>
      </c>
      <c r="O395" s="39" t="s">
        <v>390</v>
      </c>
      <c r="P395" s="11"/>
    </row>
    <row r="396" spans="1:16" x14ac:dyDescent="0.25">
      <c r="A396">
        <v>395</v>
      </c>
      <c r="B396" s="2" t="s">
        <v>391</v>
      </c>
      <c r="C396" s="9" t="s">
        <v>2458</v>
      </c>
      <c r="D396" s="4" t="s">
        <v>2348</v>
      </c>
      <c r="E396" s="4" t="s">
        <v>2459</v>
      </c>
      <c r="F396" s="16">
        <v>19712453</v>
      </c>
      <c r="G396" s="10" t="s">
        <v>1259</v>
      </c>
      <c r="H396" s="11" t="s">
        <v>2009</v>
      </c>
      <c r="I396" s="14" t="s">
        <v>2075</v>
      </c>
      <c r="J396" s="23" t="s">
        <v>2076</v>
      </c>
      <c r="K396" s="11" t="s">
        <v>2072</v>
      </c>
      <c r="L396" s="33">
        <f t="shared" si="110"/>
        <v>0.53691275167785235</v>
      </c>
      <c r="M396" s="36">
        <f t="shared" si="109"/>
        <v>6.666666666666667</v>
      </c>
      <c r="N396" s="37">
        <f t="shared" si="97"/>
        <v>8.0536912751677843</v>
      </c>
      <c r="O396" s="39" t="s">
        <v>391</v>
      </c>
      <c r="P396" s="11"/>
    </row>
    <row r="397" spans="1:16" x14ac:dyDescent="0.25">
      <c r="A397">
        <v>396</v>
      </c>
      <c r="B397" s="2" t="s">
        <v>392</v>
      </c>
      <c r="C397" s="9" t="s">
        <v>2458</v>
      </c>
      <c r="D397" s="4" t="s">
        <v>2348</v>
      </c>
      <c r="E397" s="4" t="s">
        <v>2459</v>
      </c>
      <c r="F397" s="16">
        <v>19712453</v>
      </c>
      <c r="G397" s="10" t="s">
        <v>1260</v>
      </c>
      <c r="H397" s="11" t="s">
        <v>2009</v>
      </c>
      <c r="I397" s="14" t="s">
        <v>2077</v>
      </c>
      <c r="J397" s="23" t="s">
        <v>2078</v>
      </c>
      <c r="K397" s="11" t="s">
        <v>2072</v>
      </c>
      <c r="L397" s="33">
        <f t="shared" si="110"/>
        <v>0.53691275167785235</v>
      </c>
      <c r="M397" s="36">
        <f t="shared" si="109"/>
        <v>6.666666666666667</v>
      </c>
      <c r="N397" s="37">
        <f t="shared" si="97"/>
        <v>8.0536912751677843</v>
      </c>
      <c r="O397" s="39" t="s">
        <v>392</v>
      </c>
      <c r="P397" s="11"/>
    </row>
    <row r="398" spans="1:16" x14ac:dyDescent="0.25">
      <c r="A398">
        <v>397</v>
      </c>
      <c r="B398" s="2" t="s">
        <v>393</v>
      </c>
      <c r="C398" s="9" t="s">
        <v>2458</v>
      </c>
      <c r="D398" s="4" t="s">
        <v>2348</v>
      </c>
      <c r="E398" s="4" t="s">
        <v>2459</v>
      </c>
      <c r="F398" s="16">
        <v>19712453</v>
      </c>
      <c r="G398" s="10" t="s">
        <v>1261</v>
      </c>
      <c r="H398" s="11" t="s">
        <v>2009</v>
      </c>
      <c r="I398" s="14" t="s">
        <v>2079</v>
      </c>
      <c r="J398" s="23" t="s">
        <v>2080</v>
      </c>
      <c r="K398" s="11" t="s">
        <v>2072</v>
      </c>
      <c r="L398" s="33">
        <f>3/745*100</f>
        <v>0.40268456375838929</v>
      </c>
      <c r="M398" s="36">
        <f t="shared" ref="M398:M406" si="111">3/60*100</f>
        <v>5</v>
      </c>
      <c r="N398" s="37">
        <f t="shared" si="97"/>
        <v>8.0536912751677843</v>
      </c>
      <c r="O398" s="39" t="s">
        <v>393</v>
      </c>
      <c r="P398" s="11"/>
    </row>
    <row r="399" spans="1:16" x14ac:dyDescent="0.25">
      <c r="A399">
        <v>398</v>
      </c>
      <c r="B399" s="2" t="s">
        <v>394</v>
      </c>
      <c r="C399" s="9" t="s">
        <v>2458</v>
      </c>
      <c r="D399" s="4" t="s">
        <v>2348</v>
      </c>
      <c r="E399" s="4" t="s">
        <v>2459</v>
      </c>
      <c r="F399" s="16">
        <v>19712453</v>
      </c>
      <c r="G399" s="10" t="s">
        <v>1262</v>
      </c>
      <c r="H399" s="11" t="s">
        <v>2009</v>
      </c>
      <c r="I399" s="14" t="s">
        <v>2081</v>
      </c>
      <c r="J399" s="23" t="s">
        <v>2082</v>
      </c>
      <c r="K399" s="11" t="s">
        <v>2072</v>
      </c>
      <c r="L399" s="33">
        <f t="shared" ref="L399:L406" si="112">3/745*100</f>
        <v>0.40268456375838929</v>
      </c>
      <c r="M399" s="36">
        <f t="shared" si="111"/>
        <v>5</v>
      </c>
      <c r="N399" s="37">
        <f t="shared" si="97"/>
        <v>8.0536912751677843</v>
      </c>
      <c r="O399" s="39" t="s">
        <v>394</v>
      </c>
      <c r="P399" s="11"/>
    </row>
    <row r="400" spans="1:16" x14ac:dyDescent="0.25">
      <c r="A400">
        <v>399</v>
      </c>
      <c r="B400" s="2" t="s">
        <v>395</v>
      </c>
      <c r="C400" s="9" t="s">
        <v>2458</v>
      </c>
      <c r="D400" s="4" t="s">
        <v>2348</v>
      </c>
      <c r="E400" s="4" t="s">
        <v>2459</v>
      </c>
      <c r="F400" s="16">
        <v>19712453</v>
      </c>
      <c r="G400" s="10" t="s">
        <v>1263</v>
      </c>
      <c r="H400" s="11" t="s">
        <v>2009</v>
      </c>
      <c r="I400" s="14" t="s">
        <v>2083</v>
      </c>
      <c r="J400" s="23" t="s">
        <v>2084</v>
      </c>
      <c r="K400" s="11" t="s">
        <v>2072</v>
      </c>
      <c r="L400" s="33">
        <f t="shared" si="112"/>
        <v>0.40268456375838929</v>
      </c>
      <c r="M400" s="36">
        <f t="shared" si="111"/>
        <v>5</v>
      </c>
      <c r="N400" s="37">
        <f t="shared" si="97"/>
        <v>8.0536912751677843</v>
      </c>
      <c r="O400" s="39" t="s">
        <v>395</v>
      </c>
      <c r="P400" s="11"/>
    </row>
    <row r="401" spans="1:16" x14ac:dyDescent="0.25">
      <c r="A401">
        <v>400</v>
      </c>
      <c r="B401" s="2" t="s">
        <v>396</v>
      </c>
      <c r="C401" s="9" t="s">
        <v>2460</v>
      </c>
      <c r="D401" s="4" t="s">
        <v>2348</v>
      </c>
      <c r="E401" s="4" t="s">
        <v>2461</v>
      </c>
      <c r="F401" s="16">
        <v>19965649</v>
      </c>
      <c r="G401" s="10" t="s">
        <v>1264</v>
      </c>
      <c r="H401" s="11" t="s">
        <v>2009</v>
      </c>
      <c r="I401" s="14" t="s">
        <v>2085</v>
      </c>
      <c r="J401" s="23" t="s">
        <v>2086</v>
      </c>
      <c r="K401" s="11" t="s">
        <v>2087</v>
      </c>
      <c r="L401" s="33">
        <f t="shared" si="112"/>
        <v>0.40268456375838929</v>
      </c>
      <c r="M401" s="36">
        <f t="shared" si="111"/>
        <v>5</v>
      </c>
      <c r="N401" s="37">
        <f t="shared" si="97"/>
        <v>8.0536912751677843</v>
      </c>
      <c r="O401" s="39" t="s">
        <v>396</v>
      </c>
      <c r="P401" s="11"/>
    </row>
    <row r="402" spans="1:16" x14ac:dyDescent="0.25">
      <c r="A402">
        <v>401</v>
      </c>
      <c r="B402" s="2" t="s">
        <v>397</v>
      </c>
      <c r="C402" s="9" t="s">
        <v>2460</v>
      </c>
      <c r="D402" s="4" t="s">
        <v>2348</v>
      </c>
      <c r="E402" s="4" t="s">
        <v>2461</v>
      </c>
      <c r="F402" s="16">
        <v>19965649</v>
      </c>
      <c r="G402" s="10" t="s">
        <v>1265</v>
      </c>
      <c r="H402" s="11" t="s">
        <v>2009</v>
      </c>
      <c r="I402" s="14" t="s">
        <v>2088</v>
      </c>
      <c r="J402" s="23" t="s">
        <v>2089</v>
      </c>
      <c r="K402" s="11" t="s">
        <v>2087</v>
      </c>
      <c r="L402" s="33">
        <f t="shared" si="112"/>
        <v>0.40268456375838929</v>
      </c>
      <c r="M402" s="36">
        <f t="shared" si="111"/>
        <v>5</v>
      </c>
      <c r="N402" s="37">
        <f t="shared" si="97"/>
        <v>8.0536912751677843</v>
      </c>
      <c r="O402" s="39" t="s">
        <v>397</v>
      </c>
      <c r="P402" s="11"/>
    </row>
    <row r="403" spans="1:16" x14ac:dyDescent="0.25">
      <c r="A403">
        <v>402</v>
      </c>
      <c r="B403" s="2" t="s">
        <v>398</v>
      </c>
      <c r="C403" s="9" t="s">
        <v>2460</v>
      </c>
      <c r="D403" s="4" t="s">
        <v>2348</v>
      </c>
      <c r="E403" s="4" t="s">
        <v>2461</v>
      </c>
      <c r="F403" s="16">
        <v>19965649</v>
      </c>
      <c r="G403" s="10" t="s">
        <v>1266</v>
      </c>
      <c r="H403" s="11" t="s">
        <v>2009</v>
      </c>
      <c r="I403" s="14" t="s">
        <v>2090</v>
      </c>
      <c r="J403" s="23" t="s">
        <v>2091</v>
      </c>
      <c r="K403" s="11" t="s">
        <v>2087</v>
      </c>
      <c r="L403" s="33">
        <f t="shared" si="112"/>
        <v>0.40268456375838929</v>
      </c>
      <c r="M403" s="36">
        <f t="shared" si="111"/>
        <v>5</v>
      </c>
      <c r="N403" s="37">
        <f t="shared" si="97"/>
        <v>8.0536912751677843</v>
      </c>
      <c r="O403" s="39" t="s">
        <v>398</v>
      </c>
      <c r="P403" s="11"/>
    </row>
    <row r="404" spans="1:16" x14ac:dyDescent="0.25">
      <c r="A404">
        <v>403</v>
      </c>
      <c r="B404" s="2" t="s">
        <v>399</v>
      </c>
      <c r="C404" s="9" t="s">
        <v>2460</v>
      </c>
      <c r="D404" s="4" t="s">
        <v>2348</v>
      </c>
      <c r="E404" s="4" t="s">
        <v>2461</v>
      </c>
      <c r="F404" s="16">
        <v>19965649</v>
      </c>
      <c r="G404" s="10" t="s">
        <v>1267</v>
      </c>
      <c r="H404" s="11" t="s">
        <v>2009</v>
      </c>
      <c r="I404" s="14" t="s">
        <v>2092</v>
      </c>
      <c r="J404" s="23" t="s">
        <v>2093</v>
      </c>
      <c r="K404" s="11" t="s">
        <v>2087</v>
      </c>
      <c r="L404" s="33">
        <f t="shared" si="112"/>
        <v>0.40268456375838929</v>
      </c>
      <c r="M404" s="36">
        <f t="shared" si="111"/>
        <v>5</v>
      </c>
      <c r="N404" s="37">
        <f t="shared" si="97"/>
        <v>8.0536912751677843</v>
      </c>
      <c r="O404" s="39" t="s">
        <v>399</v>
      </c>
      <c r="P404" s="11"/>
    </row>
    <row r="405" spans="1:16" x14ac:dyDescent="0.25">
      <c r="A405">
        <v>404</v>
      </c>
      <c r="B405" s="2" t="s">
        <v>400</v>
      </c>
      <c r="C405" s="9" t="s">
        <v>2460</v>
      </c>
      <c r="D405" s="4" t="s">
        <v>2348</v>
      </c>
      <c r="E405" s="4" t="s">
        <v>2461</v>
      </c>
      <c r="F405" s="16">
        <v>19965649</v>
      </c>
      <c r="G405" s="10" t="s">
        <v>1268</v>
      </c>
      <c r="H405" s="11" t="s">
        <v>2009</v>
      </c>
      <c r="I405" s="14" t="s">
        <v>2094</v>
      </c>
      <c r="J405" s="23" t="s">
        <v>2095</v>
      </c>
      <c r="K405" s="11" t="s">
        <v>2087</v>
      </c>
      <c r="L405" s="33">
        <f t="shared" si="112"/>
        <v>0.40268456375838929</v>
      </c>
      <c r="M405" s="36">
        <f t="shared" si="111"/>
        <v>5</v>
      </c>
      <c r="N405" s="37">
        <f t="shared" si="97"/>
        <v>8.0536912751677843</v>
      </c>
      <c r="O405" s="39" t="s">
        <v>400</v>
      </c>
      <c r="P405" s="11"/>
    </row>
    <row r="406" spans="1:16" x14ac:dyDescent="0.25">
      <c r="A406">
        <v>405</v>
      </c>
      <c r="B406" s="2" t="s">
        <v>401</v>
      </c>
      <c r="C406" s="9" t="s">
        <v>2460</v>
      </c>
      <c r="D406" s="4" t="s">
        <v>2348</v>
      </c>
      <c r="E406" s="4" t="s">
        <v>2461</v>
      </c>
      <c r="F406" s="16">
        <v>19965649</v>
      </c>
      <c r="G406" s="10" t="s">
        <v>1269</v>
      </c>
      <c r="H406" s="11" t="s">
        <v>2009</v>
      </c>
      <c r="I406" s="14" t="s">
        <v>2096</v>
      </c>
      <c r="J406" s="23" t="s">
        <v>2097</v>
      </c>
      <c r="K406" s="11" t="s">
        <v>2087</v>
      </c>
      <c r="L406" s="33">
        <f t="shared" si="112"/>
        <v>0.40268456375838929</v>
      </c>
      <c r="M406" s="36">
        <f t="shared" si="111"/>
        <v>5</v>
      </c>
      <c r="N406" s="37">
        <f t="shared" si="97"/>
        <v>8.0536912751677843</v>
      </c>
      <c r="O406" s="39" t="s">
        <v>401</v>
      </c>
      <c r="P406" s="11"/>
    </row>
    <row r="407" spans="1:16" x14ac:dyDescent="0.25">
      <c r="A407">
        <v>406</v>
      </c>
      <c r="B407" s="2" t="s">
        <v>402</v>
      </c>
      <c r="C407" s="9" t="s">
        <v>2464</v>
      </c>
      <c r="D407" s="4" t="s">
        <v>2348</v>
      </c>
      <c r="E407" s="4" t="s">
        <v>2465</v>
      </c>
      <c r="F407" s="16">
        <v>19040724</v>
      </c>
      <c r="G407" s="10" t="s">
        <v>1274</v>
      </c>
      <c r="H407" s="11" t="s">
        <v>2009</v>
      </c>
      <c r="I407" s="14" t="s">
        <v>2107</v>
      </c>
      <c r="J407" s="23" t="s">
        <v>2108</v>
      </c>
      <c r="K407" s="11" t="s">
        <v>2109</v>
      </c>
      <c r="L407" s="33">
        <f>6/745*100</f>
        <v>0.80536912751677858</v>
      </c>
      <c r="M407" s="36">
        <f t="shared" ref="M407:M412" si="113">6/60*100</f>
        <v>10</v>
      </c>
      <c r="N407" s="37">
        <f t="shared" si="97"/>
        <v>8.0536912751677843</v>
      </c>
      <c r="O407" s="39" t="s">
        <v>402</v>
      </c>
      <c r="P407" s="11"/>
    </row>
    <row r="408" spans="1:16" x14ac:dyDescent="0.25">
      <c r="A408">
        <v>407</v>
      </c>
      <c r="B408" s="2" t="s">
        <v>403</v>
      </c>
      <c r="C408" s="9" t="s">
        <v>2464</v>
      </c>
      <c r="D408" s="4" t="s">
        <v>2348</v>
      </c>
      <c r="E408" s="4" t="s">
        <v>2465</v>
      </c>
      <c r="F408" s="16">
        <v>19040724</v>
      </c>
      <c r="G408" s="10" t="s">
        <v>1275</v>
      </c>
      <c r="H408" s="11" t="s">
        <v>2009</v>
      </c>
      <c r="I408" s="14" t="s">
        <v>2110</v>
      </c>
      <c r="J408" s="23" t="s">
        <v>2111</v>
      </c>
      <c r="K408" s="11" t="s">
        <v>2109</v>
      </c>
      <c r="L408" s="33">
        <f t="shared" ref="L408:L411" si="114">6/745*100</f>
        <v>0.80536912751677858</v>
      </c>
      <c r="M408" s="36">
        <f t="shared" si="113"/>
        <v>10</v>
      </c>
      <c r="N408" s="37">
        <f t="shared" si="97"/>
        <v>8.0536912751677843</v>
      </c>
      <c r="O408" s="39" t="s">
        <v>403</v>
      </c>
      <c r="P408" s="11"/>
    </row>
    <row r="409" spans="1:16" x14ac:dyDescent="0.25">
      <c r="A409">
        <v>408</v>
      </c>
      <c r="B409" s="2" t="s">
        <v>404</v>
      </c>
      <c r="C409" s="9" t="s">
        <v>2464</v>
      </c>
      <c r="D409" s="4" t="s">
        <v>2348</v>
      </c>
      <c r="E409" s="4" t="s">
        <v>2465</v>
      </c>
      <c r="F409" s="16">
        <v>19040724</v>
      </c>
      <c r="G409" s="10" t="s">
        <v>1276</v>
      </c>
      <c r="H409" s="11" t="s">
        <v>2009</v>
      </c>
      <c r="I409" s="14" t="s">
        <v>2112</v>
      </c>
      <c r="J409" s="23" t="s">
        <v>2113</v>
      </c>
      <c r="K409" s="11" t="s">
        <v>2109</v>
      </c>
      <c r="L409" s="33">
        <f t="shared" si="114"/>
        <v>0.80536912751677858</v>
      </c>
      <c r="M409" s="36">
        <f t="shared" si="113"/>
        <v>10</v>
      </c>
      <c r="N409" s="37">
        <f t="shared" si="97"/>
        <v>8.0536912751677843</v>
      </c>
      <c r="O409" s="39" t="s">
        <v>404</v>
      </c>
      <c r="P409" s="11"/>
    </row>
    <row r="410" spans="1:16" x14ac:dyDescent="0.25">
      <c r="A410">
        <v>409</v>
      </c>
      <c r="B410" s="2" t="s">
        <v>405</v>
      </c>
      <c r="C410" s="9" t="s">
        <v>2464</v>
      </c>
      <c r="D410" s="4" t="s">
        <v>2348</v>
      </c>
      <c r="E410" s="4" t="s">
        <v>2465</v>
      </c>
      <c r="F410" s="16">
        <v>19040724</v>
      </c>
      <c r="G410" s="10" t="s">
        <v>1277</v>
      </c>
      <c r="H410" s="11" t="s">
        <v>2009</v>
      </c>
      <c r="I410" s="14" t="s">
        <v>2114</v>
      </c>
      <c r="J410" s="23" t="s">
        <v>2115</v>
      </c>
      <c r="K410" s="11" t="s">
        <v>2109</v>
      </c>
      <c r="L410" s="33">
        <f t="shared" si="114"/>
        <v>0.80536912751677858</v>
      </c>
      <c r="M410" s="36">
        <f t="shared" si="113"/>
        <v>10</v>
      </c>
      <c r="N410" s="37">
        <f t="shared" si="97"/>
        <v>8.0536912751677843</v>
      </c>
      <c r="O410" s="39" t="s">
        <v>405</v>
      </c>
      <c r="P410" s="11"/>
    </row>
    <row r="411" spans="1:16" x14ac:dyDescent="0.25">
      <c r="A411">
        <v>410</v>
      </c>
      <c r="B411" s="2" t="s">
        <v>406</v>
      </c>
      <c r="C411" s="9" t="s">
        <v>2464</v>
      </c>
      <c r="D411" s="4" t="s">
        <v>2348</v>
      </c>
      <c r="E411" s="4" t="s">
        <v>2465</v>
      </c>
      <c r="F411" s="16">
        <v>19040724</v>
      </c>
      <c r="G411" s="10" t="s">
        <v>1278</v>
      </c>
      <c r="H411" s="11" t="s">
        <v>2009</v>
      </c>
      <c r="I411" s="14" t="s">
        <v>2116</v>
      </c>
      <c r="J411" s="23" t="s">
        <v>2117</v>
      </c>
      <c r="K411" s="11" t="s">
        <v>2109</v>
      </c>
      <c r="L411" s="33">
        <f t="shared" si="114"/>
        <v>0.80536912751677858</v>
      </c>
      <c r="M411" s="36">
        <f t="shared" si="113"/>
        <v>10</v>
      </c>
      <c r="N411" s="37">
        <f t="shared" si="97"/>
        <v>8.0536912751677843</v>
      </c>
      <c r="O411" s="39" t="s">
        <v>406</v>
      </c>
      <c r="P411" s="11"/>
    </row>
    <row r="412" spans="1:16" x14ac:dyDescent="0.25">
      <c r="A412">
        <v>411</v>
      </c>
      <c r="B412" s="2" t="s">
        <v>407</v>
      </c>
      <c r="C412" s="9" t="s">
        <v>2464</v>
      </c>
      <c r="D412" s="4" t="s">
        <v>2348</v>
      </c>
      <c r="E412" s="4" t="s">
        <v>2465</v>
      </c>
      <c r="F412" s="16">
        <v>19040724</v>
      </c>
      <c r="G412" s="10" t="s">
        <v>1279</v>
      </c>
      <c r="H412" s="11" t="s">
        <v>2009</v>
      </c>
      <c r="I412" s="14" t="s">
        <v>2118</v>
      </c>
      <c r="J412" s="23" t="s">
        <v>2119</v>
      </c>
      <c r="K412" s="11" t="s">
        <v>2109</v>
      </c>
      <c r="L412" s="33">
        <f>6/745*100</f>
        <v>0.80536912751677858</v>
      </c>
      <c r="M412" s="36">
        <f t="shared" si="113"/>
        <v>10</v>
      </c>
      <c r="N412" s="37">
        <f t="shared" si="97"/>
        <v>8.0536912751677843</v>
      </c>
      <c r="O412" s="39" t="s">
        <v>407</v>
      </c>
      <c r="P412" s="11"/>
    </row>
    <row r="413" spans="1:16" x14ac:dyDescent="0.25">
      <c r="A413">
        <v>412</v>
      </c>
      <c r="B413" s="2" t="s">
        <v>408</v>
      </c>
      <c r="C413" s="9" t="s">
        <v>2462</v>
      </c>
      <c r="D413" s="4" t="s">
        <v>2348</v>
      </c>
      <c r="E413" s="4" t="s">
        <v>2463</v>
      </c>
      <c r="F413" s="16">
        <v>20335529</v>
      </c>
      <c r="G413" s="10" t="s">
        <v>1270</v>
      </c>
      <c r="H413" s="11" t="s">
        <v>2009</v>
      </c>
      <c r="I413" s="14" t="s">
        <v>2098</v>
      </c>
      <c r="J413" s="23" t="s">
        <v>2099</v>
      </c>
      <c r="K413" s="11" t="s">
        <v>2100</v>
      </c>
      <c r="L413" s="33">
        <f>2/745*100</f>
        <v>0.26845637583892618</v>
      </c>
      <c r="M413" s="36">
        <f>2/60*100</f>
        <v>3.3333333333333335</v>
      </c>
      <c r="N413" s="37">
        <f t="shared" si="97"/>
        <v>8.0536912751677843</v>
      </c>
      <c r="O413" s="39" t="s">
        <v>408</v>
      </c>
      <c r="P413" s="11"/>
    </row>
    <row r="414" spans="1:16" x14ac:dyDescent="0.25">
      <c r="A414">
        <v>413</v>
      </c>
      <c r="B414" s="2" t="s">
        <v>409</v>
      </c>
      <c r="C414" s="9" t="s">
        <v>2462</v>
      </c>
      <c r="D414" s="4" t="s">
        <v>2348</v>
      </c>
      <c r="E414" s="4" t="s">
        <v>2463</v>
      </c>
      <c r="F414" s="16">
        <v>20335529</v>
      </c>
      <c r="G414" s="10" t="s">
        <v>1271</v>
      </c>
      <c r="H414" s="11" t="s">
        <v>2009</v>
      </c>
      <c r="I414" s="14" t="s">
        <v>2101</v>
      </c>
      <c r="J414" s="23" t="s">
        <v>2102</v>
      </c>
      <c r="K414" s="11" t="s">
        <v>2100</v>
      </c>
      <c r="L414" s="33">
        <f t="shared" ref="L414:L416" si="115">2/745*100</f>
        <v>0.26845637583892618</v>
      </c>
      <c r="M414" s="36">
        <f>2/60*100</f>
        <v>3.3333333333333335</v>
      </c>
      <c r="N414" s="37">
        <f t="shared" si="97"/>
        <v>8.0536912751677843</v>
      </c>
      <c r="O414" s="39" t="s">
        <v>409</v>
      </c>
      <c r="P414" s="11"/>
    </row>
    <row r="415" spans="1:16" x14ac:dyDescent="0.25">
      <c r="A415">
        <v>414</v>
      </c>
      <c r="B415" s="2" t="s">
        <v>410</v>
      </c>
      <c r="C415" s="9" t="s">
        <v>2462</v>
      </c>
      <c r="D415" s="4" t="s">
        <v>2348</v>
      </c>
      <c r="E415" s="4" t="s">
        <v>2463</v>
      </c>
      <c r="F415" s="16">
        <v>20335529</v>
      </c>
      <c r="G415" s="10" t="s">
        <v>1272</v>
      </c>
      <c r="H415" s="11" t="s">
        <v>2009</v>
      </c>
      <c r="I415" s="14" t="s">
        <v>2103</v>
      </c>
      <c r="J415" s="23" t="s">
        <v>2104</v>
      </c>
      <c r="K415" s="11" t="s">
        <v>2100</v>
      </c>
      <c r="L415" s="33">
        <f t="shared" si="115"/>
        <v>0.26845637583892618</v>
      </c>
      <c r="M415" s="36">
        <f>2/60*100</f>
        <v>3.3333333333333335</v>
      </c>
      <c r="N415" s="37">
        <f t="shared" si="97"/>
        <v>8.0536912751677843</v>
      </c>
      <c r="O415" s="39" t="s">
        <v>410</v>
      </c>
      <c r="P415" s="11"/>
    </row>
    <row r="416" spans="1:16" x14ac:dyDescent="0.25">
      <c r="A416">
        <v>415</v>
      </c>
      <c r="B416" s="2" t="s">
        <v>411</v>
      </c>
      <c r="C416" s="9" t="s">
        <v>2462</v>
      </c>
      <c r="D416" s="4" t="s">
        <v>2348</v>
      </c>
      <c r="E416" s="4" t="s">
        <v>2463</v>
      </c>
      <c r="F416" s="16">
        <v>20335529</v>
      </c>
      <c r="G416" s="10" t="s">
        <v>1273</v>
      </c>
      <c r="H416" s="11" t="s">
        <v>2009</v>
      </c>
      <c r="I416" s="14" t="s">
        <v>2105</v>
      </c>
      <c r="J416" s="23" t="s">
        <v>2106</v>
      </c>
      <c r="K416" s="11" t="s">
        <v>2100</v>
      </c>
      <c r="L416" s="33">
        <f t="shared" si="115"/>
        <v>0.26845637583892618</v>
      </c>
      <c r="M416" s="36">
        <f>2/60*100</f>
        <v>3.3333333333333335</v>
      </c>
      <c r="N416" s="37">
        <f t="shared" si="97"/>
        <v>8.0536912751677843</v>
      </c>
      <c r="O416" s="39" t="s">
        <v>411</v>
      </c>
      <c r="P416" s="11"/>
    </row>
    <row r="417" spans="1:16" x14ac:dyDescent="0.25">
      <c r="A417">
        <v>416</v>
      </c>
      <c r="B417" s="2" t="s">
        <v>412</v>
      </c>
      <c r="C417" s="9" t="s">
        <v>2466</v>
      </c>
      <c r="D417" s="4" t="s">
        <v>2348</v>
      </c>
      <c r="E417" s="4" t="s">
        <v>2467</v>
      </c>
      <c r="F417" s="16">
        <v>18453574</v>
      </c>
      <c r="G417" s="10" t="s">
        <v>1130</v>
      </c>
      <c r="H417" s="11" t="s">
        <v>1905</v>
      </c>
      <c r="I417" s="14" t="s">
        <v>1906</v>
      </c>
      <c r="J417" s="23" t="s">
        <v>1907</v>
      </c>
      <c r="K417" s="11" t="s">
        <v>1908</v>
      </c>
      <c r="L417" s="33">
        <f>5/745*100</f>
        <v>0.67114093959731547</v>
      </c>
      <c r="M417" s="36">
        <f>5/90*100</f>
        <v>5.5555555555555554</v>
      </c>
      <c r="N417" s="37">
        <f>90/745*100</f>
        <v>12.080536912751679</v>
      </c>
      <c r="O417" s="39" t="s">
        <v>412</v>
      </c>
      <c r="P417" s="11"/>
    </row>
    <row r="418" spans="1:16" x14ac:dyDescent="0.25">
      <c r="A418">
        <v>417</v>
      </c>
      <c r="B418" s="2" t="s">
        <v>413</v>
      </c>
      <c r="C418" s="9" t="s">
        <v>2466</v>
      </c>
      <c r="D418" s="4" t="s">
        <v>2348</v>
      </c>
      <c r="E418" s="4" t="s">
        <v>2467</v>
      </c>
      <c r="F418" s="16">
        <v>18453574</v>
      </c>
      <c r="G418" s="10" t="s">
        <v>1131</v>
      </c>
      <c r="H418" s="11" t="s">
        <v>1905</v>
      </c>
      <c r="I418" s="14" t="s">
        <v>1906</v>
      </c>
      <c r="J418" s="23" t="s">
        <v>1909</v>
      </c>
      <c r="K418" s="11" t="s">
        <v>1908</v>
      </c>
      <c r="L418" s="33">
        <f t="shared" ref="L418:L441" si="116">5/745*100</f>
        <v>0.67114093959731547</v>
      </c>
      <c r="M418" s="36">
        <f t="shared" ref="M418:M441" si="117">5/90*100</f>
        <v>5.5555555555555554</v>
      </c>
      <c r="N418" s="37">
        <f t="shared" ref="N418:N481" si="118">90/745*100</f>
        <v>12.080536912751679</v>
      </c>
      <c r="O418" s="39" t="s">
        <v>413</v>
      </c>
      <c r="P418" s="11"/>
    </row>
    <row r="419" spans="1:16" x14ac:dyDescent="0.25">
      <c r="A419">
        <v>418</v>
      </c>
      <c r="B419" s="2" t="s">
        <v>414</v>
      </c>
      <c r="C419" s="9" t="s">
        <v>2466</v>
      </c>
      <c r="D419" s="4" t="s">
        <v>2348</v>
      </c>
      <c r="E419" s="4" t="s">
        <v>2467</v>
      </c>
      <c r="F419" s="16">
        <v>18453574</v>
      </c>
      <c r="G419" s="10" t="s">
        <v>1132</v>
      </c>
      <c r="H419" s="11" t="s">
        <v>1905</v>
      </c>
      <c r="I419" s="14" t="s">
        <v>1906</v>
      </c>
      <c r="J419" s="23" t="s">
        <v>1910</v>
      </c>
      <c r="K419" s="11" t="s">
        <v>1908</v>
      </c>
      <c r="L419" s="33">
        <f t="shared" si="116"/>
        <v>0.67114093959731547</v>
      </c>
      <c r="M419" s="36">
        <f t="shared" si="117"/>
        <v>5.5555555555555554</v>
      </c>
      <c r="N419" s="37">
        <f t="shared" si="118"/>
        <v>12.080536912751679</v>
      </c>
      <c r="O419" s="39" t="s">
        <v>414</v>
      </c>
      <c r="P419" s="11"/>
    </row>
    <row r="420" spans="1:16" x14ac:dyDescent="0.25">
      <c r="A420">
        <v>419</v>
      </c>
      <c r="B420" s="2" t="s">
        <v>415</v>
      </c>
      <c r="C420" s="9" t="s">
        <v>2466</v>
      </c>
      <c r="D420" s="4" t="s">
        <v>2348</v>
      </c>
      <c r="E420" s="4" t="s">
        <v>2467</v>
      </c>
      <c r="F420" s="16">
        <v>18453574</v>
      </c>
      <c r="G420" s="10" t="s">
        <v>1133</v>
      </c>
      <c r="H420" s="11" t="s">
        <v>1905</v>
      </c>
      <c r="I420" s="14" t="s">
        <v>1906</v>
      </c>
      <c r="J420" s="23" t="s">
        <v>1911</v>
      </c>
      <c r="K420" s="11" t="s">
        <v>1908</v>
      </c>
      <c r="L420" s="33">
        <f t="shared" si="116"/>
        <v>0.67114093959731547</v>
      </c>
      <c r="M420" s="36">
        <f t="shared" si="117"/>
        <v>5.5555555555555554</v>
      </c>
      <c r="N420" s="37">
        <f t="shared" si="118"/>
        <v>12.080536912751679</v>
      </c>
      <c r="O420" s="39" t="s">
        <v>415</v>
      </c>
      <c r="P420" s="11"/>
    </row>
    <row r="421" spans="1:16" x14ac:dyDescent="0.25">
      <c r="A421">
        <v>420</v>
      </c>
      <c r="B421" s="2" t="s">
        <v>416</v>
      </c>
      <c r="C421" s="9" t="s">
        <v>2466</v>
      </c>
      <c r="D421" s="4" t="s">
        <v>2348</v>
      </c>
      <c r="E421" s="4" t="s">
        <v>2467</v>
      </c>
      <c r="F421" s="16">
        <v>18453574</v>
      </c>
      <c r="G421" s="10" t="s">
        <v>1134</v>
      </c>
      <c r="H421" s="11" t="s">
        <v>1905</v>
      </c>
      <c r="I421" s="14" t="s">
        <v>1906</v>
      </c>
      <c r="J421" s="23" t="s">
        <v>1912</v>
      </c>
      <c r="K421" s="11" t="s">
        <v>1908</v>
      </c>
      <c r="L421" s="33">
        <f t="shared" si="116"/>
        <v>0.67114093959731547</v>
      </c>
      <c r="M421" s="36">
        <f t="shared" si="117"/>
        <v>5.5555555555555554</v>
      </c>
      <c r="N421" s="37">
        <f t="shared" si="118"/>
        <v>12.080536912751679</v>
      </c>
      <c r="O421" s="39" t="s">
        <v>416</v>
      </c>
      <c r="P421" s="11"/>
    </row>
    <row r="422" spans="1:16" x14ac:dyDescent="0.25">
      <c r="A422">
        <v>421</v>
      </c>
      <c r="B422" s="2" t="s">
        <v>417</v>
      </c>
      <c r="C422" s="9" t="s">
        <v>2466</v>
      </c>
      <c r="D422" s="4" t="s">
        <v>2348</v>
      </c>
      <c r="E422" s="4" t="s">
        <v>2467</v>
      </c>
      <c r="F422" s="16">
        <v>18453574</v>
      </c>
      <c r="G422" s="10" t="s">
        <v>1135</v>
      </c>
      <c r="H422" s="11" t="s">
        <v>1905</v>
      </c>
      <c r="I422" s="14" t="s">
        <v>1906</v>
      </c>
      <c r="J422" s="23" t="s">
        <v>1913</v>
      </c>
      <c r="K422" s="11" t="s">
        <v>1908</v>
      </c>
      <c r="L422" s="33">
        <f t="shared" si="116"/>
        <v>0.67114093959731547</v>
      </c>
      <c r="M422" s="36">
        <f t="shared" si="117"/>
        <v>5.5555555555555554</v>
      </c>
      <c r="N422" s="37">
        <f t="shared" si="118"/>
        <v>12.080536912751679</v>
      </c>
      <c r="O422" s="39" t="s">
        <v>417</v>
      </c>
      <c r="P422" s="11"/>
    </row>
    <row r="423" spans="1:16" x14ac:dyDescent="0.25">
      <c r="A423">
        <v>422</v>
      </c>
      <c r="B423" s="2" t="s">
        <v>418</v>
      </c>
      <c r="C423" s="9" t="s">
        <v>2466</v>
      </c>
      <c r="D423" s="4" t="s">
        <v>2348</v>
      </c>
      <c r="E423" s="4" t="s">
        <v>2467</v>
      </c>
      <c r="F423" s="16">
        <v>18453574</v>
      </c>
      <c r="G423" s="10" t="s">
        <v>1136</v>
      </c>
      <c r="H423" s="11" t="s">
        <v>1905</v>
      </c>
      <c r="I423" s="14" t="s">
        <v>1906</v>
      </c>
      <c r="J423" s="23" t="s">
        <v>1914</v>
      </c>
      <c r="K423" s="11" t="s">
        <v>1908</v>
      </c>
      <c r="L423" s="33">
        <f t="shared" si="116"/>
        <v>0.67114093959731547</v>
      </c>
      <c r="M423" s="36">
        <f t="shared" si="117"/>
        <v>5.5555555555555554</v>
      </c>
      <c r="N423" s="37">
        <f t="shared" si="118"/>
        <v>12.080536912751679</v>
      </c>
      <c r="O423" s="39" t="s">
        <v>418</v>
      </c>
      <c r="P423" s="11"/>
    </row>
    <row r="424" spans="1:16" x14ac:dyDescent="0.25">
      <c r="A424">
        <v>423</v>
      </c>
      <c r="B424" s="2" t="s">
        <v>419</v>
      </c>
      <c r="C424" s="9" t="s">
        <v>2466</v>
      </c>
      <c r="D424" s="4" t="s">
        <v>2348</v>
      </c>
      <c r="E424" s="4" t="s">
        <v>2467</v>
      </c>
      <c r="F424" s="16">
        <v>18453574</v>
      </c>
      <c r="G424" s="10" t="s">
        <v>1137</v>
      </c>
      <c r="H424" s="11" t="s">
        <v>1905</v>
      </c>
      <c r="I424" s="14" t="s">
        <v>1906</v>
      </c>
      <c r="J424" s="23" t="s">
        <v>1915</v>
      </c>
      <c r="K424" s="11" t="s">
        <v>1908</v>
      </c>
      <c r="L424" s="33">
        <f t="shared" si="116"/>
        <v>0.67114093959731547</v>
      </c>
      <c r="M424" s="36">
        <f t="shared" si="117"/>
        <v>5.5555555555555554</v>
      </c>
      <c r="N424" s="37">
        <f t="shared" si="118"/>
        <v>12.080536912751679</v>
      </c>
      <c r="O424" s="39" t="s">
        <v>419</v>
      </c>
      <c r="P424" s="11"/>
    </row>
    <row r="425" spans="1:16" x14ac:dyDescent="0.25">
      <c r="A425">
        <v>424</v>
      </c>
      <c r="B425" s="2" t="s">
        <v>420</v>
      </c>
      <c r="C425" s="9" t="s">
        <v>2466</v>
      </c>
      <c r="D425" s="4" t="s">
        <v>2348</v>
      </c>
      <c r="E425" s="4" t="s">
        <v>2467</v>
      </c>
      <c r="F425" s="16">
        <v>18453574</v>
      </c>
      <c r="G425" s="10" t="s">
        <v>1138</v>
      </c>
      <c r="H425" s="11" t="s">
        <v>1905</v>
      </c>
      <c r="I425" s="14" t="s">
        <v>1906</v>
      </c>
      <c r="J425" s="23" t="s">
        <v>1916</v>
      </c>
      <c r="K425" s="11" t="s">
        <v>1908</v>
      </c>
      <c r="L425" s="33">
        <f t="shared" si="116"/>
        <v>0.67114093959731547</v>
      </c>
      <c r="M425" s="36">
        <f t="shared" si="117"/>
        <v>5.5555555555555554</v>
      </c>
      <c r="N425" s="37">
        <f t="shared" si="118"/>
        <v>12.080536912751679</v>
      </c>
      <c r="O425" s="39" t="s">
        <v>420</v>
      </c>
      <c r="P425" s="11"/>
    </row>
    <row r="426" spans="1:16" x14ac:dyDescent="0.25">
      <c r="A426">
        <v>425</v>
      </c>
      <c r="B426" s="2" t="s">
        <v>421</v>
      </c>
      <c r="C426" s="9" t="s">
        <v>2466</v>
      </c>
      <c r="D426" s="4" t="s">
        <v>2348</v>
      </c>
      <c r="E426" s="4" t="s">
        <v>2467</v>
      </c>
      <c r="F426" s="16">
        <v>18453574</v>
      </c>
      <c r="G426" s="10" t="s">
        <v>1139</v>
      </c>
      <c r="H426" s="11" t="s">
        <v>1905</v>
      </c>
      <c r="I426" s="14" t="s">
        <v>1906</v>
      </c>
      <c r="J426" s="23" t="s">
        <v>1917</v>
      </c>
      <c r="K426" s="11" t="s">
        <v>1908</v>
      </c>
      <c r="L426" s="33">
        <f t="shared" si="116"/>
        <v>0.67114093959731547</v>
      </c>
      <c r="M426" s="36">
        <f t="shared" si="117"/>
        <v>5.5555555555555554</v>
      </c>
      <c r="N426" s="37">
        <f t="shared" si="118"/>
        <v>12.080536912751679</v>
      </c>
      <c r="O426" s="39" t="s">
        <v>421</v>
      </c>
      <c r="P426" s="11"/>
    </row>
    <row r="427" spans="1:16" x14ac:dyDescent="0.25">
      <c r="A427">
        <v>426</v>
      </c>
      <c r="B427" s="2" t="s">
        <v>422</v>
      </c>
      <c r="C427" s="9" t="s">
        <v>2466</v>
      </c>
      <c r="D427" s="4" t="s">
        <v>2348</v>
      </c>
      <c r="E427" s="4" t="s">
        <v>2467</v>
      </c>
      <c r="F427" s="16">
        <v>18453574</v>
      </c>
      <c r="G427" s="10" t="s">
        <v>1140</v>
      </c>
      <c r="H427" s="11" t="s">
        <v>1905</v>
      </c>
      <c r="I427" s="14" t="s">
        <v>1906</v>
      </c>
      <c r="J427" s="23" t="s">
        <v>1918</v>
      </c>
      <c r="K427" s="11" t="s">
        <v>1908</v>
      </c>
      <c r="L427" s="33">
        <f t="shared" si="116"/>
        <v>0.67114093959731547</v>
      </c>
      <c r="M427" s="36">
        <f t="shared" si="117"/>
        <v>5.5555555555555554</v>
      </c>
      <c r="N427" s="37">
        <f t="shared" si="118"/>
        <v>12.080536912751679</v>
      </c>
      <c r="O427" s="39" t="s">
        <v>422</v>
      </c>
      <c r="P427" s="11"/>
    </row>
    <row r="428" spans="1:16" x14ac:dyDescent="0.25">
      <c r="A428">
        <v>427</v>
      </c>
      <c r="B428" s="2" t="s">
        <v>423</v>
      </c>
      <c r="C428" s="9" t="s">
        <v>2466</v>
      </c>
      <c r="D428" s="4" t="s">
        <v>2348</v>
      </c>
      <c r="E428" s="4" t="s">
        <v>2467</v>
      </c>
      <c r="F428" s="16">
        <v>18453574</v>
      </c>
      <c r="G428" s="10" t="s">
        <v>1141</v>
      </c>
      <c r="H428" s="11" t="s">
        <v>1905</v>
      </c>
      <c r="I428" s="14" t="s">
        <v>1906</v>
      </c>
      <c r="J428" s="23" t="s">
        <v>1919</v>
      </c>
      <c r="K428" s="11" t="s">
        <v>1908</v>
      </c>
      <c r="L428" s="33">
        <f t="shared" si="116"/>
        <v>0.67114093959731547</v>
      </c>
      <c r="M428" s="36">
        <f t="shared" si="117"/>
        <v>5.5555555555555554</v>
      </c>
      <c r="N428" s="37">
        <f t="shared" si="118"/>
        <v>12.080536912751679</v>
      </c>
      <c r="O428" s="39" t="s">
        <v>423</v>
      </c>
      <c r="P428" s="11"/>
    </row>
    <row r="429" spans="1:16" x14ac:dyDescent="0.25">
      <c r="A429">
        <v>428</v>
      </c>
      <c r="B429" s="2" t="s">
        <v>424</v>
      </c>
      <c r="C429" s="9" t="s">
        <v>2466</v>
      </c>
      <c r="D429" s="4" t="s">
        <v>2348</v>
      </c>
      <c r="E429" s="4" t="s">
        <v>2467</v>
      </c>
      <c r="F429" s="16">
        <v>18453574</v>
      </c>
      <c r="G429" s="10" t="s">
        <v>1142</v>
      </c>
      <c r="H429" s="11" t="s">
        <v>1905</v>
      </c>
      <c r="I429" s="14" t="s">
        <v>1906</v>
      </c>
      <c r="J429" s="23" t="s">
        <v>1920</v>
      </c>
      <c r="K429" s="11" t="s">
        <v>1908</v>
      </c>
      <c r="L429" s="33">
        <f t="shared" si="116"/>
        <v>0.67114093959731547</v>
      </c>
      <c r="M429" s="36">
        <f t="shared" si="117"/>
        <v>5.5555555555555554</v>
      </c>
      <c r="N429" s="37">
        <f t="shared" si="118"/>
        <v>12.080536912751679</v>
      </c>
      <c r="O429" s="39" t="s">
        <v>424</v>
      </c>
      <c r="P429" s="11"/>
    </row>
    <row r="430" spans="1:16" x14ac:dyDescent="0.25">
      <c r="A430">
        <v>429</v>
      </c>
      <c r="B430" s="2" t="s">
        <v>425</v>
      </c>
      <c r="C430" s="9" t="s">
        <v>2466</v>
      </c>
      <c r="D430" s="4" t="s">
        <v>2348</v>
      </c>
      <c r="E430" s="4" t="s">
        <v>2467</v>
      </c>
      <c r="F430" s="16">
        <v>18453574</v>
      </c>
      <c r="G430" s="10" t="s">
        <v>1143</v>
      </c>
      <c r="H430" s="11" t="s">
        <v>1905</v>
      </c>
      <c r="I430" s="14" t="s">
        <v>1906</v>
      </c>
      <c r="J430" s="23" t="s">
        <v>1921</v>
      </c>
      <c r="K430" s="11" t="s">
        <v>1908</v>
      </c>
      <c r="L430" s="33">
        <f t="shared" si="116"/>
        <v>0.67114093959731547</v>
      </c>
      <c r="M430" s="36">
        <f t="shared" si="117"/>
        <v>5.5555555555555554</v>
      </c>
      <c r="N430" s="37">
        <f t="shared" si="118"/>
        <v>12.080536912751679</v>
      </c>
      <c r="O430" s="39" t="s">
        <v>425</v>
      </c>
      <c r="P430" s="11"/>
    </row>
    <row r="431" spans="1:16" x14ac:dyDescent="0.25">
      <c r="A431">
        <v>430</v>
      </c>
      <c r="B431" s="2" t="s">
        <v>426</v>
      </c>
      <c r="C431" s="9" t="s">
        <v>2466</v>
      </c>
      <c r="D431" s="4" t="s">
        <v>2348</v>
      </c>
      <c r="E431" s="4" t="s">
        <v>2467</v>
      </c>
      <c r="F431" s="16">
        <v>18453574</v>
      </c>
      <c r="G431" s="10" t="s">
        <v>1144</v>
      </c>
      <c r="H431" s="11" t="s">
        <v>1905</v>
      </c>
      <c r="I431" s="14" t="s">
        <v>1906</v>
      </c>
      <c r="J431" s="23" t="s">
        <v>1922</v>
      </c>
      <c r="K431" s="11" t="s">
        <v>1908</v>
      </c>
      <c r="L431" s="33">
        <f t="shared" si="116"/>
        <v>0.67114093959731547</v>
      </c>
      <c r="M431" s="36">
        <f t="shared" si="117"/>
        <v>5.5555555555555554</v>
      </c>
      <c r="N431" s="37">
        <f t="shared" si="118"/>
        <v>12.080536912751679</v>
      </c>
      <c r="O431" s="39" t="s">
        <v>426</v>
      </c>
      <c r="P431" s="11"/>
    </row>
    <row r="432" spans="1:16" x14ac:dyDescent="0.25">
      <c r="A432">
        <v>431</v>
      </c>
      <c r="B432" s="2" t="s">
        <v>427</v>
      </c>
      <c r="C432" s="9" t="s">
        <v>2466</v>
      </c>
      <c r="D432" s="4" t="s">
        <v>2348</v>
      </c>
      <c r="E432" s="4" t="s">
        <v>2467</v>
      </c>
      <c r="F432" s="16">
        <v>18453574</v>
      </c>
      <c r="G432" s="10" t="s">
        <v>1145</v>
      </c>
      <c r="H432" s="11" t="s">
        <v>1905</v>
      </c>
      <c r="I432" s="14" t="s">
        <v>1906</v>
      </c>
      <c r="J432" s="23" t="s">
        <v>1923</v>
      </c>
      <c r="K432" s="11" t="s">
        <v>1908</v>
      </c>
      <c r="L432" s="33">
        <f t="shared" si="116"/>
        <v>0.67114093959731547</v>
      </c>
      <c r="M432" s="36">
        <f t="shared" si="117"/>
        <v>5.5555555555555554</v>
      </c>
      <c r="N432" s="37">
        <f t="shared" si="118"/>
        <v>12.080536912751679</v>
      </c>
      <c r="O432" s="39" t="s">
        <v>427</v>
      </c>
      <c r="P432" s="11"/>
    </row>
    <row r="433" spans="1:16" x14ac:dyDescent="0.25">
      <c r="A433">
        <v>432</v>
      </c>
      <c r="B433" s="2" t="s">
        <v>428</v>
      </c>
      <c r="C433" s="9" t="s">
        <v>2466</v>
      </c>
      <c r="D433" s="4" t="s">
        <v>2348</v>
      </c>
      <c r="E433" s="4" t="s">
        <v>2467</v>
      </c>
      <c r="F433" s="16">
        <v>18453574</v>
      </c>
      <c r="G433" s="10" t="s">
        <v>1146</v>
      </c>
      <c r="H433" s="11" t="s">
        <v>1905</v>
      </c>
      <c r="I433" s="14" t="s">
        <v>1906</v>
      </c>
      <c r="J433" s="23" t="s">
        <v>1924</v>
      </c>
      <c r="K433" s="11" t="s">
        <v>1908</v>
      </c>
      <c r="L433" s="33">
        <f t="shared" si="116"/>
        <v>0.67114093959731547</v>
      </c>
      <c r="M433" s="36">
        <f t="shared" si="117"/>
        <v>5.5555555555555554</v>
      </c>
      <c r="N433" s="37">
        <f t="shared" si="118"/>
        <v>12.080536912751679</v>
      </c>
      <c r="O433" s="39" t="s">
        <v>428</v>
      </c>
      <c r="P433" s="11"/>
    </row>
    <row r="434" spans="1:16" x14ac:dyDescent="0.25">
      <c r="A434">
        <v>433</v>
      </c>
      <c r="B434" s="2" t="s">
        <v>429</v>
      </c>
      <c r="C434" s="9" t="s">
        <v>2466</v>
      </c>
      <c r="D434" s="4" t="s">
        <v>2348</v>
      </c>
      <c r="E434" s="4" t="s">
        <v>2467</v>
      </c>
      <c r="F434" s="16">
        <v>18453574</v>
      </c>
      <c r="G434" s="10" t="s">
        <v>1147</v>
      </c>
      <c r="H434" s="11" t="s">
        <v>1905</v>
      </c>
      <c r="I434" s="14" t="s">
        <v>1906</v>
      </c>
      <c r="J434" s="23" t="s">
        <v>1925</v>
      </c>
      <c r="K434" s="11" t="s">
        <v>1908</v>
      </c>
      <c r="L434" s="33">
        <f t="shared" si="116"/>
        <v>0.67114093959731547</v>
      </c>
      <c r="M434" s="36">
        <f t="shared" si="117"/>
        <v>5.5555555555555554</v>
      </c>
      <c r="N434" s="37">
        <f t="shared" si="118"/>
        <v>12.080536912751679</v>
      </c>
      <c r="O434" s="39" t="s">
        <v>429</v>
      </c>
      <c r="P434" s="11"/>
    </row>
    <row r="435" spans="1:16" x14ac:dyDescent="0.25">
      <c r="A435">
        <v>434</v>
      </c>
      <c r="B435" s="2" t="s">
        <v>430</v>
      </c>
      <c r="C435" s="9" t="s">
        <v>2466</v>
      </c>
      <c r="D435" s="4" t="s">
        <v>2348</v>
      </c>
      <c r="E435" s="4" t="s">
        <v>2467</v>
      </c>
      <c r="F435" s="16">
        <v>18453574</v>
      </c>
      <c r="G435" s="10" t="s">
        <v>1148</v>
      </c>
      <c r="H435" s="11" t="s">
        <v>1905</v>
      </c>
      <c r="I435" s="14" t="s">
        <v>1906</v>
      </c>
      <c r="J435" s="23" t="s">
        <v>1926</v>
      </c>
      <c r="K435" s="11" t="s">
        <v>1908</v>
      </c>
      <c r="L435" s="33">
        <f t="shared" si="116"/>
        <v>0.67114093959731547</v>
      </c>
      <c r="M435" s="36">
        <f t="shared" si="117"/>
        <v>5.5555555555555554</v>
      </c>
      <c r="N435" s="37">
        <f t="shared" si="118"/>
        <v>12.080536912751679</v>
      </c>
      <c r="O435" s="39" t="s">
        <v>430</v>
      </c>
      <c r="P435" s="11"/>
    </row>
    <row r="436" spans="1:16" x14ac:dyDescent="0.25">
      <c r="A436">
        <v>435</v>
      </c>
      <c r="B436" s="2" t="s">
        <v>431</v>
      </c>
      <c r="C436" s="9" t="s">
        <v>2466</v>
      </c>
      <c r="D436" s="4" t="s">
        <v>2348</v>
      </c>
      <c r="E436" s="4" t="s">
        <v>2467</v>
      </c>
      <c r="F436" s="16">
        <v>18453574</v>
      </c>
      <c r="G436" s="10" t="s">
        <v>1149</v>
      </c>
      <c r="H436" s="11" t="s">
        <v>1905</v>
      </c>
      <c r="I436" s="14" t="s">
        <v>1906</v>
      </c>
      <c r="J436" s="23" t="s">
        <v>1927</v>
      </c>
      <c r="K436" s="11" t="s">
        <v>1908</v>
      </c>
      <c r="L436" s="33">
        <f t="shared" si="116"/>
        <v>0.67114093959731547</v>
      </c>
      <c r="M436" s="36">
        <f t="shared" si="117"/>
        <v>5.5555555555555554</v>
      </c>
      <c r="N436" s="37">
        <f t="shared" si="118"/>
        <v>12.080536912751679</v>
      </c>
      <c r="O436" s="39" t="s">
        <v>431</v>
      </c>
      <c r="P436" s="11"/>
    </row>
    <row r="437" spans="1:16" x14ac:dyDescent="0.25">
      <c r="A437">
        <v>436</v>
      </c>
      <c r="B437" s="2" t="s">
        <v>432</v>
      </c>
      <c r="C437" s="9" t="s">
        <v>2466</v>
      </c>
      <c r="D437" s="4" t="s">
        <v>2348</v>
      </c>
      <c r="E437" s="4" t="s">
        <v>2467</v>
      </c>
      <c r="F437" s="16">
        <v>18453574</v>
      </c>
      <c r="G437" s="10" t="s">
        <v>1150</v>
      </c>
      <c r="H437" s="11" t="s">
        <v>1905</v>
      </c>
      <c r="I437" s="14" t="s">
        <v>1906</v>
      </c>
      <c r="J437" s="23" t="s">
        <v>1928</v>
      </c>
      <c r="K437" s="11" t="s">
        <v>1908</v>
      </c>
      <c r="L437" s="33">
        <f t="shared" si="116"/>
        <v>0.67114093959731547</v>
      </c>
      <c r="M437" s="36">
        <f t="shared" si="117"/>
        <v>5.5555555555555554</v>
      </c>
      <c r="N437" s="37">
        <f t="shared" si="118"/>
        <v>12.080536912751679</v>
      </c>
      <c r="O437" s="39" t="s">
        <v>432</v>
      </c>
      <c r="P437" s="11"/>
    </row>
    <row r="438" spans="1:16" x14ac:dyDescent="0.25">
      <c r="A438">
        <v>437</v>
      </c>
      <c r="B438" s="2" t="s">
        <v>433</v>
      </c>
      <c r="C438" s="9" t="s">
        <v>2466</v>
      </c>
      <c r="D438" s="4" t="s">
        <v>2348</v>
      </c>
      <c r="E438" s="4" t="s">
        <v>2467</v>
      </c>
      <c r="F438" s="16">
        <v>18453574</v>
      </c>
      <c r="G438" s="10" t="s">
        <v>1151</v>
      </c>
      <c r="H438" s="11" t="s">
        <v>1905</v>
      </c>
      <c r="I438" s="14" t="s">
        <v>1906</v>
      </c>
      <c r="J438" s="23" t="s">
        <v>1929</v>
      </c>
      <c r="K438" s="11" t="s">
        <v>1908</v>
      </c>
      <c r="L438" s="33">
        <f t="shared" si="116"/>
        <v>0.67114093959731547</v>
      </c>
      <c r="M438" s="36">
        <f t="shared" si="117"/>
        <v>5.5555555555555554</v>
      </c>
      <c r="N438" s="37">
        <f t="shared" si="118"/>
        <v>12.080536912751679</v>
      </c>
      <c r="O438" s="39" t="s">
        <v>433</v>
      </c>
      <c r="P438" s="11"/>
    </row>
    <row r="439" spans="1:16" x14ac:dyDescent="0.25">
      <c r="A439">
        <v>438</v>
      </c>
      <c r="B439" s="2" t="s">
        <v>434</v>
      </c>
      <c r="C439" s="9" t="s">
        <v>2466</v>
      </c>
      <c r="D439" s="4" t="s">
        <v>2348</v>
      </c>
      <c r="E439" s="4" t="s">
        <v>2467</v>
      </c>
      <c r="F439" s="16">
        <v>18453574</v>
      </c>
      <c r="G439" s="10" t="s">
        <v>1152</v>
      </c>
      <c r="H439" s="11" t="s">
        <v>1905</v>
      </c>
      <c r="I439" s="14" t="s">
        <v>1906</v>
      </c>
      <c r="J439" s="23" t="s">
        <v>1930</v>
      </c>
      <c r="K439" s="11" t="s">
        <v>1908</v>
      </c>
      <c r="L439" s="33">
        <f t="shared" si="116"/>
        <v>0.67114093959731547</v>
      </c>
      <c r="M439" s="36">
        <f t="shared" si="117"/>
        <v>5.5555555555555554</v>
      </c>
      <c r="N439" s="37">
        <f t="shared" si="118"/>
        <v>12.080536912751679</v>
      </c>
      <c r="O439" s="39" t="s">
        <v>434</v>
      </c>
      <c r="P439" s="11"/>
    </row>
    <row r="440" spans="1:16" x14ac:dyDescent="0.25">
      <c r="A440">
        <v>439</v>
      </c>
      <c r="B440" s="2" t="s">
        <v>435</v>
      </c>
      <c r="C440" s="9" t="s">
        <v>2466</v>
      </c>
      <c r="D440" s="4" t="s">
        <v>2348</v>
      </c>
      <c r="E440" s="4" t="s">
        <v>2467</v>
      </c>
      <c r="F440" s="16">
        <v>18453574</v>
      </c>
      <c r="G440" s="10" t="s">
        <v>1153</v>
      </c>
      <c r="H440" s="11" t="s">
        <v>1905</v>
      </c>
      <c r="I440" s="14" t="s">
        <v>1906</v>
      </c>
      <c r="J440" s="23" t="s">
        <v>1931</v>
      </c>
      <c r="K440" s="11" t="s">
        <v>1908</v>
      </c>
      <c r="L440" s="33">
        <f t="shared" si="116"/>
        <v>0.67114093959731547</v>
      </c>
      <c r="M440" s="36">
        <f t="shared" si="117"/>
        <v>5.5555555555555554</v>
      </c>
      <c r="N440" s="37">
        <f t="shared" si="118"/>
        <v>12.080536912751679</v>
      </c>
      <c r="O440" s="39" t="s">
        <v>435</v>
      </c>
      <c r="P440" s="11"/>
    </row>
    <row r="441" spans="1:16" x14ac:dyDescent="0.25">
      <c r="A441">
        <v>440</v>
      </c>
      <c r="B441" s="2" t="s">
        <v>436</v>
      </c>
      <c r="C441" s="9" t="s">
        <v>2466</v>
      </c>
      <c r="D441" s="4" t="s">
        <v>2348</v>
      </c>
      <c r="E441" s="4" t="s">
        <v>2467</v>
      </c>
      <c r="F441" s="16">
        <v>18453574</v>
      </c>
      <c r="G441" s="10" t="s">
        <v>1154</v>
      </c>
      <c r="H441" s="11" t="s">
        <v>1905</v>
      </c>
      <c r="I441" s="14" t="s">
        <v>1906</v>
      </c>
      <c r="J441" s="23" t="s">
        <v>1932</v>
      </c>
      <c r="K441" s="11" t="s">
        <v>1908</v>
      </c>
      <c r="L441" s="33">
        <f t="shared" si="116"/>
        <v>0.67114093959731547</v>
      </c>
      <c r="M441" s="36">
        <f t="shared" si="117"/>
        <v>5.5555555555555554</v>
      </c>
      <c r="N441" s="37">
        <f t="shared" si="118"/>
        <v>12.080536912751679</v>
      </c>
      <c r="O441" s="39" t="s">
        <v>436</v>
      </c>
      <c r="P441" s="11"/>
    </row>
    <row r="442" spans="1:16" x14ac:dyDescent="0.25">
      <c r="A442">
        <v>441</v>
      </c>
      <c r="B442" s="2" t="s">
        <v>437</v>
      </c>
      <c r="C442" s="9" t="s">
        <v>2468</v>
      </c>
      <c r="D442" s="4" t="s">
        <v>2348</v>
      </c>
      <c r="E442" s="4" t="s">
        <v>2469</v>
      </c>
      <c r="F442" s="16">
        <v>18976936</v>
      </c>
      <c r="G442" s="10" t="s">
        <v>1155</v>
      </c>
      <c r="H442" s="11" t="s">
        <v>1905</v>
      </c>
      <c r="I442" s="14" t="s">
        <v>1906</v>
      </c>
      <c r="J442" s="23" t="s">
        <v>1933</v>
      </c>
      <c r="K442" s="11" t="s">
        <v>1934</v>
      </c>
      <c r="L442" s="33">
        <f>2/745*100</f>
        <v>0.26845637583892618</v>
      </c>
      <c r="M442" s="36">
        <f>2/90*100</f>
        <v>2.2222222222222223</v>
      </c>
      <c r="N442" s="37">
        <f t="shared" si="118"/>
        <v>12.080536912751679</v>
      </c>
      <c r="O442" s="39" t="s">
        <v>437</v>
      </c>
      <c r="P442" s="11"/>
    </row>
    <row r="443" spans="1:16" x14ac:dyDescent="0.25">
      <c r="A443">
        <v>442</v>
      </c>
      <c r="B443" s="2" t="s">
        <v>438</v>
      </c>
      <c r="C443" s="9" t="s">
        <v>2468</v>
      </c>
      <c r="D443" s="4" t="s">
        <v>2348</v>
      </c>
      <c r="E443" s="4" t="s">
        <v>2469</v>
      </c>
      <c r="F443" s="16">
        <v>18976936</v>
      </c>
      <c r="G443" s="10" t="s">
        <v>1156</v>
      </c>
      <c r="H443" s="11" t="s">
        <v>1905</v>
      </c>
      <c r="I443" s="14" t="s">
        <v>1906</v>
      </c>
      <c r="J443" s="23" t="s">
        <v>1935</v>
      </c>
      <c r="K443" s="11" t="s">
        <v>1934</v>
      </c>
      <c r="L443" s="33">
        <f t="shared" ref="L443:L451" si="119">2/745*100</f>
        <v>0.26845637583892618</v>
      </c>
      <c r="M443" s="36">
        <f t="shared" ref="M443:M451" si="120">2/90*100</f>
        <v>2.2222222222222223</v>
      </c>
      <c r="N443" s="37">
        <f t="shared" si="118"/>
        <v>12.080536912751679</v>
      </c>
      <c r="O443" s="39" t="s">
        <v>438</v>
      </c>
      <c r="P443" s="11"/>
    </row>
    <row r="444" spans="1:16" x14ac:dyDescent="0.25">
      <c r="A444">
        <v>443</v>
      </c>
      <c r="B444" s="2" t="s">
        <v>439</v>
      </c>
      <c r="C444" s="9" t="s">
        <v>2468</v>
      </c>
      <c r="D444" s="4" t="s">
        <v>2348</v>
      </c>
      <c r="E444" s="4" t="s">
        <v>2469</v>
      </c>
      <c r="F444" s="16">
        <v>18976936</v>
      </c>
      <c r="G444" s="10" t="s">
        <v>1157</v>
      </c>
      <c r="H444" s="11" t="s">
        <v>1905</v>
      </c>
      <c r="I444" s="14" t="s">
        <v>1906</v>
      </c>
      <c r="J444" s="23" t="s">
        <v>1936</v>
      </c>
      <c r="K444" s="11" t="s">
        <v>1934</v>
      </c>
      <c r="L444" s="33">
        <f t="shared" si="119"/>
        <v>0.26845637583892618</v>
      </c>
      <c r="M444" s="36">
        <f t="shared" si="120"/>
        <v>2.2222222222222223</v>
      </c>
      <c r="N444" s="37">
        <f t="shared" si="118"/>
        <v>12.080536912751679</v>
      </c>
      <c r="O444" s="39" t="s">
        <v>439</v>
      </c>
      <c r="P444" s="11"/>
    </row>
    <row r="445" spans="1:16" x14ac:dyDescent="0.25">
      <c r="A445">
        <v>444</v>
      </c>
      <c r="B445" s="2" t="s">
        <v>440</v>
      </c>
      <c r="C445" s="9" t="s">
        <v>2468</v>
      </c>
      <c r="D445" s="4" t="s">
        <v>2348</v>
      </c>
      <c r="E445" s="4" t="s">
        <v>2469</v>
      </c>
      <c r="F445" s="16">
        <v>18976936</v>
      </c>
      <c r="G445" s="10" t="s">
        <v>1158</v>
      </c>
      <c r="H445" s="11" t="s">
        <v>1905</v>
      </c>
      <c r="I445" s="14" t="s">
        <v>1906</v>
      </c>
      <c r="J445" s="23" t="s">
        <v>1937</v>
      </c>
      <c r="K445" s="11" t="s">
        <v>1934</v>
      </c>
      <c r="L445" s="33">
        <f t="shared" si="119"/>
        <v>0.26845637583892618</v>
      </c>
      <c r="M445" s="36">
        <f t="shared" si="120"/>
        <v>2.2222222222222223</v>
      </c>
      <c r="N445" s="37">
        <f t="shared" si="118"/>
        <v>12.080536912751679</v>
      </c>
      <c r="O445" s="39" t="s">
        <v>440</v>
      </c>
      <c r="P445" s="11"/>
    </row>
    <row r="446" spans="1:16" x14ac:dyDescent="0.25">
      <c r="A446">
        <v>445</v>
      </c>
      <c r="B446" s="2" t="s">
        <v>441</v>
      </c>
      <c r="C446" s="9" t="s">
        <v>2468</v>
      </c>
      <c r="D446" s="4" t="s">
        <v>2348</v>
      </c>
      <c r="E446" s="4" t="s">
        <v>2469</v>
      </c>
      <c r="F446" s="16">
        <v>18976936</v>
      </c>
      <c r="G446" s="10" t="s">
        <v>1159</v>
      </c>
      <c r="H446" s="11" t="s">
        <v>1905</v>
      </c>
      <c r="I446" s="14" t="s">
        <v>1906</v>
      </c>
      <c r="J446" s="23" t="s">
        <v>1938</v>
      </c>
      <c r="K446" s="11" t="s">
        <v>1934</v>
      </c>
      <c r="L446" s="33">
        <f t="shared" si="119"/>
        <v>0.26845637583892618</v>
      </c>
      <c r="M446" s="36">
        <f t="shared" si="120"/>
        <v>2.2222222222222223</v>
      </c>
      <c r="N446" s="37">
        <f t="shared" si="118"/>
        <v>12.080536912751679</v>
      </c>
      <c r="O446" s="39" t="s">
        <v>441</v>
      </c>
      <c r="P446" s="11"/>
    </row>
    <row r="447" spans="1:16" x14ac:dyDescent="0.25">
      <c r="A447">
        <v>446</v>
      </c>
      <c r="B447" s="2" t="s">
        <v>442</v>
      </c>
      <c r="C447" s="9" t="s">
        <v>2468</v>
      </c>
      <c r="D447" s="4" t="s">
        <v>2348</v>
      </c>
      <c r="E447" s="4" t="s">
        <v>2469</v>
      </c>
      <c r="F447" s="16">
        <v>18976936</v>
      </c>
      <c r="G447" s="10" t="s">
        <v>1160</v>
      </c>
      <c r="H447" s="11" t="s">
        <v>1905</v>
      </c>
      <c r="I447" s="14" t="s">
        <v>1906</v>
      </c>
      <c r="J447" s="23" t="s">
        <v>1939</v>
      </c>
      <c r="K447" s="11" t="s">
        <v>1934</v>
      </c>
      <c r="L447" s="33">
        <f t="shared" si="119"/>
        <v>0.26845637583892618</v>
      </c>
      <c r="M447" s="36">
        <f t="shared" si="120"/>
        <v>2.2222222222222223</v>
      </c>
      <c r="N447" s="37">
        <f t="shared" si="118"/>
        <v>12.080536912751679</v>
      </c>
      <c r="O447" s="39" t="s">
        <v>442</v>
      </c>
      <c r="P447" s="11"/>
    </row>
    <row r="448" spans="1:16" x14ac:dyDescent="0.25">
      <c r="A448">
        <v>447</v>
      </c>
      <c r="B448" s="2" t="s">
        <v>443</v>
      </c>
      <c r="C448" s="9" t="s">
        <v>2468</v>
      </c>
      <c r="D448" s="4" t="s">
        <v>2348</v>
      </c>
      <c r="E448" s="4" t="s">
        <v>2469</v>
      </c>
      <c r="F448" s="16">
        <v>18976936</v>
      </c>
      <c r="G448" s="10" t="s">
        <v>1161</v>
      </c>
      <c r="H448" s="11" t="s">
        <v>1905</v>
      </c>
      <c r="I448" s="14" t="s">
        <v>1906</v>
      </c>
      <c r="J448" s="23" t="s">
        <v>1940</v>
      </c>
      <c r="K448" s="11" t="s">
        <v>1934</v>
      </c>
      <c r="L448" s="33">
        <f t="shared" si="119"/>
        <v>0.26845637583892618</v>
      </c>
      <c r="M448" s="36">
        <f t="shared" si="120"/>
        <v>2.2222222222222223</v>
      </c>
      <c r="N448" s="37">
        <f t="shared" si="118"/>
        <v>12.080536912751679</v>
      </c>
      <c r="O448" s="39" t="s">
        <v>443</v>
      </c>
      <c r="P448" s="11"/>
    </row>
    <row r="449" spans="1:16" x14ac:dyDescent="0.25">
      <c r="A449">
        <v>448</v>
      </c>
      <c r="B449" s="2" t="s">
        <v>444</v>
      </c>
      <c r="C449" s="9" t="s">
        <v>2468</v>
      </c>
      <c r="D449" s="4" t="s">
        <v>2348</v>
      </c>
      <c r="E449" s="4" t="s">
        <v>2469</v>
      </c>
      <c r="F449" s="16">
        <v>18976936</v>
      </c>
      <c r="G449" s="10" t="s">
        <v>1162</v>
      </c>
      <c r="H449" s="11" t="s">
        <v>1905</v>
      </c>
      <c r="I449" s="14" t="s">
        <v>1906</v>
      </c>
      <c r="J449" s="23" t="s">
        <v>1941</v>
      </c>
      <c r="K449" s="11" t="s">
        <v>1934</v>
      </c>
      <c r="L449" s="33">
        <f t="shared" si="119"/>
        <v>0.26845637583892618</v>
      </c>
      <c r="M449" s="36">
        <f t="shared" si="120"/>
        <v>2.2222222222222223</v>
      </c>
      <c r="N449" s="37">
        <f t="shared" si="118"/>
        <v>12.080536912751679</v>
      </c>
      <c r="O449" s="39" t="s">
        <v>444</v>
      </c>
      <c r="P449" s="11"/>
    </row>
    <row r="450" spans="1:16" x14ac:dyDescent="0.25">
      <c r="A450">
        <v>449</v>
      </c>
      <c r="B450" s="2" t="s">
        <v>445</v>
      </c>
      <c r="C450" s="9" t="s">
        <v>2468</v>
      </c>
      <c r="D450" s="4" t="s">
        <v>2348</v>
      </c>
      <c r="E450" s="4" t="s">
        <v>2469</v>
      </c>
      <c r="F450" s="16">
        <v>18976936</v>
      </c>
      <c r="G450" s="10" t="s">
        <v>1163</v>
      </c>
      <c r="H450" s="11" t="s">
        <v>1905</v>
      </c>
      <c r="I450" s="14" t="s">
        <v>1906</v>
      </c>
      <c r="J450" s="23" t="s">
        <v>1942</v>
      </c>
      <c r="K450" s="11" t="s">
        <v>1934</v>
      </c>
      <c r="L450" s="33">
        <f t="shared" si="119"/>
        <v>0.26845637583892618</v>
      </c>
      <c r="M450" s="36">
        <f t="shared" si="120"/>
        <v>2.2222222222222223</v>
      </c>
      <c r="N450" s="37">
        <f t="shared" si="118"/>
        <v>12.080536912751679</v>
      </c>
      <c r="O450" s="39" t="s">
        <v>445</v>
      </c>
      <c r="P450" s="11"/>
    </row>
    <row r="451" spans="1:16" x14ac:dyDescent="0.25">
      <c r="A451">
        <v>450</v>
      </c>
      <c r="B451" s="2" t="s">
        <v>446</v>
      </c>
      <c r="C451" s="9" t="s">
        <v>2468</v>
      </c>
      <c r="D451" s="4" t="s">
        <v>2348</v>
      </c>
      <c r="E451" s="4" t="s">
        <v>2469</v>
      </c>
      <c r="F451" s="16">
        <v>18976936</v>
      </c>
      <c r="G451" s="10" t="s">
        <v>1164</v>
      </c>
      <c r="H451" s="11" t="s">
        <v>1905</v>
      </c>
      <c r="I451" s="14" t="s">
        <v>1906</v>
      </c>
      <c r="J451" s="23" t="s">
        <v>1943</v>
      </c>
      <c r="K451" s="11" t="s">
        <v>1934</v>
      </c>
      <c r="L451" s="33">
        <f t="shared" si="119"/>
        <v>0.26845637583892618</v>
      </c>
      <c r="M451" s="36">
        <f t="shared" si="120"/>
        <v>2.2222222222222223</v>
      </c>
      <c r="N451" s="37">
        <f t="shared" si="118"/>
        <v>12.080536912751679</v>
      </c>
      <c r="O451" s="39" t="s">
        <v>446</v>
      </c>
      <c r="P451" s="11"/>
    </row>
    <row r="452" spans="1:16" x14ac:dyDescent="0.25">
      <c r="A452">
        <v>451</v>
      </c>
      <c r="B452" s="2" t="s">
        <v>447</v>
      </c>
      <c r="C452" s="9" t="s">
        <v>2470</v>
      </c>
      <c r="D452" s="4" t="s">
        <v>2348</v>
      </c>
      <c r="E452" s="4" t="s">
        <v>2471</v>
      </c>
      <c r="F452" s="16">
        <v>18512784</v>
      </c>
      <c r="G452" s="10" t="s">
        <v>1165</v>
      </c>
      <c r="H452" s="11" t="s">
        <v>1905</v>
      </c>
      <c r="I452" s="14" t="s">
        <v>1906</v>
      </c>
      <c r="J452" s="23" t="s">
        <v>1944</v>
      </c>
      <c r="K452" s="11" t="s">
        <v>1945</v>
      </c>
      <c r="L452" s="33">
        <f>6/745*100</f>
        <v>0.80536912751677858</v>
      </c>
      <c r="M452" s="36">
        <f>6/90*100</f>
        <v>6.666666666666667</v>
      </c>
      <c r="N452" s="37">
        <f t="shared" si="118"/>
        <v>12.080536912751679</v>
      </c>
      <c r="O452" s="39" t="s">
        <v>447</v>
      </c>
      <c r="P452" s="11"/>
    </row>
    <row r="453" spans="1:16" x14ac:dyDescent="0.25">
      <c r="A453">
        <v>452</v>
      </c>
      <c r="B453" s="2" t="s">
        <v>448</v>
      </c>
      <c r="C453" s="9" t="s">
        <v>2470</v>
      </c>
      <c r="D453" s="4" t="s">
        <v>2348</v>
      </c>
      <c r="E453" s="4" t="s">
        <v>2471</v>
      </c>
      <c r="F453" s="16">
        <v>18512784</v>
      </c>
      <c r="G453" s="10" t="s">
        <v>1166</v>
      </c>
      <c r="H453" s="11" t="s">
        <v>1905</v>
      </c>
      <c r="I453" s="14" t="s">
        <v>1906</v>
      </c>
      <c r="J453" s="23" t="s">
        <v>1946</v>
      </c>
      <c r="K453" s="11" t="s">
        <v>1945</v>
      </c>
      <c r="L453" s="33">
        <f t="shared" ref="L453:L465" si="121">6/745*100</f>
        <v>0.80536912751677858</v>
      </c>
      <c r="M453" s="36">
        <f t="shared" ref="M453:M465" si="122">6/90*100</f>
        <v>6.666666666666667</v>
      </c>
      <c r="N453" s="37">
        <f t="shared" si="118"/>
        <v>12.080536912751679</v>
      </c>
      <c r="O453" s="39" t="s">
        <v>448</v>
      </c>
      <c r="P453" s="11"/>
    </row>
    <row r="454" spans="1:16" x14ac:dyDescent="0.25">
      <c r="A454">
        <v>453</v>
      </c>
      <c r="B454" s="2" t="s">
        <v>449</v>
      </c>
      <c r="C454" s="9" t="s">
        <v>2470</v>
      </c>
      <c r="D454" s="4" t="s">
        <v>2348</v>
      </c>
      <c r="E454" s="4" t="s">
        <v>2471</v>
      </c>
      <c r="F454" s="16">
        <v>18512784</v>
      </c>
      <c r="G454" s="10" t="s">
        <v>1167</v>
      </c>
      <c r="H454" s="11" t="s">
        <v>1905</v>
      </c>
      <c r="I454" s="14" t="s">
        <v>1906</v>
      </c>
      <c r="J454" s="23" t="s">
        <v>1947</v>
      </c>
      <c r="K454" s="11" t="s">
        <v>1945</v>
      </c>
      <c r="L454" s="33">
        <f t="shared" si="121"/>
        <v>0.80536912751677858</v>
      </c>
      <c r="M454" s="36">
        <f t="shared" si="122"/>
        <v>6.666666666666667</v>
      </c>
      <c r="N454" s="37">
        <f t="shared" si="118"/>
        <v>12.080536912751679</v>
      </c>
      <c r="O454" s="39" t="s">
        <v>449</v>
      </c>
      <c r="P454" s="11"/>
    </row>
    <row r="455" spans="1:16" x14ac:dyDescent="0.25">
      <c r="A455">
        <v>454</v>
      </c>
      <c r="B455" s="2" t="s">
        <v>450</v>
      </c>
      <c r="C455" s="9" t="s">
        <v>2470</v>
      </c>
      <c r="D455" s="4" t="s">
        <v>2348</v>
      </c>
      <c r="E455" s="4" t="s">
        <v>2471</v>
      </c>
      <c r="F455" s="16">
        <v>18512784</v>
      </c>
      <c r="G455" s="10" t="s">
        <v>1168</v>
      </c>
      <c r="H455" s="11" t="s">
        <v>1905</v>
      </c>
      <c r="I455" s="14" t="s">
        <v>1906</v>
      </c>
      <c r="J455" s="23" t="s">
        <v>1948</v>
      </c>
      <c r="K455" s="11" t="s">
        <v>1945</v>
      </c>
      <c r="L455" s="33">
        <f t="shared" si="121"/>
        <v>0.80536912751677858</v>
      </c>
      <c r="M455" s="36">
        <f t="shared" si="122"/>
        <v>6.666666666666667</v>
      </c>
      <c r="N455" s="37">
        <f t="shared" si="118"/>
        <v>12.080536912751679</v>
      </c>
      <c r="O455" s="39" t="s">
        <v>450</v>
      </c>
      <c r="P455" s="11"/>
    </row>
    <row r="456" spans="1:16" x14ac:dyDescent="0.25">
      <c r="A456">
        <v>455</v>
      </c>
      <c r="B456" s="2" t="s">
        <v>451</v>
      </c>
      <c r="C456" s="9" t="s">
        <v>2470</v>
      </c>
      <c r="D456" s="4" t="s">
        <v>2348</v>
      </c>
      <c r="E456" s="4" t="s">
        <v>2471</v>
      </c>
      <c r="F456" s="16">
        <v>18512784</v>
      </c>
      <c r="G456" s="10" t="s">
        <v>1169</v>
      </c>
      <c r="H456" s="11" t="s">
        <v>1905</v>
      </c>
      <c r="I456" s="14" t="s">
        <v>1906</v>
      </c>
      <c r="J456" s="23" t="s">
        <v>1949</v>
      </c>
      <c r="K456" s="11" t="s">
        <v>1945</v>
      </c>
      <c r="L456" s="33">
        <f t="shared" si="121"/>
        <v>0.80536912751677858</v>
      </c>
      <c r="M456" s="36">
        <f t="shared" si="122"/>
        <v>6.666666666666667</v>
      </c>
      <c r="N456" s="37">
        <f t="shared" si="118"/>
        <v>12.080536912751679</v>
      </c>
      <c r="O456" s="39" t="s">
        <v>451</v>
      </c>
      <c r="P456" s="11"/>
    </row>
    <row r="457" spans="1:16" x14ac:dyDescent="0.25">
      <c r="A457">
        <v>456</v>
      </c>
      <c r="B457" s="2" t="s">
        <v>452</v>
      </c>
      <c r="C457" s="9" t="s">
        <v>2470</v>
      </c>
      <c r="D457" s="4" t="s">
        <v>2348</v>
      </c>
      <c r="E457" s="4" t="s">
        <v>2471</v>
      </c>
      <c r="F457" s="16">
        <v>18512784</v>
      </c>
      <c r="G457" s="10" t="s">
        <v>1170</v>
      </c>
      <c r="H457" s="11" t="s">
        <v>1905</v>
      </c>
      <c r="I457" s="14" t="s">
        <v>1906</v>
      </c>
      <c r="J457" s="23" t="s">
        <v>1950</v>
      </c>
      <c r="K457" s="11" t="s">
        <v>1945</v>
      </c>
      <c r="L457" s="33">
        <f t="shared" si="121"/>
        <v>0.80536912751677858</v>
      </c>
      <c r="M457" s="36">
        <f t="shared" si="122"/>
        <v>6.666666666666667</v>
      </c>
      <c r="N457" s="37">
        <f t="shared" si="118"/>
        <v>12.080536912751679</v>
      </c>
      <c r="O457" s="39" t="s">
        <v>452</v>
      </c>
      <c r="P457" s="11"/>
    </row>
    <row r="458" spans="1:16" x14ac:dyDescent="0.25">
      <c r="A458">
        <v>457</v>
      </c>
      <c r="B458" s="2" t="s">
        <v>453</v>
      </c>
      <c r="C458" s="9" t="s">
        <v>2470</v>
      </c>
      <c r="D458" s="4" t="s">
        <v>2348</v>
      </c>
      <c r="E458" s="4" t="s">
        <v>2471</v>
      </c>
      <c r="F458" s="16">
        <v>18512784</v>
      </c>
      <c r="G458" s="10" t="s">
        <v>1171</v>
      </c>
      <c r="H458" s="11" t="s">
        <v>1905</v>
      </c>
      <c r="I458" s="14" t="s">
        <v>1906</v>
      </c>
      <c r="J458" s="23" t="s">
        <v>1951</v>
      </c>
      <c r="K458" s="11" t="s">
        <v>1945</v>
      </c>
      <c r="L458" s="33">
        <f t="shared" si="121"/>
        <v>0.80536912751677858</v>
      </c>
      <c r="M458" s="36">
        <f t="shared" si="122"/>
        <v>6.666666666666667</v>
      </c>
      <c r="N458" s="37">
        <f t="shared" si="118"/>
        <v>12.080536912751679</v>
      </c>
      <c r="O458" s="39" t="s">
        <v>453</v>
      </c>
      <c r="P458" s="11"/>
    </row>
    <row r="459" spans="1:16" x14ac:dyDescent="0.25">
      <c r="A459">
        <v>458</v>
      </c>
      <c r="B459" s="2" t="s">
        <v>454</v>
      </c>
      <c r="C459" s="9" t="s">
        <v>2470</v>
      </c>
      <c r="D459" s="4" t="s">
        <v>2348</v>
      </c>
      <c r="E459" s="4" t="s">
        <v>2471</v>
      </c>
      <c r="F459" s="16">
        <v>18512784</v>
      </c>
      <c r="G459" s="10" t="s">
        <v>1172</v>
      </c>
      <c r="H459" s="11" t="s">
        <v>1905</v>
      </c>
      <c r="I459" s="14" t="s">
        <v>1906</v>
      </c>
      <c r="J459" s="23" t="s">
        <v>1952</v>
      </c>
      <c r="K459" s="11" t="s">
        <v>1945</v>
      </c>
      <c r="L459" s="33">
        <f t="shared" si="121"/>
        <v>0.80536912751677858</v>
      </c>
      <c r="M459" s="36">
        <f t="shared" si="122"/>
        <v>6.666666666666667</v>
      </c>
      <c r="N459" s="37">
        <f t="shared" si="118"/>
        <v>12.080536912751679</v>
      </c>
      <c r="O459" s="39" t="s">
        <v>454</v>
      </c>
      <c r="P459" s="11"/>
    </row>
    <row r="460" spans="1:16" x14ac:dyDescent="0.25">
      <c r="A460">
        <v>459</v>
      </c>
      <c r="B460" s="2" t="s">
        <v>455</v>
      </c>
      <c r="C460" s="9" t="s">
        <v>2470</v>
      </c>
      <c r="D460" s="4" t="s">
        <v>2348</v>
      </c>
      <c r="E460" s="4" t="s">
        <v>2471</v>
      </c>
      <c r="F460" s="16">
        <v>18512784</v>
      </c>
      <c r="G460" s="10" t="s">
        <v>1173</v>
      </c>
      <c r="H460" s="11" t="s">
        <v>1905</v>
      </c>
      <c r="I460" s="14" t="s">
        <v>1906</v>
      </c>
      <c r="J460" s="23" t="s">
        <v>1953</v>
      </c>
      <c r="K460" s="11" t="s">
        <v>1945</v>
      </c>
      <c r="L460" s="33">
        <f t="shared" si="121"/>
        <v>0.80536912751677858</v>
      </c>
      <c r="M460" s="36">
        <f t="shared" si="122"/>
        <v>6.666666666666667</v>
      </c>
      <c r="N460" s="37">
        <f t="shared" si="118"/>
        <v>12.080536912751679</v>
      </c>
      <c r="O460" s="39" t="s">
        <v>455</v>
      </c>
      <c r="P460" s="11"/>
    </row>
    <row r="461" spans="1:16" x14ac:dyDescent="0.25">
      <c r="A461">
        <v>460</v>
      </c>
      <c r="B461" s="2" t="s">
        <v>456</v>
      </c>
      <c r="C461" s="9" t="s">
        <v>2470</v>
      </c>
      <c r="D461" s="4" t="s">
        <v>2348</v>
      </c>
      <c r="E461" s="4" t="s">
        <v>2471</v>
      </c>
      <c r="F461" s="16">
        <v>18512784</v>
      </c>
      <c r="G461" s="10" t="s">
        <v>1174</v>
      </c>
      <c r="H461" s="11" t="s">
        <v>1905</v>
      </c>
      <c r="I461" s="14" t="s">
        <v>1906</v>
      </c>
      <c r="J461" s="23" t="s">
        <v>1954</v>
      </c>
      <c r="K461" s="11" t="s">
        <v>1945</v>
      </c>
      <c r="L461" s="33">
        <f t="shared" si="121"/>
        <v>0.80536912751677858</v>
      </c>
      <c r="M461" s="36">
        <f t="shared" si="122"/>
        <v>6.666666666666667</v>
      </c>
      <c r="N461" s="37">
        <f t="shared" si="118"/>
        <v>12.080536912751679</v>
      </c>
      <c r="O461" s="39" t="s">
        <v>456</v>
      </c>
      <c r="P461" s="11"/>
    </row>
    <row r="462" spans="1:16" x14ac:dyDescent="0.25">
      <c r="A462">
        <v>461</v>
      </c>
      <c r="B462" s="2" t="s">
        <v>457</v>
      </c>
      <c r="C462" s="9" t="s">
        <v>2470</v>
      </c>
      <c r="D462" s="4" t="s">
        <v>2348</v>
      </c>
      <c r="E462" s="4" t="s">
        <v>2471</v>
      </c>
      <c r="F462" s="16">
        <v>18512784</v>
      </c>
      <c r="G462" s="10" t="s">
        <v>1175</v>
      </c>
      <c r="H462" s="11" t="s">
        <v>1905</v>
      </c>
      <c r="I462" s="14" t="s">
        <v>1906</v>
      </c>
      <c r="J462" s="23" t="s">
        <v>1955</v>
      </c>
      <c r="K462" s="11" t="s">
        <v>1945</v>
      </c>
      <c r="L462" s="33">
        <f t="shared" si="121"/>
        <v>0.80536912751677858</v>
      </c>
      <c r="M462" s="36">
        <f t="shared" si="122"/>
        <v>6.666666666666667</v>
      </c>
      <c r="N462" s="37">
        <f t="shared" si="118"/>
        <v>12.080536912751679</v>
      </c>
      <c r="O462" s="39" t="s">
        <v>457</v>
      </c>
      <c r="P462" s="11"/>
    </row>
    <row r="463" spans="1:16" x14ac:dyDescent="0.25">
      <c r="A463">
        <v>462</v>
      </c>
      <c r="B463" s="2" t="s">
        <v>458</v>
      </c>
      <c r="C463" s="9" t="s">
        <v>2470</v>
      </c>
      <c r="D463" s="4" t="s">
        <v>2348</v>
      </c>
      <c r="E463" s="4" t="s">
        <v>2471</v>
      </c>
      <c r="F463" s="16">
        <v>18512784</v>
      </c>
      <c r="G463" s="10" t="s">
        <v>1176</v>
      </c>
      <c r="H463" s="11" t="s">
        <v>1905</v>
      </c>
      <c r="I463" s="14" t="s">
        <v>1906</v>
      </c>
      <c r="J463" s="23" t="s">
        <v>1956</v>
      </c>
      <c r="K463" s="11" t="s">
        <v>1945</v>
      </c>
      <c r="L463" s="33">
        <f t="shared" si="121"/>
        <v>0.80536912751677858</v>
      </c>
      <c r="M463" s="36">
        <f t="shared" si="122"/>
        <v>6.666666666666667</v>
      </c>
      <c r="N463" s="37">
        <f t="shared" si="118"/>
        <v>12.080536912751679</v>
      </c>
      <c r="O463" s="39" t="s">
        <v>458</v>
      </c>
      <c r="P463" s="11"/>
    </row>
    <row r="464" spans="1:16" x14ac:dyDescent="0.25">
      <c r="A464">
        <v>463</v>
      </c>
      <c r="B464" s="2" t="s">
        <v>459</v>
      </c>
      <c r="C464" s="9" t="s">
        <v>2472</v>
      </c>
      <c r="D464" s="4" t="s">
        <v>2348</v>
      </c>
      <c r="E464" s="4" t="s">
        <v>2473</v>
      </c>
      <c r="F464" s="16">
        <v>19381294</v>
      </c>
      <c r="G464" s="10" t="s">
        <v>1177</v>
      </c>
      <c r="H464" s="11" t="s">
        <v>1905</v>
      </c>
      <c r="I464" s="14" t="s">
        <v>1906</v>
      </c>
      <c r="J464" s="23" t="s">
        <v>1957</v>
      </c>
      <c r="K464" s="11" t="s">
        <v>1958</v>
      </c>
      <c r="L464" s="33">
        <f t="shared" si="121"/>
        <v>0.80536912751677858</v>
      </c>
      <c r="M464" s="36">
        <f t="shared" si="122"/>
        <v>6.666666666666667</v>
      </c>
      <c r="N464" s="37">
        <f t="shared" si="118"/>
        <v>12.080536912751679</v>
      </c>
      <c r="O464" s="39" t="s">
        <v>459</v>
      </c>
      <c r="P464" s="11"/>
    </row>
    <row r="465" spans="1:16" x14ac:dyDescent="0.25">
      <c r="A465">
        <v>464</v>
      </c>
      <c r="B465" s="2" t="s">
        <v>460</v>
      </c>
      <c r="C465" s="9" t="s">
        <v>2472</v>
      </c>
      <c r="D465" s="4" t="s">
        <v>2348</v>
      </c>
      <c r="E465" s="4" t="s">
        <v>2473</v>
      </c>
      <c r="F465" s="16">
        <v>19381294</v>
      </c>
      <c r="G465" s="10" t="s">
        <v>1178</v>
      </c>
      <c r="H465" s="11" t="s">
        <v>1905</v>
      </c>
      <c r="I465" s="14" t="s">
        <v>1906</v>
      </c>
      <c r="J465" s="23" t="s">
        <v>1959</v>
      </c>
      <c r="K465" s="11" t="s">
        <v>1958</v>
      </c>
      <c r="L465" s="33">
        <f t="shared" si="121"/>
        <v>0.80536912751677858</v>
      </c>
      <c r="M465" s="36">
        <f t="shared" si="122"/>
        <v>6.666666666666667</v>
      </c>
      <c r="N465" s="37">
        <f t="shared" si="118"/>
        <v>12.080536912751679</v>
      </c>
      <c r="O465" s="39" t="s">
        <v>460</v>
      </c>
      <c r="P465" s="11"/>
    </row>
    <row r="466" spans="1:16" x14ac:dyDescent="0.25">
      <c r="A466">
        <v>465</v>
      </c>
      <c r="B466" s="2" t="s">
        <v>461</v>
      </c>
      <c r="C466" s="9" t="s">
        <v>2472</v>
      </c>
      <c r="D466" s="4" t="s">
        <v>2348</v>
      </c>
      <c r="E466" s="4" t="s">
        <v>2473</v>
      </c>
      <c r="F466" s="16">
        <v>19381294</v>
      </c>
      <c r="G466" s="10" t="s">
        <v>1179</v>
      </c>
      <c r="H466" s="11" t="s">
        <v>1905</v>
      </c>
      <c r="I466" s="14" t="s">
        <v>1906</v>
      </c>
      <c r="J466" s="23" t="s">
        <v>1960</v>
      </c>
      <c r="K466" s="11" t="s">
        <v>1958</v>
      </c>
      <c r="L466" s="33">
        <f>5/745*100</f>
        <v>0.67114093959731547</v>
      </c>
      <c r="M466" s="36">
        <f t="shared" ref="M466:M470" si="123">5/90*100</f>
        <v>5.5555555555555554</v>
      </c>
      <c r="N466" s="37">
        <f t="shared" si="118"/>
        <v>12.080536912751679</v>
      </c>
      <c r="O466" s="39" t="s">
        <v>461</v>
      </c>
      <c r="P466" s="11"/>
    </row>
    <row r="467" spans="1:16" x14ac:dyDescent="0.25">
      <c r="A467">
        <v>466</v>
      </c>
      <c r="B467" s="2" t="s">
        <v>462</v>
      </c>
      <c r="C467" s="9" t="s">
        <v>2472</v>
      </c>
      <c r="D467" s="4" t="s">
        <v>2348</v>
      </c>
      <c r="E467" s="4" t="s">
        <v>2473</v>
      </c>
      <c r="F467" s="16">
        <v>19381294</v>
      </c>
      <c r="G467" s="10" t="s">
        <v>1180</v>
      </c>
      <c r="H467" s="11" t="s">
        <v>1905</v>
      </c>
      <c r="I467" s="14" t="s">
        <v>1906</v>
      </c>
      <c r="J467" s="23" t="s">
        <v>1961</v>
      </c>
      <c r="K467" s="11" t="s">
        <v>1958</v>
      </c>
      <c r="L467" s="33">
        <f t="shared" ref="L467:L470" si="124">5/745*100</f>
        <v>0.67114093959731547</v>
      </c>
      <c r="M467" s="36">
        <f t="shared" si="123"/>
        <v>5.5555555555555554</v>
      </c>
      <c r="N467" s="37">
        <f t="shared" si="118"/>
        <v>12.080536912751679</v>
      </c>
      <c r="O467" s="39" t="s">
        <v>462</v>
      </c>
      <c r="P467" s="11"/>
    </row>
    <row r="468" spans="1:16" x14ac:dyDescent="0.25">
      <c r="A468">
        <v>467</v>
      </c>
      <c r="B468" s="2" t="s">
        <v>463</v>
      </c>
      <c r="C468" s="9" t="s">
        <v>2472</v>
      </c>
      <c r="D468" s="4" t="s">
        <v>2348</v>
      </c>
      <c r="E468" s="4" t="s">
        <v>2473</v>
      </c>
      <c r="F468" s="16">
        <v>19381294</v>
      </c>
      <c r="G468" s="10" t="s">
        <v>1181</v>
      </c>
      <c r="H468" s="11" t="s">
        <v>1905</v>
      </c>
      <c r="I468" s="14" t="s">
        <v>1906</v>
      </c>
      <c r="J468" s="23" t="s">
        <v>1962</v>
      </c>
      <c r="K468" s="11" t="s">
        <v>1958</v>
      </c>
      <c r="L468" s="33">
        <f t="shared" si="124"/>
        <v>0.67114093959731547</v>
      </c>
      <c r="M468" s="36">
        <f t="shared" si="123"/>
        <v>5.5555555555555554</v>
      </c>
      <c r="N468" s="37">
        <f t="shared" si="118"/>
        <v>12.080536912751679</v>
      </c>
      <c r="O468" s="39" t="s">
        <v>463</v>
      </c>
      <c r="P468" s="11"/>
    </row>
    <row r="469" spans="1:16" x14ac:dyDescent="0.25">
      <c r="A469">
        <v>468</v>
      </c>
      <c r="B469" s="2" t="s">
        <v>464</v>
      </c>
      <c r="C469" s="9" t="s">
        <v>2472</v>
      </c>
      <c r="D469" s="4" t="s">
        <v>2348</v>
      </c>
      <c r="E469" s="4" t="s">
        <v>2473</v>
      </c>
      <c r="F469" s="16">
        <v>19381294</v>
      </c>
      <c r="G469" s="10" t="s">
        <v>1182</v>
      </c>
      <c r="H469" s="11" t="s">
        <v>1905</v>
      </c>
      <c r="I469" s="14" t="s">
        <v>1906</v>
      </c>
      <c r="J469" s="23" t="s">
        <v>1963</v>
      </c>
      <c r="K469" s="11" t="s">
        <v>1958</v>
      </c>
      <c r="L469" s="33">
        <f t="shared" si="124"/>
        <v>0.67114093959731547</v>
      </c>
      <c r="M469" s="36">
        <f t="shared" si="123"/>
        <v>5.5555555555555554</v>
      </c>
      <c r="N469" s="37">
        <f t="shared" si="118"/>
        <v>12.080536912751679</v>
      </c>
      <c r="O469" s="39" t="s">
        <v>464</v>
      </c>
      <c r="P469" s="11"/>
    </row>
    <row r="470" spans="1:16" x14ac:dyDescent="0.25">
      <c r="A470">
        <v>469</v>
      </c>
      <c r="B470" s="2" t="s">
        <v>465</v>
      </c>
      <c r="C470" s="9" t="s">
        <v>2472</v>
      </c>
      <c r="D470" s="4" t="s">
        <v>2348</v>
      </c>
      <c r="E470" s="4" t="s">
        <v>2473</v>
      </c>
      <c r="F470" s="16">
        <v>19381294</v>
      </c>
      <c r="G470" s="10" t="s">
        <v>1183</v>
      </c>
      <c r="H470" s="11" t="s">
        <v>1905</v>
      </c>
      <c r="I470" s="14" t="s">
        <v>1906</v>
      </c>
      <c r="J470" s="23" t="s">
        <v>1964</v>
      </c>
      <c r="K470" s="11" t="s">
        <v>1958</v>
      </c>
      <c r="L470" s="33">
        <f t="shared" si="124"/>
        <v>0.67114093959731547</v>
      </c>
      <c r="M470" s="36">
        <f t="shared" si="123"/>
        <v>5.5555555555555554</v>
      </c>
      <c r="N470" s="37">
        <f t="shared" si="118"/>
        <v>12.080536912751679</v>
      </c>
      <c r="O470" s="39" t="s">
        <v>465</v>
      </c>
      <c r="P470" s="11"/>
    </row>
    <row r="471" spans="1:16" x14ac:dyDescent="0.25">
      <c r="A471">
        <v>470</v>
      </c>
      <c r="B471" s="2" t="s">
        <v>466</v>
      </c>
      <c r="C471" s="9" t="s">
        <v>2472</v>
      </c>
      <c r="D471" s="4" t="s">
        <v>2348</v>
      </c>
      <c r="E471" s="4" t="s">
        <v>2473</v>
      </c>
      <c r="F471" s="16">
        <v>19381294</v>
      </c>
      <c r="G471" s="10" t="s">
        <v>1184</v>
      </c>
      <c r="H471" s="11" t="s">
        <v>1905</v>
      </c>
      <c r="I471" s="14" t="s">
        <v>1906</v>
      </c>
      <c r="J471" s="23" t="s">
        <v>1965</v>
      </c>
      <c r="K471" s="11" t="s">
        <v>1958</v>
      </c>
      <c r="L471" s="33">
        <f>3/745*100</f>
        <v>0.40268456375838929</v>
      </c>
      <c r="M471" s="36">
        <f>3/90*100</f>
        <v>3.3333333333333335</v>
      </c>
      <c r="N471" s="37">
        <f t="shared" si="118"/>
        <v>12.080536912751679</v>
      </c>
      <c r="O471" s="39" t="s">
        <v>466</v>
      </c>
      <c r="P471" s="11"/>
    </row>
    <row r="472" spans="1:16" x14ac:dyDescent="0.25">
      <c r="A472">
        <v>471</v>
      </c>
      <c r="B472" s="2" t="s">
        <v>467</v>
      </c>
      <c r="C472" s="9" t="s">
        <v>2472</v>
      </c>
      <c r="D472" s="4" t="s">
        <v>2348</v>
      </c>
      <c r="E472" s="4" t="s">
        <v>2473</v>
      </c>
      <c r="F472" s="16">
        <v>19381294</v>
      </c>
      <c r="G472" s="10" t="s">
        <v>1185</v>
      </c>
      <c r="H472" s="11" t="s">
        <v>1905</v>
      </c>
      <c r="I472" s="14" t="s">
        <v>1906</v>
      </c>
      <c r="J472" s="23" t="s">
        <v>1966</v>
      </c>
      <c r="K472" s="11" t="s">
        <v>1958</v>
      </c>
      <c r="L472" s="33">
        <f t="shared" ref="L472:L473" si="125">3/745*100</f>
        <v>0.40268456375838929</v>
      </c>
      <c r="M472" s="36">
        <f t="shared" ref="M472:M473" si="126">3/90*100</f>
        <v>3.3333333333333335</v>
      </c>
      <c r="N472" s="37">
        <f t="shared" si="118"/>
        <v>12.080536912751679</v>
      </c>
      <c r="O472" s="39" t="s">
        <v>467</v>
      </c>
      <c r="P472" s="11"/>
    </row>
    <row r="473" spans="1:16" x14ac:dyDescent="0.25">
      <c r="A473">
        <v>472</v>
      </c>
      <c r="B473" s="2" t="s">
        <v>468</v>
      </c>
      <c r="C473" s="9" t="s">
        <v>2472</v>
      </c>
      <c r="D473" s="4" t="s">
        <v>2348</v>
      </c>
      <c r="E473" s="4" t="s">
        <v>2473</v>
      </c>
      <c r="F473" s="16">
        <v>19381294</v>
      </c>
      <c r="G473" s="10" t="s">
        <v>1186</v>
      </c>
      <c r="H473" s="11" t="s">
        <v>1905</v>
      </c>
      <c r="I473" s="14" t="s">
        <v>1906</v>
      </c>
      <c r="J473" s="23" t="s">
        <v>1967</v>
      </c>
      <c r="K473" s="11" t="s">
        <v>1958</v>
      </c>
      <c r="L473" s="33">
        <f t="shared" si="125"/>
        <v>0.40268456375838929</v>
      </c>
      <c r="M473" s="36">
        <f t="shared" si="126"/>
        <v>3.3333333333333335</v>
      </c>
      <c r="N473" s="37">
        <f t="shared" si="118"/>
        <v>12.080536912751679</v>
      </c>
      <c r="O473" s="39" t="s">
        <v>468</v>
      </c>
      <c r="P473" s="11"/>
    </row>
    <row r="474" spans="1:16" x14ac:dyDescent="0.25">
      <c r="A474">
        <v>473</v>
      </c>
      <c r="B474" s="2" t="s">
        <v>469</v>
      </c>
      <c r="C474" s="9" t="s">
        <v>2472</v>
      </c>
      <c r="D474" s="4" t="s">
        <v>2348</v>
      </c>
      <c r="E474" s="4" t="s">
        <v>2473</v>
      </c>
      <c r="F474" s="16">
        <v>19381294</v>
      </c>
      <c r="G474" s="10" t="s">
        <v>1187</v>
      </c>
      <c r="H474" s="11" t="s">
        <v>1905</v>
      </c>
      <c r="I474" s="14" t="s">
        <v>1906</v>
      </c>
      <c r="J474" s="23" t="s">
        <v>1968</v>
      </c>
      <c r="K474" s="11" t="s">
        <v>1958</v>
      </c>
      <c r="L474" s="33">
        <f>5/745*100</f>
        <v>0.67114093959731547</v>
      </c>
      <c r="M474" s="36">
        <f t="shared" ref="M474:M493" si="127">5/90*100</f>
        <v>5.5555555555555554</v>
      </c>
      <c r="N474" s="37">
        <f t="shared" si="118"/>
        <v>12.080536912751679</v>
      </c>
      <c r="O474" s="39" t="s">
        <v>469</v>
      </c>
      <c r="P474" s="11"/>
    </row>
    <row r="475" spans="1:16" x14ac:dyDescent="0.25">
      <c r="A475">
        <v>474</v>
      </c>
      <c r="B475" s="2" t="s">
        <v>470</v>
      </c>
      <c r="C475" s="9" t="s">
        <v>2472</v>
      </c>
      <c r="D475" s="4" t="s">
        <v>2348</v>
      </c>
      <c r="E475" s="4" t="s">
        <v>2473</v>
      </c>
      <c r="F475" s="16">
        <v>19381294</v>
      </c>
      <c r="G475" s="10" t="s">
        <v>1188</v>
      </c>
      <c r="H475" s="11" t="s">
        <v>1905</v>
      </c>
      <c r="I475" s="14" t="s">
        <v>1906</v>
      </c>
      <c r="J475" s="23" t="s">
        <v>1969</v>
      </c>
      <c r="K475" s="11" t="s">
        <v>1958</v>
      </c>
      <c r="L475" s="33">
        <f t="shared" ref="L475:L493" si="128">5/745*100</f>
        <v>0.67114093959731547</v>
      </c>
      <c r="M475" s="36">
        <f t="shared" si="127"/>
        <v>5.5555555555555554</v>
      </c>
      <c r="N475" s="37">
        <f t="shared" si="118"/>
        <v>12.080536912751679</v>
      </c>
      <c r="O475" s="39" t="s">
        <v>470</v>
      </c>
      <c r="P475" s="11"/>
    </row>
    <row r="476" spans="1:16" x14ac:dyDescent="0.25">
      <c r="A476">
        <v>475</v>
      </c>
      <c r="B476" s="2" t="s">
        <v>471</v>
      </c>
      <c r="C476" s="9" t="s">
        <v>2472</v>
      </c>
      <c r="D476" s="4" t="s">
        <v>2348</v>
      </c>
      <c r="E476" s="4" t="s">
        <v>2473</v>
      </c>
      <c r="F476" s="16">
        <v>19381294</v>
      </c>
      <c r="G476" s="10" t="s">
        <v>1189</v>
      </c>
      <c r="H476" s="11" t="s">
        <v>1905</v>
      </c>
      <c r="I476" s="14" t="s">
        <v>1906</v>
      </c>
      <c r="J476" s="23" t="s">
        <v>1970</v>
      </c>
      <c r="K476" s="11" t="s">
        <v>1958</v>
      </c>
      <c r="L476" s="33">
        <f t="shared" si="128"/>
        <v>0.67114093959731547</v>
      </c>
      <c r="M476" s="36">
        <f t="shared" si="127"/>
        <v>5.5555555555555554</v>
      </c>
      <c r="N476" s="37">
        <f t="shared" si="118"/>
        <v>12.080536912751679</v>
      </c>
      <c r="O476" s="39" t="s">
        <v>471</v>
      </c>
      <c r="P476" s="11"/>
    </row>
    <row r="477" spans="1:16" x14ac:dyDescent="0.25">
      <c r="A477">
        <v>476</v>
      </c>
      <c r="B477" s="2" t="s">
        <v>472</v>
      </c>
      <c r="C477" s="9" t="s">
        <v>2472</v>
      </c>
      <c r="D477" s="4" t="s">
        <v>2348</v>
      </c>
      <c r="E477" s="4" t="s">
        <v>2473</v>
      </c>
      <c r="F477" s="16">
        <v>19381294</v>
      </c>
      <c r="G477" s="10" t="s">
        <v>1190</v>
      </c>
      <c r="H477" s="11" t="s">
        <v>1905</v>
      </c>
      <c r="I477" s="14" t="s">
        <v>1906</v>
      </c>
      <c r="J477" s="23" t="s">
        <v>1971</v>
      </c>
      <c r="K477" s="11" t="s">
        <v>1958</v>
      </c>
      <c r="L477" s="33">
        <f t="shared" si="128"/>
        <v>0.67114093959731547</v>
      </c>
      <c r="M477" s="36">
        <f t="shared" si="127"/>
        <v>5.5555555555555554</v>
      </c>
      <c r="N477" s="37">
        <f t="shared" si="118"/>
        <v>12.080536912751679</v>
      </c>
      <c r="O477" s="39" t="s">
        <v>472</v>
      </c>
      <c r="P477" s="11"/>
    </row>
    <row r="478" spans="1:16" x14ac:dyDescent="0.25">
      <c r="A478">
        <v>477</v>
      </c>
      <c r="B478" s="2" t="s">
        <v>473</v>
      </c>
      <c r="C478" s="9" t="s">
        <v>2472</v>
      </c>
      <c r="D478" s="4" t="s">
        <v>2348</v>
      </c>
      <c r="E478" s="4" t="s">
        <v>2473</v>
      </c>
      <c r="F478" s="16">
        <v>19381294</v>
      </c>
      <c r="G478" s="10" t="s">
        <v>1191</v>
      </c>
      <c r="H478" s="11" t="s">
        <v>1905</v>
      </c>
      <c r="I478" s="14" t="s">
        <v>1906</v>
      </c>
      <c r="J478" s="23" t="s">
        <v>1972</v>
      </c>
      <c r="K478" s="11" t="s">
        <v>1958</v>
      </c>
      <c r="L478" s="33">
        <f t="shared" si="128"/>
        <v>0.67114093959731547</v>
      </c>
      <c r="M478" s="36">
        <f t="shared" si="127"/>
        <v>5.5555555555555554</v>
      </c>
      <c r="N478" s="37">
        <f t="shared" si="118"/>
        <v>12.080536912751679</v>
      </c>
      <c r="O478" s="39" t="s">
        <v>473</v>
      </c>
      <c r="P478" s="11"/>
    </row>
    <row r="479" spans="1:16" x14ac:dyDescent="0.25">
      <c r="A479">
        <v>478</v>
      </c>
      <c r="B479" s="2" t="s">
        <v>474</v>
      </c>
      <c r="C479" s="9" t="s">
        <v>2472</v>
      </c>
      <c r="D479" s="4" t="s">
        <v>2348</v>
      </c>
      <c r="E479" s="4" t="s">
        <v>2473</v>
      </c>
      <c r="F479" s="16">
        <v>19381294</v>
      </c>
      <c r="G479" s="10" t="s">
        <v>1192</v>
      </c>
      <c r="H479" s="11" t="s">
        <v>1905</v>
      </c>
      <c r="I479" s="14" t="s">
        <v>1906</v>
      </c>
      <c r="J479" s="23" t="s">
        <v>1973</v>
      </c>
      <c r="K479" s="11" t="s">
        <v>1958</v>
      </c>
      <c r="L479" s="33">
        <f t="shared" si="128"/>
        <v>0.67114093959731547</v>
      </c>
      <c r="M479" s="36">
        <f t="shared" si="127"/>
        <v>5.5555555555555554</v>
      </c>
      <c r="N479" s="37">
        <f t="shared" si="118"/>
        <v>12.080536912751679</v>
      </c>
      <c r="O479" s="39" t="s">
        <v>474</v>
      </c>
      <c r="P479" s="11"/>
    </row>
    <row r="480" spans="1:16" x14ac:dyDescent="0.25">
      <c r="A480">
        <v>479</v>
      </c>
      <c r="B480" s="2" t="s">
        <v>475</v>
      </c>
      <c r="C480" s="9" t="s">
        <v>2472</v>
      </c>
      <c r="D480" s="4" t="s">
        <v>2348</v>
      </c>
      <c r="E480" s="4" t="s">
        <v>2473</v>
      </c>
      <c r="F480" s="16">
        <v>19381294</v>
      </c>
      <c r="G480" s="10" t="s">
        <v>1193</v>
      </c>
      <c r="H480" s="11" t="s">
        <v>1905</v>
      </c>
      <c r="I480" s="14" t="s">
        <v>1906</v>
      </c>
      <c r="J480" s="23" t="s">
        <v>1974</v>
      </c>
      <c r="K480" s="11" t="s">
        <v>1958</v>
      </c>
      <c r="L480" s="33">
        <f t="shared" si="128"/>
        <v>0.67114093959731547</v>
      </c>
      <c r="M480" s="36">
        <f t="shared" si="127"/>
        <v>5.5555555555555554</v>
      </c>
      <c r="N480" s="37">
        <f t="shared" si="118"/>
        <v>12.080536912751679</v>
      </c>
      <c r="O480" s="39" t="s">
        <v>475</v>
      </c>
      <c r="P480" s="11"/>
    </row>
    <row r="481" spans="1:16" x14ac:dyDescent="0.25">
      <c r="A481">
        <v>480</v>
      </c>
      <c r="B481" s="2" t="s">
        <v>476</v>
      </c>
      <c r="C481" s="9" t="s">
        <v>2472</v>
      </c>
      <c r="D481" s="4" t="s">
        <v>2348</v>
      </c>
      <c r="E481" s="4" t="s">
        <v>2473</v>
      </c>
      <c r="F481" s="16">
        <v>19381294</v>
      </c>
      <c r="G481" s="10" t="s">
        <v>1194</v>
      </c>
      <c r="H481" s="11" t="s">
        <v>1905</v>
      </c>
      <c r="I481" s="14" t="s">
        <v>1906</v>
      </c>
      <c r="J481" s="23" t="s">
        <v>1975</v>
      </c>
      <c r="K481" s="11" t="s">
        <v>1958</v>
      </c>
      <c r="L481" s="33">
        <f t="shared" si="128"/>
        <v>0.67114093959731547</v>
      </c>
      <c r="M481" s="36">
        <f t="shared" si="127"/>
        <v>5.5555555555555554</v>
      </c>
      <c r="N481" s="37">
        <f t="shared" si="118"/>
        <v>12.080536912751679</v>
      </c>
      <c r="O481" s="39" t="s">
        <v>476</v>
      </c>
      <c r="P481" s="11"/>
    </row>
    <row r="482" spans="1:16" x14ac:dyDescent="0.25">
      <c r="A482">
        <v>481</v>
      </c>
      <c r="B482" s="2" t="s">
        <v>477</v>
      </c>
      <c r="C482" s="9" t="s">
        <v>2472</v>
      </c>
      <c r="D482" s="4" t="s">
        <v>2348</v>
      </c>
      <c r="E482" s="4" t="s">
        <v>2473</v>
      </c>
      <c r="F482" s="16">
        <v>19381294</v>
      </c>
      <c r="G482" s="10" t="s">
        <v>1195</v>
      </c>
      <c r="H482" s="11" t="s">
        <v>1905</v>
      </c>
      <c r="I482" s="14" t="s">
        <v>1906</v>
      </c>
      <c r="J482" s="23" t="s">
        <v>1976</v>
      </c>
      <c r="K482" s="11" t="s">
        <v>1958</v>
      </c>
      <c r="L482" s="33">
        <f t="shared" si="128"/>
        <v>0.67114093959731547</v>
      </c>
      <c r="M482" s="36">
        <f t="shared" si="127"/>
        <v>5.5555555555555554</v>
      </c>
      <c r="N482" s="37">
        <f t="shared" ref="N482:N506" si="129">90/745*100</f>
        <v>12.080536912751679</v>
      </c>
      <c r="O482" s="39" t="s">
        <v>477</v>
      </c>
      <c r="P482" s="11"/>
    </row>
    <row r="483" spans="1:16" x14ac:dyDescent="0.25">
      <c r="A483">
        <v>482</v>
      </c>
      <c r="B483" s="2" t="s">
        <v>478</v>
      </c>
      <c r="C483" s="9" t="s">
        <v>2472</v>
      </c>
      <c r="D483" s="4" t="s">
        <v>2348</v>
      </c>
      <c r="E483" s="4" t="s">
        <v>2473</v>
      </c>
      <c r="F483" s="16">
        <v>19381294</v>
      </c>
      <c r="G483" s="10" t="s">
        <v>1196</v>
      </c>
      <c r="H483" s="11" t="s">
        <v>1905</v>
      </c>
      <c r="I483" s="14" t="s">
        <v>1906</v>
      </c>
      <c r="J483" s="23" t="s">
        <v>1977</v>
      </c>
      <c r="K483" s="11" t="s">
        <v>1958</v>
      </c>
      <c r="L483" s="33">
        <f t="shared" si="128"/>
        <v>0.67114093959731547</v>
      </c>
      <c r="M483" s="36">
        <f t="shared" si="127"/>
        <v>5.5555555555555554</v>
      </c>
      <c r="N483" s="37">
        <f t="shared" si="129"/>
        <v>12.080536912751679</v>
      </c>
      <c r="O483" s="39" t="s">
        <v>478</v>
      </c>
      <c r="P483" s="11"/>
    </row>
    <row r="484" spans="1:16" x14ac:dyDescent="0.25">
      <c r="A484">
        <v>483</v>
      </c>
      <c r="B484" s="2" t="s">
        <v>479</v>
      </c>
      <c r="C484" s="9" t="s">
        <v>2472</v>
      </c>
      <c r="D484" s="4" t="s">
        <v>2348</v>
      </c>
      <c r="E484" s="4" t="s">
        <v>2473</v>
      </c>
      <c r="F484" s="16">
        <v>19381294</v>
      </c>
      <c r="G484" s="10" t="s">
        <v>1197</v>
      </c>
      <c r="H484" s="11" t="s">
        <v>1905</v>
      </c>
      <c r="I484" s="14" t="s">
        <v>1906</v>
      </c>
      <c r="J484" s="23" t="s">
        <v>1978</v>
      </c>
      <c r="K484" s="11" t="s">
        <v>1958</v>
      </c>
      <c r="L484" s="33">
        <f t="shared" si="128"/>
        <v>0.67114093959731547</v>
      </c>
      <c r="M484" s="36">
        <f t="shared" si="127"/>
        <v>5.5555555555555554</v>
      </c>
      <c r="N484" s="37">
        <f t="shared" si="129"/>
        <v>12.080536912751679</v>
      </c>
      <c r="O484" s="39" t="s">
        <v>479</v>
      </c>
      <c r="P484" s="11"/>
    </row>
    <row r="485" spans="1:16" x14ac:dyDescent="0.25">
      <c r="A485">
        <v>484</v>
      </c>
      <c r="B485" s="2" t="s">
        <v>480</v>
      </c>
      <c r="C485" s="9" t="s">
        <v>2472</v>
      </c>
      <c r="D485" s="4" t="s">
        <v>2348</v>
      </c>
      <c r="E485" s="4" t="s">
        <v>2473</v>
      </c>
      <c r="F485" s="16">
        <v>19381294</v>
      </c>
      <c r="G485" s="10" t="s">
        <v>1198</v>
      </c>
      <c r="H485" s="11" t="s">
        <v>1905</v>
      </c>
      <c r="I485" s="14" t="s">
        <v>1906</v>
      </c>
      <c r="J485" s="23" t="s">
        <v>1979</v>
      </c>
      <c r="K485" s="11" t="s">
        <v>1958</v>
      </c>
      <c r="L485" s="33">
        <f t="shared" si="128"/>
        <v>0.67114093959731547</v>
      </c>
      <c r="M485" s="36">
        <f t="shared" si="127"/>
        <v>5.5555555555555554</v>
      </c>
      <c r="N485" s="37">
        <f t="shared" si="129"/>
        <v>12.080536912751679</v>
      </c>
      <c r="O485" s="39" t="s">
        <v>480</v>
      </c>
      <c r="P485" s="11"/>
    </row>
    <row r="486" spans="1:16" x14ac:dyDescent="0.25">
      <c r="A486">
        <v>485</v>
      </c>
      <c r="B486" s="2" t="s">
        <v>481</v>
      </c>
      <c r="C486" s="9" t="s">
        <v>2472</v>
      </c>
      <c r="D486" s="4" t="s">
        <v>2348</v>
      </c>
      <c r="E486" s="4" t="s">
        <v>2473</v>
      </c>
      <c r="F486" s="16">
        <v>19381294</v>
      </c>
      <c r="G486" s="10" t="s">
        <v>1199</v>
      </c>
      <c r="H486" s="11" t="s">
        <v>1905</v>
      </c>
      <c r="I486" s="14" t="s">
        <v>1906</v>
      </c>
      <c r="J486" s="23" t="s">
        <v>1980</v>
      </c>
      <c r="K486" s="11" t="s">
        <v>1958</v>
      </c>
      <c r="L486" s="33">
        <f t="shared" si="128"/>
        <v>0.67114093959731547</v>
      </c>
      <c r="M486" s="36">
        <f t="shared" si="127"/>
        <v>5.5555555555555554</v>
      </c>
      <c r="N486" s="37">
        <f t="shared" si="129"/>
        <v>12.080536912751679</v>
      </c>
      <c r="O486" s="39" t="s">
        <v>481</v>
      </c>
      <c r="P486" s="11"/>
    </row>
    <row r="487" spans="1:16" x14ac:dyDescent="0.25">
      <c r="A487">
        <v>486</v>
      </c>
      <c r="B487" s="2" t="s">
        <v>482</v>
      </c>
      <c r="C487" s="9" t="s">
        <v>2472</v>
      </c>
      <c r="D487" s="4" t="s">
        <v>2348</v>
      </c>
      <c r="E487" s="4" t="s">
        <v>2473</v>
      </c>
      <c r="F487" s="16">
        <v>19381294</v>
      </c>
      <c r="G487" s="10" t="s">
        <v>1200</v>
      </c>
      <c r="H487" s="11" t="s">
        <v>1905</v>
      </c>
      <c r="I487" s="14" t="s">
        <v>1906</v>
      </c>
      <c r="J487" s="23" t="s">
        <v>1981</v>
      </c>
      <c r="K487" s="11" t="s">
        <v>1958</v>
      </c>
      <c r="L487" s="33">
        <f t="shared" si="128"/>
        <v>0.67114093959731547</v>
      </c>
      <c r="M487" s="36">
        <f t="shared" si="127"/>
        <v>5.5555555555555554</v>
      </c>
      <c r="N487" s="37">
        <f t="shared" si="129"/>
        <v>12.080536912751679</v>
      </c>
      <c r="O487" s="39" t="s">
        <v>482</v>
      </c>
      <c r="P487" s="11"/>
    </row>
    <row r="488" spans="1:16" x14ac:dyDescent="0.25">
      <c r="A488">
        <v>487</v>
      </c>
      <c r="B488" s="2" t="s">
        <v>483</v>
      </c>
      <c r="C488" s="9" t="s">
        <v>2472</v>
      </c>
      <c r="D488" s="4" t="s">
        <v>2348</v>
      </c>
      <c r="E488" s="4" t="s">
        <v>2473</v>
      </c>
      <c r="F488" s="16">
        <v>19381294</v>
      </c>
      <c r="G488" s="10" t="s">
        <v>1201</v>
      </c>
      <c r="H488" s="11" t="s">
        <v>1905</v>
      </c>
      <c r="I488" s="14" t="s">
        <v>1906</v>
      </c>
      <c r="J488" s="23" t="s">
        <v>1982</v>
      </c>
      <c r="K488" s="11" t="s">
        <v>1958</v>
      </c>
      <c r="L488" s="33">
        <f t="shared" si="128"/>
        <v>0.67114093959731547</v>
      </c>
      <c r="M488" s="36">
        <f t="shared" si="127"/>
        <v>5.5555555555555554</v>
      </c>
      <c r="N488" s="37">
        <f t="shared" si="129"/>
        <v>12.080536912751679</v>
      </c>
      <c r="O488" s="39" t="s">
        <v>483</v>
      </c>
      <c r="P488" s="11"/>
    </row>
    <row r="489" spans="1:16" x14ac:dyDescent="0.25">
      <c r="A489">
        <v>488</v>
      </c>
      <c r="B489" s="2" t="s">
        <v>484</v>
      </c>
      <c r="C489" s="9" t="s">
        <v>2472</v>
      </c>
      <c r="D489" s="4" t="s">
        <v>2348</v>
      </c>
      <c r="E489" s="4" t="s">
        <v>2473</v>
      </c>
      <c r="F489" s="16">
        <v>19381294</v>
      </c>
      <c r="G489" s="10" t="s">
        <v>1202</v>
      </c>
      <c r="H489" s="11" t="s">
        <v>1905</v>
      </c>
      <c r="I489" s="14" t="s">
        <v>1906</v>
      </c>
      <c r="J489" s="23" t="s">
        <v>1983</v>
      </c>
      <c r="K489" s="11" t="s">
        <v>1958</v>
      </c>
      <c r="L489" s="33">
        <f t="shared" si="128"/>
        <v>0.67114093959731547</v>
      </c>
      <c r="M489" s="36">
        <f t="shared" si="127"/>
        <v>5.5555555555555554</v>
      </c>
      <c r="N489" s="37">
        <f t="shared" si="129"/>
        <v>12.080536912751679</v>
      </c>
      <c r="O489" s="39" t="s">
        <v>484</v>
      </c>
      <c r="P489" s="11"/>
    </row>
    <row r="490" spans="1:16" x14ac:dyDescent="0.25">
      <c r="A490">
        <v>489</v>
      </c>
      <c r="B490" s="2" t="s">
        <v>485</v>
      </c>
      <c r="C490" s="9" t="s">
        <v>2472</v>
      </c>
      <c r="D490" s="4" t="s">
        <v>2348</v>
      </c>
      <c r="E490" s="4" t="s">
        <v>2473</v>
      </c>
      <c r="F490" s="16">
        <v>19381294</v>
      </c>
      <c r="G490" s="10" t="s">
        <v>1203</v>
      </c>
      <c r="H490" s="11" t="s">
        <v>1905</v>
      </c>
      <c r="I490" s="14" t="s">
        <v>1906</v>
      </c>
      <c r="J490" s="23" t="s">
        <v>1984</v>
      </c>
      <c r="K490" s="11" t="s">
        <v>1958</v>
      </c>
      <c r="L490" s="33">
        <f t="shared" si="128"/>
        <v>0.67114093959731547</v>
      </c>
      <c r="M490" s="36">
        <f t="shared" si="127"/>
        <v>5.5555555555555554</v>
      </c>
      <c r="N490" s="37">
        <f t="shared" si="129"/>
        <v>12.080536912751679</v>
      </c>
      <c r="O490" s="39" t="s">
        <v>485</v>
      </c>
      <c r="P490" s="11"/>
    </row>
    <row r="491" spans="1:16" x14ac:dyDescent="0.25">
      <c r="A491">
        <v>490</v>
      </c>
      <c r="B491" s="2" t="s">
        <v>486</v>
      </c>
      <c r="C491" s="9" t="s">
        <v>2472</v>
      </c>
      <c r="D491" s="4" t="s">
        <v>2348</v>
      </c>
      <c r="E491" s="4" t="s">
        <v>2473</v>
      </c>
      <c r="F491" s="16">
        <v>19381294</v>
      </c>
      <c r="G491" s="10" t="s">
        <v>1204</v>
      </c>
      <c r="H491" s="11" t="s">
        <v>1905</v>
      </c>
      <c r="I491" s="14" t="s">
        <v>1906</v>
      </c>
      <c r="J491" s="23" t="s">
        <v>1985</v>
      </c>
      <c r="K491" s="11" t="s">
        <v>1958</v>
      </c>
      <c r="L491" s="33">
        <f t="shared" si="128"/>
        <v>0.67114093959731547</v>
      </c>
      <c r="M491" s="36">
        <f t="shared" si="127"/>
        <v>5.5555555555555554</v>
      </c>
      <c r="N491" s="37">
        <f t="shared" si="129"/>
        <v>12.080536912751679</v>
      </c>
      <c r="O491" s="39" t="s">
        <v>486</v>
      </c>
      <c r="P491" s="11"/>
    </row>
    <row r="492" spans="1:16" x14ac:dyDescent="0.25">
      <c r="A492">
        <v>491</v>
      </c>
      <c r="B492" s="2" t="s">
        <v>487</v>
      </c>
      <c r="C492" s="9" t="s">
        <v>2472</v>
      </c>
      <c r="D492" s="4" t="s">
        <v>2348</v>
      </c>
      <c r="E492" s="4" t="s">
        <v>2473</v>
      </c>
      <c r="F492" s="16">
        <v>19381294</v>
      </c>
      <c r="G492" s="10" t="s">
        <v>1205</v>
      </c>
      <c r="H492" s="11" t="s">
        <v>1905</v>
      </c>
      <c r="I492" s="14" t="s">
        <v>1906</v>
      </c>
      <c r="J492" s="23" t="s">
        <v>1986</v>
      </c>
      <c r="K492" s="11" t="s">
        <v>1958</v>
      </c>
      <c r="L492" s="33">
        <f t="shared" si="128"/>
        <v>0.67114093959731547</v>
      </c>
      <c r="M492" s="36">
        <f t="shared" si="127"/>
        <v>5.5555555555555554</v>
      </c>
      <c r="N492" s="37">
        <f t="shared" si="129"/>
        <v>12.080536912751679</v>
      </c>
      <c r="O492" s="39" t="s">
        <v>487</v>
      </c>
      <c r="P492" s="11"/>
    </row>
    <row r="493" spans="1:16" x14ac:dyDescent="0.25">
      <c r="A493">
        <v>492</v>
      </c>
      <c r="B493" s="2" t="s">
        <v>488</v>
      </c>
      <c r="C493" s="9" t="s">
        <v>2472</v>
      </c>
      <c r="D493" s="4" t="s">
        <v>2348</v>
      </c>
      <c r="E493" s="4" t="s">
        <v>2473</v>
      </c>
      <c r="F493" s="16">
        <v>19381294</v>
      </c>
      <c r="G493" s="10" t="s">
        <v>1206</v>
      </c>
      <c r="H493" s="11" t="s">
        <v>1905</v>
      </c>
      <c r="I493" s="14" t="s">
        <v>1906</v>
      </c>
      <c r="J493" s="23" t="s">
        <v>1987</v>
      </c>
      <c r="K493" s="11" t="s">
        <v>1958</v>
      </c>
      <c r="L493" s="33">
        <f t="shared" si="128"/>
        <v>0.67114093959731547</v>
      </c>
      <c r="M493" s="36">
        <f t="shared" si="127"/>
        <v>5.5555555555555554</v>
      </c>
      <c r="N493" s="37">
        <f t="shared" si="129"/>
        <v>12.080536912751679</v>
      </c>
      <c r="O493" s="39" t="s">
        <v>488</v>
      </c>
      <c r="P493" s="11"/>
    </row>
    <row r="494" spans="1:16" x14ac:dyDescent="0.25">
      <c r="A494">
        <v>493</v>
      </c>
      <c r="B494" s="2" t="s">
        <v>489</v>
      </c>
      <c r="C494" s="9" t="s">
        <v>2474</v>
      </c>
      <c r="D494" s="4" t="s">
        <v>2348</v>
      </c>
      <c r="E494" s="4" t="s">
        <v>2475</v>
      </c>
      <c r="F494" s="16">
        <v>19744333</v>
      </c>
      <c r="G494" s="10" t="s">
        <v>1207</v>
      </c>
      <c r="H494" s="11" t="s">
        <v>1905</v>
      </c>
      <c r="I494" s="14" t="s">
        <v>1988</v>
      </c>
      <c r="J494" s="23" t="s">
        <v>1989</v>
      </c>
      <c r="K494" s="11" t="s">
        <v>1990</v>
      </c>
      <c r="L494" s="33">
        <f>4/745*100</f>
        <v>0.53691275167785235</v>
      </c>
      <c r="M494" s="36">
        <f>4/90*100</f>
        <v>4.4444444444444446</v>
      </c>
      <c r="N494" s="37">
        <f t="shared" si="129"/>
        <v>12.080536912751679</v>
      </c>
      <c r="O494" s="39" t="s">
        <v>489</v>
      </c>
      <c r="P494" s="11"/>
    </row>
    <row r="495" spans="1:16" x14ac:dyDescent="0.25">
      <c r="A495">
        <v>494</v>
      </c>
      <c r="B495" s="2" t="s">
        <v>490</v>
      </c>
      <c r="C495" s="9" t="s">
        <v>2474</v>
      </c>
      <c r="D495" s="4" t="s">
        <v>2348</v>
      </c>
      <c r="E495" s="4" t="s">
        <v>2475</v>
      </c>
      <c r="F495" s="16">
        <v>19744333</v>
      </c>
      <c r="G495" s="10" t="s">
        <v>1208</v>
      </c>
      <c r="H495" s="11" t="s">
        <v>1905</v>
      </c>
      <c r="I495" s="14" t="s">
        <v>1988</v>
      </c>
      <c r="J495" s="23" t="s">
        <v>1991</v>
      </c>
      <c r="K495" s="11" t="s">
        <v>1990</v>
      </c>
      <c r="L495" s="33">
        <f t="shared" ref="L495:L497" si="130">4/745*100</f>
        <v>0.53691275167785235</v>
      </c>
      <c r="M495" s="36">
        <f t="shared" ref="M495:M497" si="131">4/90*100</f>
        <v>4.4444444444444446</v>
      </c>
      <c r="N495" s="37">
        <f t="shared" si="129"/>
        <v>12.080536912751679</v>
      </c>
      <c r="O495" s="39" t="s">
        <v>490</v>
      </c>
      <c r="P495" s="11"/>
    </row>
    <row r="496" spans="1:16" x14ac:dyDescent="0.25">
      <c r="A496">
        <v>495</v>
      </c>
      <c r="B496" s="2" t="s">
        <v>491</v>
      </c>
      <c r="C496" s="9" t="s">
        <v>2474</v>
      </c>
      <c r="D496" s="4" t="s">
        <v>2348</v>
      </c>
      <c r="E496" s="4" t="s">
        <v>2475</v>
      </c>
      <c r="F496" s="16">
        <v>19744333</v>
      </c>
      <c r="G496" s="10" t="s">
        <v>1209</v>
      </c>
      <c r="H496" s="11" t="s">
        <v>1905</v>
      </c>
      <c r="I496" s="14" t="s">
        <v>1988</v>
      </c>
      <c r="J496" s="23" t="s">
        <v>1992</v>
      </c>
      <c r="K496" s="11" t="s">
        <v>1990</v>
      </c>
      <c r="L496" s="33">
        <f t="shared" si="130"/>
        <v>0.53691275167785235</v>
      </c>
      <c r="M496" s="36">
        <f t="shared" si="131"/>
        <v>4.4444444444444446</v>
      </c>
      <c r="N496" s="37">
        <f t="shared" si="129"/>
        <v>12.080536912751679</v>
      </c>
      <c r="O496" s="39" t="s">
        <v>491</v>
      </c>
      <c r="P496" s="11"/>
    </row>
    <row r="497" spans="1:16" x14ac:dyDescent="0.25">
      <c r="A497">
        <v>496</v>
      </c>
      <c r="B497" s="2" t="s">
        <v>492</v>
      </c>
      <c r="C497" s="9" t="s">
        <v>2474</v>
      </c>
      <c r="D497" s="4" t="s">
        <v>2348</v>
      </c>
      <c r="E497" s="4" t="s">
        <v>2475</v>
      </c>
      <c r="F497" s="16">
        <v>19744333</v>
      </c>
      <c r="G497" s="10" t="s">
        <v>1210</v>
      </c>
      <c r="H497" s="11" t="s">
        <v>1905</v>
      </c>
      <c r="I497" s="14" t="s">
        <v>1988</v>
      </c>
      <c r="J497" s="23" t="s">
        <v>1993</v>
      </c>
      <c r="K497" s="11" t="s">
        <v>1990</v>
      </c>
      <c r="L497" s="33">
        <f t="shared" si="130"/>
        <v>0.53691275167785235</v>
      </c>
      <c r="M497" s="36">
        <f t="shared" si="131"/>
        <v>4.4444444444444446</v>
      </c>
      <c r="N497" s="37">
        <f t="shared" si="129"/>
        <v>12.080536912751679</v>
      </c>
      <c r="O497" s="39" t="s">
        <v>492</v>
      </c>
      <c r="P497" s="11"/>
    </row>
    <row r="498" spans="1:16" x14ac:dyDescent="0.25">
      <c r="A498">
        <v>497</v>
      </c>
      <c r="B498" s="2" t="s">
        <v>493</v>
      </c>
      <c r="C498" s="9" t="s">
        <v>2474</v>
      </c>
      <c r="D498" s="4" t="s">
        <v>2348</v>
      </c>
      <c r="E498" s="4" t="s">
        <v>2475</v>
      </c>
      <c r="F498" s="16">
        <v>19744333</v>
      </c>
      <c r="G498" s="10" t="s">
        <v>1211</v>
      </c>
      <c r="H498" s="11" t="s">
        <v>1905</v>
      </c>
      <c r="I498" s="14" t="s">
        <v>1988</v>
      </c>
      <c r="J498" s="23" t="s">
        <v>1994</v>
      </c>
      <c r="K498" s="11" t="s">
        <v>1990</v>
      </c>
      <c r="L498" s="33">
        <f>3/745*100</f>
        <v>0.40268456375838929</v>
      </c>
      <c r="M498" s="36">
        <f>3/90*100</f>
        <v>3.3333333333333335</v>
      </c>
      <c r="N498" s="37">
        <f t="shared" si="129"/>
        <v>12.080536912751679</v>
      </c>
      <c r="O498" s="39" t="s">
        <v>493</v>
      </c>
      <c r="P498" s="11"/>
    </row>
    <row r="499" spans="1:16" x14ac:dyDescent="0.25">
      <c r="A499">
        <v>498</v>
      </c>
      <c r="B499" s="2" t="s">
        <v>494</v>
      </c>
      <c r="C499" s="9" t="s">
        <v>2474</v>
      </c>
      <c r="D499" s="4" t="s">
        <v>2348</v>
      </c>
      <c r="E499" s="4" t="s">
        <v>2475</v>
      </c>
      <c r="F499" s="16">
        <v>19744333</v>
      </c>
      <c r="G499" s="10" t="s">
        <v>1212</v>
      </c>
      <c r="H499" s="11" t="s">
        <v>1905</v>
      </c>
      <c r="I499" s="14" t="s">
        <v>1988</v>
      </c>
      <c r="J499" s="23" t="s">
        <v>1995</v>
      </c>
      <c r="K499" s="11" t="s">
        <v>1990</v>
      </c>
      <c r="L499" s="33">
        <f t="shared" ref="L499:L512" si="132">3/745*100</f>
        <v>0.40268456375838929</v>
      </c>
      <c r="M499" s="36">
        <f t="shared" ref="M499:M517" si="133">3/90*100</f>
        <v>3.3333333333333335</v>
      </c>
      <c r="N499" s="37">
        <f t="shared" si="129"/>
        <v>12.080536912751679</v>
      </c>
      <c r="O499" s="39" t="s">
        <v>494</v>
      </c>
      <c r="P499" s="11"/>
    </row>
    <row r="500" spans="1:16" x14ac:dyDescent="0.25">
      <c r="A500">
        <v>499</v>
      </c>
      <c r="B500" s="2" t="s">
        <v>495</v>
      </c>
      <c r="C500" s="9" t="s">
        <v>2474</v>
      </c>
      <c r="D500" s="4" t="s">
        <v>2348</v>
      </c>
      <c r="E500" s="4" t="s">
        <v>2475</v>
      </c>
      <c r="F500" s="16">
        <v>19744333</v>
      </c>
      <c r="G500" s="10" t="s">
        <v>1213</v>
      </c>
      <c r="H500" s="11" t="s">
        <v>1905</v>
      </c>
      <c r="I500" s="14" t="s">
        <v>1988</v>
      </c>
      <c r="J500" s="23" t="s">
        <v>1996</v>
      </c>
      <c r="K500" s="11" t="s">
        <v>1990</v>
      </c>
      <c r="L500" s="33">
        <f t="shared" si="132"/>
        <v>0.40268456375838929</v>
      </c>
      <c r="M500" s="36">
        <f t="shared" si="133"/>
        <v>3.3333333333333335</v>
      </c>
      <c r="N500" s="37">
        <f t="shared" si="129"/>
        <v>12.080536912751679</v>
      </c>
      <c r="O500" s="39" t="s">
        <v>495</v>
      </c>
      <c r="P500" s="11"/>
    </row>
    <row r="501" spans="1:16" x14ac:dyDescent="0.25">
      <c r="A501">
        <v>500</v>
      </c>
      <c r="B501" s="2" t="s">
        <v>496</v>
      </c>
      <c r="C501" s="9" t="s">
        <v>2476</v>
      </c>
      <c r="D501" s="4" t="s">
        <v>2348</v>
      </c>
      <c r="E501" s="4" t="s">
        <v>2477</v>
      </c>
      <c r="F501" s="16">
        <v>19556424</v>
      </c>
      <c r="G501" s="10" t="s">
        <v>1214</v>
      </c>
      <c r="H501" s="11" t="s">
        <v>1905</v>
      </c>
      <c r="I501" s="14" t="s">
        <v>1906</v>
      </c>
      <c r="J501" s="23" t="s">
        <v>1997</v>
      </c>
      <c r="K501" s="11" t="s">
        <v>1998</v>
      </c>
      <c r="L501" s="33">
        <f t="shared" si="132"/>
        <v>0.40268456375838929</v>
      </c>
      <c r="M501" s="36">
        <f t="shared" si="133"/>
        <v>3.3333333333333335</v>
      </c>
      <c r="N501" s="37">
        <f t="shared" si="129"/>
        <v>12.080536912751679</v>
      </c>
      <c r="O501" s="39" t="s">
        <v>496</v>
      </c>
      <c r="P501" s="11"/>
    </row>
    <row r="502" spans="1:16" x14ac:dyDescent="0.25">
      <c r="A502">
        <v>501</v>
      </c>
      <c r="B502" s="2" t="s">
        <v>497</v>
      </c>
      <c r="C502" s="9" t="s">
        <v>2476</v>
      </c>
      <c r="D502" s="4" t="s">
        <v>2348</v>
      </c>
      <c r="E502" s="4" t="s">
        <v>2477</v>
      </c>
      <c r="F502" s="16">
        <v>19556424</v>
      </c>
      <c r="G502" s="10" t="s">
        <v>1215</v>
      </c>
      <c r="H502" s="11" t="s">
        <v>1905</v>
      </c>
      <c r="I502" s="14" t="s">
        <v>1906</v>
      </c>
      <c r="J502" s="23" t="s">
        <v>1999</v>
      </c>
      <c r="K502" s="11" t="s">
        <v>1998</v>
      </c>
      <c r="L502" s="33">
        <f t="shared" si="132"/>
        <v>0.40268456375838929</v>
      </c>
      <c r="M502" s="36">
        <f t="shared" si="133"/>
        <v>3.3333333333333335</v>
      </c>
      <c r="N502" s="37">
        <f t="shared" si="129"/>
        <v>12.080536912751679</v>
      </c>
      <c r="O502" s="39" t="s">
        <v>497</v>
      </c>
      <c r="P502" s="11"/>
    </row>
    <row r="503" spans="1:16" x14ac:dyDescent="0.25">
      <c r="A503">
        <v>502</v>
      </c>
      <c r="B503" s="2" t="s">
        <v>498</v>
      </c>
      <c r="C503" s="9" t="s">
        <v>2476</v>
      </c>
      <c r="D503" s="4" t="s">
        <v>2348</v>
      </c>
      <c r="E503" s="4" t="s">
        <v>2477</v>
      </c>
      <c r="F503" s="16">
        <v>19556424</v>
      </c>
      <c r="G503" s="10" t="s">
        <v>1216</v>
      </c>
      <c r="H503" s="11" t="s">
        <v>1905</v>
      </c>
      <c r="I503" s="14" t="s">
        <v>1906</v>
      </c>
      <c r="J503" s="23" t="s">
        <v>2000</v>
      </c>
      <c r="K503" s="11" t="s">
        <v>1998</v>
      </c>
      <c r="L503" s="33">
        <f t="shared" si="132"/>
        <v>0.40268456375838929</v>
      </c>
      <c r="M503" s="36">
        <f t="shared" si="133"/>
        <v>3.3333333333333335</v>
      </c>
      <c r="N503" s="37">
        <f t="shared" si="129"/>
        <v>12.080536912751679</v>
      </c>
      <c r="O503" s="39" t="s">
        <v>498</v>
      </c>
      <c r="P503" s="11"/>
    </row>
    <row r="504" spans="1:16" x14ac:dyDescent="0.25">
      <c r="A504">
        <v>503</v>
      </c>
      <c r="B504" s="2" t="s">
        <v>499</v>
      </c>
      <c r="C504" s="9" t="s">
        <v>2476</v>
      </c>
      <c r="D504" s="4" t="s">
        <v>2348</v>
      </c>
      <c r="E504" s="4" t="s">
        <v>2477</v>
      </c>
      <c r="F504" s="16">
        <v>19556424</v>
      </c>
      <c r="G504" s="10" t="s">
        <v>1217</v>
      </c>
      <c r="H504" s="11" t="s">
        <v>1905</v>
      </c>
      <c r="I504" s="14" t="s">
        <v>1906</v>
      </c>
      <c r="J504" s="23" t="s">
        <v>2001</v>
      </c>
      <c r="K504" s="11" t="s">
        <v>1998</v>
      </c>
      <c r="L504" s="33">
        <f t="shared" si="132"/>
        <v>0.40268456375838929</v>
      </c>
      <c r="M504" s="36">
        <f t="shared" si="133"/>
        <v>3.3333333333333335</v>
      </c>
      <c r="N504" s="37">
        <f t="shared" si="129"/>
        <v>12.080536912751679</v>
      </c>
      <c r="O504" s="39" t="s">
        <v>499</v>
      </c>
      <c r="P504" s="11"/>
    </row>
    <row r="505" spans="1:16" x14ac:dyDescent="0.25">
      <c r="A505">
        <v>504</v>
      </c>
      <c r="B505" s="2" t="s">
        <v>500</v>
      </c>
      <c r="C505" s="9" t="s">
        <v>2476</v>
      </c>
      <c r="D505" s="4" t="s">
        <v>2348</v>
      </c>
      <c r="E505" s="4" t="s">
        <v>2477</v>
      </c>
      <c r="F505" s="16">
        <v>19556424</v>
      </c>
      <c r="G505" s="10" t="s">
        <v>1218</v>
      </c>
      <c r="H505" s="11" t="s">
        <v>1905</v>
      </c>
      <c r="I505" s="14" t="s">
        <v>1906</v>
      </c>
      <c r="J505" s="23" t="s">
        <v>2002</v>
      </c>
      <c r="K505" s="11" t="s">
        <v>1998</v>
      </c>
      <c r="L505" s="33">
        <f t="shared" si="132"/>
        <v>0.40268456375838929</v>
      </c>
      <c r="M505" s="36">
        <f t="shared" si="133"/>
        <v>3.3333333333333335</v>
      </c>
      <c r="N505" s="37">
        <f t="shared" si="129"/>
        <v>12.080536912751679</v>
      </c>
      <c r="O505" s="39" t="s">
        <v>500</v>
      </c>
      <c r="P505" s="11"/>
    </row>
    <row r="506" spans="1:16" x14ac:dyDescent="0.25">
      <c r="A506">
        <v>505</v>
      </c>
      <c r="B506" s="2" t="s">
        <v>501</v>
      </c>
      <c r="C506" s="9" t="s">
        <v>2476</v>
      </c>
      <c r="D506" s="4" t="s">
        <v>2348</v>
      </c>
      <c r="E506" s="4" t="s">
        <v>2477</v>
      </c>
      <c r="F506" s="16">
        <v>19556424</v>
      </c>
      <c r="G506" s="10" t="s">
        <v>1219</v>
      </c>
      <c r="H506" s="11" t="s">
        <v>1905</v>
      </c>
      <c r="I506" s="14" t="s">
        <v>1906</v>
      </c>
      <c r="J506" s="23" t="s">
        <v>2003</v>
      </c>
      <c r="K506" s="11" t="s">
        <v>1998</v>
      </c>
      <c r="L506" s="33">
        <f t="shared" si="132"/>
        <v>0.40268456375838929</v>
      </c>
      <c r="M506" s="36">
        <f t="shared" si="133"/>
        <v>3.3333333333333335</v>
      </c>
      <c r="N506" s="37">
        <f t="shared" si="129"/>
        <v>12.080536912751679</v>
      </c>
      <c r="O506" s="39" t="s">
        <v>501</v>
      </c>
      <c r="P506" s="11"/>
    </row>
    <row r="507" spans="1:16" x14ac:dyDescent="0.25">
      <c r="A507">
        <v>506</v>
      </c>
      <c r="B507" s="2" t="s">
        <v>502</v>
      </c>
      <c r="C507" s="9" t="s">
        <v>2448</v>
      </c>
      <c r="D507" s="4" t="s">
        <v>2348</v>
      </c>
      <c r="E507" s="1" t="s">
        <v>2478</v>
      </c>
      <c r="F507" s="20">
        <v>19171878</v>
      </c>
      <c r="G507" s="10" t="s">
        <v>831</v>
      </c>
      <c r="H507" s="11" t="s">
        <v>1577</v>
      </c>
      <c r="I507" s="14" t="s">
        <v>1578</v>
      </c>
      <c r="J507" s="23" t="s">
        <v>1579</v>
      </c>
      <c r="K507" s="11" t="s">
        <v>1580</v>
      </c>
      <c r="L507" s="33">
        <f t="shared" si="132"/>
        <v>0.40268456375838929</v>
      </c>
      <c r="M507" s="36">
        <f t="shared" si="133"/>
        <v>3.3333333333333335</v>
      </c>
      <c r="N507" s="37">
        <f>88/745*100</f>
        <v>11.812080536912752</v>
      </c>
      <c r="O507" s="39" t="s">
        <v>502</v>
      </c>
      <c r="P507" s="11"/>
    </row>
    <row r="508" spans="1:16" x14ac:dyDescent="0.25">
      <c r="A508">
        <v>507</v>
      </c>
      <c r="B508" s="2" t="s">
        <v>503</v>
      </c>
      <c r="C508" s="9" t="s">
        <v>2448</v>
      </c>
      <c r="D508" s="4" t="s">
        <v>2348</v>
      </c>
      <c r="E508" s="1" t="s">
        <v>2478</v>
      </c>
      <c r="F508" s="20">
        <v>19171878</v>
      </c>
      <c r="G508" s="10" t="s">
        <v>832</v>
      </c>
      <c r="H508" s="11" t="s">
        <v>1577</v>
      </c>
      <c r="I508" s="14" t="s">
        <v>1578</v>
      </c>
      <c r="J508" s="23" t="s">
        <v>1581</v>
      </c>
      <c r="K508" s="11" t="s">
        <v>1580</v>
      </c>
      <c r="L508" s="33">
        <f t="shared" si="132"/>
        <v>0.40268456375838929</v>
      </c>
      <c r="M508" s="36">
        <f t="shared" si="133"/>
        <v>3.3333333333333335</v>
      </c>
      <c r="N508" s="37">
        <f t="shared" ref="N508:N571" si="134">88/745*100</f>
        <v>11.812080536912752</v>
      </c>
      <c r="O508" s="39" t="s">
        <v>503</v>
      </c>
      <c r="P508" s="11"/>
    </row>
    <row r="509" spans="1:16" x14ac:dyDescent="0.25">
      <c r="A509">
        <v>508</v>
      </c>
      <c r="B509" s="2" t="s">
        <v>504</v>
      </c>
      <c r="C509" s="9" t="s">
        <v>2448</v>
      </c>
      <c r="D509" s="4" t="s">
        <v>2348</v>
      </c>
      <c r="E509" s="1" t="s">
        <v>2478</v>
      </c>
      <c r="F509" s="20">
        <v>19171878</v>
      </c>
      <c r="G509" s="10" t="s">
        <v>833</v>
      </c>
      <c r="H509" s="11" t="s">
        <v>1577</v>
      </c>
      <c r="I509" s="14" t="s">
        <v>1578</v>
      </c>
      <c r="J509" s="23" t="s">
        <v>1582</v>
      </c>
      <c r="K509" s="11" t="s">
        <v>1580</v>
      </c>
      <c r="L509" s="33">
        <f t="shared" si="132"/>
        <v>0.40268456375838929</v>
      </c>
      <c r="M509" s="36">
        <f t="shared" si="133"/>
        <v>3.3333333333333335</v>
      </c>
      <c r="N509" s="37">
        <f t="shared" si="134"/>
        <v>11.812080536912752</v>
      </c>
      <c r="O509" s="39" t="s">
        <v>504</v>
      </c>
      <c r="P509" s="11"/>
    </row>
    <row r="510" spans="1:16" x14ac:dyDescent="0.25">
      <c r="A510">
        <v>509</v>
      </c>
      <c r="B510" s="2" t="s">
        <v>505</v>
      </c>
      <c r="C510" s="9" t="s">
        <v>2448</v>
      </c>
      <c r="D510" s="4" t="s">
        <v>2348</v>
      </c>
      <c r="E510" s="1" t="s">
        <v>2478</v>
      </c>
      <c r="F510" s="20">
        <v>19171878</v>
      </c>
      <c r="G510" s="10" t="s">
        <v>834</v>
      </c>
      <c r="H510" s="11" t="s">
        <v>1577</v>
      </c>
      <c r="I510" s="14" t="s">
        <v>1578</v>
      </c>
      <c r="J510" s="23" t="s">
        <v>1583</v>
      </c>
      <c r="K510" s="11" t="s">
        <v>1580</v>
      </c>
      <c r="L510" s="33">
        <f t="shared" si="132"/>
        <v>0.40268456375838929</v>
      </c>
      <c r="M510" s="36">
        <f t="shared" si="133"/>
        <v>3.3333333333333335</v>
      </c>
      <c r="N510" s="37">
        <f t="shared" si="134"/>
        <v>11.812080536912752</v>
      </c>
      <c r="O510" s="39" t="s">
        <v>505</v>
      </c>
      <c r="P510" s="11"/>
    </row>
    <row r="511" spans="1:16" x14ac:dyDescent="0.25">
      <c r="A511">
        <v>510</v>
      </c>
      <c r="B511" s="2" t="s">
        <v>506</v>
      </c>
      <c r="C511" s="9" t="s">
        <v>2448</v>
      </c>
      <c r="D511" s="4" t="s">
        <v>2348</v>
      </c>
      <c r="E511" s="1" t="s">
        <v>2478</v>
      </c>
      <c r="F511" s="20">
        <v>19171878</v>
      </c>
      <c r="G511" s="10" t="s">
        <v>835</v>
      </c>
      <c r="H511" s="11" t="s">
        <v>1577</v>
      </c>
      <c r="I511" s="14" t="s">
        <v>1578</v>
      </c>
      <c r="J511" s="23" t="s">
        <v>1584</v>
      </c>
      <c r="K511" s="11" t="s">
        <v>1580</v>
      </c>
      <c r="L511" s="33">
        <f t="shared" si="132"/>
        <v>0.40268456375838929</v>
      </c>
      <c r="M511" s="36">
        <f t="shared" si="133"/>
        <v>3.3333333333333335</v>
      </c>
      <c r="N511" s="37">
        <f t="shared" si="134"/>
        <v>11.812080536912752</v>
      </c>
      <c r="O511" s="39" t="s">
        <v>506</v>
      </c>
      <c r="P511" s="11"/>
    </row>
    <row r="512" spans="1:16" x14ac:dyDescent="0.25">
      <c r="A512">
        <v>511</v>
      </c>
      <c r="B512" s="2" t="s">
        <v>507</v>
      </c>
      <c r="C512" s="9" t="s">
        <v>2448</v>
      </c>
      <c r="D512" s="4" t="s">
        <v>2348</v>
      </c>
      <c r="E512" s="1" t="s">
        <v>2478</v>
      </c>
      <c r="F512" s="20">
        <v>19171878</v>
      </c>
      <c r="G512" s="10" t="s">
        <v>836</v>
      </c>
      <c r="H512" s="11" t="s">
        <v>1577</v>
      </c>
      <c r="I512" s="14" t="s">
        <v>1578</v>
      </c>
      <c r="J512" s="23" t="s">
        <v>1585</v>
      </c>
      <c r="K512" s="11" t="s">
        <v>1580</v>
      </c>
      <c r="L512" s="33">
        <f t="shared" si="132"/>
        <v>0.40268456375838929</v>
      </c>
      <c r="M512" s="36">
        <f t="shared" si="133"/>
        <v>3.3333333333333335</v>
      </c>
      <c r="N512" s="37">
        <f t="shared" si="134"/>
        <v>11.812080536912752</v>
      </c>
      <c r="O512" s="39" t="s">
        <v>507</v>
      </c>
      <c r="P512" s="11"/>
    </row>
    <row r="513" spans="1:16" x14ac:dyDescent="0.25">
      <c r="A513">
        <v>512</v>
      </c>
      <c r="B513" s="2" t="s">
        <v>508</v>
      </c>
      <c r="C513" s="9" t="s">
        <v>2448</v>
      </c>
      <c r="D513" s="4" t="s">
        <v>2348</v>
      </c>
      <c r="E513" s="1" t="s">
        <v>2478</v>
      </c>
      <c r="F513" s="20">
        <v>19171878</v>
      </c>
      <c r="G513" s="10" t="s">
        <v>837</v>
      </c>
      <c r="H513" s="11" t="s">
        <v>1577</v>
      </c>
      <c r="I513" s="14" t="s">
        <v>1578</v>
      </c>
      <c r="J513" s="23" t="s">
        <v>1586</v>
      </c>
      <c r="K513" s="11" t="s">
        <v>1580</v>
      </c>
      <c r="L513" s="33">
        <f>2/745*100</f>
        <v>0.26845637583892618</v>
      </c>
      <c r="M513" s="36">
        <f t="shared" ref="M513:M526" si="135">2/88*100</f>
        <v>2.2727272727272729</v>
      </c>
      <c r="N513" s="37">
        <f t="shared" si="134"/>
        <v>11.812080536912752</v>
      </c>
      <c r="O513" s="39" t="s">
        <v>508</v>
      </c>
      <c r="P513" s="11"/>
    </row>
    <row r="514" spans="1:16" x14ac:dyDescent="0.25">
      <c r="A514">
        <v>513</v>
      </c>
      <c r="B514" s="2" t="s">
        <v>509</v>
      </c>
      <c r="C514" s="9" t="s">
        <v>2448</v>
      </c>
      <c r="D514" s="4" t="s">
        <v>2348</v>
      </c>
      <c r="E514" s="1" t="s">
        <v>2478</v>
      </c>
      <c r="F514" s="20">
        <v>19171878</v>
      </c>
      <c r="G514" s="10" t="s">
        <v>838</v>
      </c>
      <c r="H514" s="11" t="s">
        <v>1577</v>
      </c>
      <c r="I514" s="14" t="s">
        <v>1578</v>
      </c>
      <c r="J514" s="23" t="s">
        <v>1587</v>
      </c>
      <c r="K514" s="11" t="s">
        <v>1580</v>
      </c>
      <c r="L514" s="33">
        <f t="shared" ref="L514" si="136">2/745*100</f>
        <v>0.26845637583892618</v>
      </c>
      <c r="M514" s="36">
        <f t="shared" si="135"/>
        <v>2.2727272727272729</v>
      </c>
      <c r="N514" s="37">
        <f t="shared" si="134"/>
        <v>11.812080536912752</v>
      </c>
      <c r="O514" s="39" t="s">
        <v>509</v>
      </c>
      <c r="P514" s="11"/>
    </row>
    <row r="515" spans="1:16" x14ac:dyDescent="0.25">
      <c r="A515">
        <v>514</v>
      </c>
      <c r="B515" s="2" t="s">
        <v>510</v>
      </c>
      <c r="C515" s="9" t="s">
        <v>2448</v>
      </c>
      <c r="D515" s="4" t="s">
        <v>2348</v>
      </c>
      <c r="E515" s="1" t="s">
        <v>2478</v>
      </c>
      <c r="F515" s="20">
        <v>19171878</v>
      </c>
      <c r="G515" s="10" t="s">
        <v>839</v>
      </c>
      <c r="H515" s="11" t="s">
        <v>1577</v>
      </c>
      <c r="I515" s="14" t="s">
        <v>1578</v>
      </c>
      <c r="J515" s="23" t="s">
        <v>1588</v>
      </c>
      <c r="K515" s="11" t="s">
        <v>1580</v>
      </c>
      <c r="L515" s="33">
        <f>3/745*100</f>
        <v>0.40268456375838929</v>
      </c>
      <c r="M515" s="36">
        <f t="shared" si="133"/>
        <v>3.3333333333333335</v>
      </c>
      <c r="N515" s="37">
        <f t="shared" si="134"/>
        <v>11.812080536912752</v>
      </c>
      <c r="O515" s="39" t="s">
        <v>510</v>
      </c>
      <c r="P515" s="11"/>
    </row>
    <row r="516" spans="1:16" x14ac:dyDescent="0.25">
      <c r="A516">
        <v>515</v>
      </c>
      <c r="B516" s="2" t="s">
        <v>511</v>
      </c>
      <c r="C516" s="9" t="s">
        <v>2448</v>
      </c>
      <c r="D516" s="4" t="s">
        <v>2348</v>
      </c>
      <c r="E516" s="1" t="s">
        <v>2478</v>
      </c>
      <c r="F516" s="20">
        <v>19171878</v>
      </c>
      <c r="G516" s="10" t="s">
        <v>840</v>
      </c>
      <c r="H516" s="11" t="s">
        <v>1577</v>
      </c>
      <c r="I516" s="14" t="s">
        <v>1578</v>
      </c>
      <c r="J516" s="23" t="s">
        <v>1589</v>
      </c>
      <c r="K516" s="11" t="s">
        <v>1580</v>
      </c>
      <c r="L516" s="33">
        <f t="shared" ref="L516:L517" si="137">3/745*100</f>
        <v>0.40268456375838929</v>
      </c>
      <c r="M516" s="36">
        <f t="shared" si="133"/>
        <v>3.3333333333333335</v>
      </c>
      <c r="N516" s="37">
        <f t="shared" si="134"/>
        <v>11.812080536912752</v>
      </c>
      <c r="O516" s="39" t="s">
        <v>511</v>
      </c>
      <c r="P516" s="11"/>
    </row>
    <row r="517" spans="1:16" x14ac:dyDescent="0.25">
      <c r="A517">
        <v>516</v>
      </c>
      <c r="B517" s="2" t="s">
        <v>512</v>
      </c>
      <c r="C517" s="9" t="s">
        <v>2448</v>
      </c>
      <c r="D517" s="4" t="s">
        <v>2348</v>
      </c>
      <c r="E517" s="1" t="s">
        <v>2478</v>
      </c>
      <c r="F517" s="20">
        <v>19171878</v>
      </c>
      <c r="G517" s="10" t="s">
        <v>841</v>
      </c>
      <c r="H517" s="11" t="s">
        <v>1577</v>
      </c>
      <c r="I517" s="14" t="s">
        <v>1578</v>
      </c>
      <c r="J517" s="23" t="s">
        <v>1590</v>
      </c>
      <c r="K517" s="11" t="s">
        <v>1580</v>
      </c>
      <c r="L517" s="33">
        <f t="shared" si="137"/>
        <v>0.40268456375838929</v>
      </c>
      <c r="M517" s="36">
        <f t="shared" si="133"/>
        <v>3.3333333333333335</v>
      </c>
      <c r="N517" s="37">
        <f t="shared" si="134"/>
        <v>11.812080536912752</v>
      </c>
      <c r="O517" s="39" t="s">
        <v>512</v>
      </c>
      <c r="P517" s="11"/>
    </row>
    <row r="518" spans="1:16" x14ac:dyDescent="0.25">
      <c r="A518">
        <v>517</v>
      </c>
      <c r="B518" s="2" t="s">
        <v>513</v>
      </c>
      <c r="C518" s="9" t="s">
        <v>2448</v>
      </c>
      <c r="D518" s="4" t="s">
        <v>2348</v>
      </c>
      <c r="E518" s="1" t="s">
        <v>2478</v>
      </c>
      <c r="F518" s="20">
        <v>19171878</v>
      </c>
      <c r="G518" s="10" t="s">
        <v>842</v>
      </c>
      <c r="H518" s="11" t="s">
        <v>1577</v>
      </c>
      <c r="I518" s="14" t="s">
        <v>1578</v>
      </c>
      <c r="J518" s="23" t="s">
        <v>1591</v>
      </c>
      <c r="K518" s="11" t="s">
        <v>1580</v>
      </c>
      <c r="L518" s="33">
        <f>2/745*100</f>
        <v>0.26845637583892618</v>
      </c>
      <c r="M518" s="36">
        <f t="shared" si="135"/>
        <v>2.2727272727272729</v>
      </c>
      <c r="N518" s="37">
        <f t="shared" si="134"/>
        <v>11.812080536912752</v>
      </c>
      <c r="O518" s="39" t="s">
        <v>513</v>
      </c>
      <c r="P518" s="11"/>
    </row>
    <row r="519" spans="1:16" x14ac:dyDescent="0.25">
      <c r="A519">
        <v>518</v>
      </c>
      <c r="B519" s="2" t="s">
        <v>514</v>
      </c>
      <c r="C519" s="9" t="s">
        <v>2448</v>
      </c>
      <c r="D519" s="4" t="s">
        <v>2348</v>
      </c>
      <c r="E519" s="1" t="s">
        <v>2478</v>
      </c>
      <c r="F519" s="20">
        <v>19171878</v>
      </c>
      <c r="G519" s="10" t="s">
        <v>843</v>
      </c>
      <c r="H519" s="11" t="s">
        <v>1577</v>
      </c>
      <c r="I519" s="14" t="s">
        <v>1578</v>
      </c>
      <c r="J519" s="23" t="s">
        <v>1592</v>
      </c>
      <c r="K519" s="11" t="s">
        <v>1580</v>
      </c>
      <c r="L519" s="33">
        <f t="shared" ref="L519" si="138">2/745*100</f>
        <v>0.26845637583892618</v>
      </c>
      <c r="M519" s="36">
        <f t="shared" si="135"/>
        <v>2.2727272727272729</v>
      </c>
      <c r="N519" s="37">
        <f t="shared" si="134"/>
        <v>11.812080536912752</v>
      </c>
      <c r="O519" s="39" t="s">
        <v>514</v>
      </c>
      <c r="P519" s="11"/>
    </row>
    <row r="520" spans="1:16" x14ac:dyDescent="0.25">
      <c r="A520">
        <v>519</v>
      </c>
      <c r="B520" s="2" t="s">
        <v>515</v>
      </c>
      <c r="C520" s="9" t="s">
        <v>2448</v>
      </c>
      <c r="D520" s="4" t="s">
        <v>2348</v>
      </c>
      <c r="E520" s="1" t="s">
        <v>2478</v>
      </c>
      <c r="F520" s="20">
        <v>19171878</v>
      </c>
      <c r="G520" s="10" t="s">
        <v>844</v>
      </c>
      <c r="H520" s="11" t="s">
        <v>1577</v>
      </c>
      <c r="I520" s="14" t="s">
        <v>1578</v>
      </c>
      <c r="J520" s="23" t="s">
        <v>1593</v>
      </c>
      <c r="K520" s="11" t="s">
        <v>1580</v>
      </c>
      <c r="L520" s="33">
        <f>3/745*100</f>
        <v>0.40268456375838929</v>
      </c>
      <c r="M520" s="36">
        <f t="shared" ref="M520:M522" si="139">3/90*100</f>
        <v>3.3333333333333335</v>
      </c>
      <c r="N520" s="37">
        <f t="shared" si="134"/>
        <v>11.812080536912752</v>
      </c>
      <c r="O520" s="39" t="s">
        <v>515</v>
      </c>
      <c r="P520" s="11"/>
    </row>
    <row r="521" spans="1:16" x14ac:dyDescent="0.25">
      <c r="A521">
        <v>520</v>
      </c>
      <c r="B521" s="2" t="s">
        <v>516</v>
      </c>
      <c r="C521" s="9" t="s">
        <v>2448</v>
      </c>
      <c r="D521" s="4" t="s">
        <v>2348</v>
      </c>
      <c r="E521" s="1" t="s">
        <v>2478</v>
      </c>
      <c r="F521" s="20">
        <v>19171878</v>
      </c>
      <c r="G521" s="10" t="s">
        <v>845</v>
      </c>
      <c r="H521" s="11" t="s">
        <v>1577</v>
      </c>
      <c r="I521" s="14" t="s">
        <v>1578</v>
      </c>
      <c r="J521" s="23" t="s">
        <v>1594</v>
      </c>
      <c r="K521" s="11" t="s">
        <v>1580</v>
      </c>
      <c r="L521" s="33">
        <f t="shared" ref="L521:L522" si="140">3/745*100</f>
        <v>0.40268456375838929</v>
      </c>
      <c r="M521" s="36">
        <f t="shared" si="139"/>
        <v>3.3333333333333335</v>
      </c>
      <c r="N521" s="37">
        <f t="shared" si="134"/>
        <v>11.812080536912752</v>
      </c>
      <c r="O521" s="39" t="s">
        <v>516</v>
      </c>
      <c r="P521" s="11"/>
    </row>
    <row r="522" spans="1:16" x14ac:dyDescent="0.25">
      <c r="A522">
        <v>521</v>
      </c>
      <c r="B522" s="2" t="s">
        <v>517</v>
      </c>
      <c r="C522" s="9" t="s">
        <v>2448</v>
      </c>
      <c r="D522" s="4" t="s">
        <v>2348</v>
      </c>
      <c r="E522" s="1" t="s">
        <v>2478</v>
      </c>
      <c r="F522" s="20">
        <v>19171878</v>
      </c>
      <c r="G522" s="10" t="s">
        <v>846</v>
      </c>
      <c r="H522" s="11" t="s">
        <v>1577</v>
      </c>
      <c r="I522" s="14" t="s">
        <v>1578</v>
      </c>
      <c r="J522" s="23" t="s">
        <v>1595</v>
      </c>
      <c r="K522" s="11" t="s">
        <v>1580</v>
      </c>
      <c r="L522" s="33">
        <f t="shared" si="140"/>
        <v>0.40268456375838929</v>
      </c>
      <c r="M522" s="36">
        <f t="shared" si="139"/>
        <v>3.3333333333333335</v>
      </c>
      <c r="N522" s="37">
        <f t="shared" si="134"/>
        <v>11.812080536912752</v>
      </c>
      <c r="O522" s="39" t="s">
        <v>517</v>
      </c>
      <c r="P522" s="11"/>
    </row>
    <row r="523" spans="1:16" x14ac:dyDescent="0.25">
      <c r="A523">
        <v>522</v>
      </c>
      <c r="B523" s="2" t="s">
        <v>518</v>
      </c>
      <c r="C523" s="9" t="s">
        <v>2448</v>
      </c>
      <c r="D523" s="4" t="s">
        <v>2348</v>
      </c>
      <c r="E523" s="1" t="s">
        <v>2478</v>
      </c>
      <c r="F523" s="20">
        <v>19171878</v>
      </c>
      <c r="G523" s="10" t="s">
        <v>847</v>
      </c>
      <c r="H523" s="11" t="s">
        <v>1577</v>
      </c>
      <c r="I523" s="14" t="s">
        <v>1578</v>
      </c>
      <c r="J523" s="23" t="s">
        <v>1596</v>
      </c>
      <c r="K523" s="11" t="s">
        <v>1580</v>
      </c>
      <c r="L523" s="33">
        <f>2/745*100</f>
        <v>0.26845637583892618</v>
      </c>
      <c r="M523" s="36">
        <f t="shared" si="135"/>
        <v>2.2727272727272729</v>
      </c>
      <c r="N523" s="37">
        <f t="shared" si="134"/>
        <v>11.812080536912752</v>
      </c>
      <c r="O523" s="39" t="s">
        <v>518</v>
      </c>
      <c r="P523" s="11"/>
    </row>
    <row r="524" spans="1:16" x14ac:dyDescent="0.25">
      <c r="A524">
        <v>523</v>
      </c>
      <c r="B524" s="2" t="s">
        <v>519</v>
      </c>
      <c r="C524" s="9" t="s">
        <v>2448</v>
      </c>
      <c r="D524" s="4" t="s">
        <v>2348</v>
      </c>
      <c r="E524" s="1" t="s">
        <v>2478</v>
      </c>
      <c r="F524" s="20">
        <v>19171878</v>
      </c>
      <c r="G524" s="10" t="s">
        <v>848</v>
      </c>
      <c r="H524" s="11" t="s">
        <v>1577</v>
      </c>
      <c r="I524" s="14" t="s">
        <v>1578</v>
      </c>
      <c r="J524" s="23" t="s">
        <v>1597</v>
      </c>
      <c r="K524" s="11" t="s">
        <v>1580</v>
      </c>
      <c r="L524" s="33">
        <f t="shared" ref="L524:L525" si="141">2/745*100</f>
        <v>0.26845637583892618</v>
      </c>
      <c r="M524" s="36">
        <f t="shared" si="135"/>
        <v>2.2727272727272729</v>
      </c>
      <c r="N524" s="37">
        <f t="shared" si="134"/>
        <v>11.812080536912752</v>
      </c>
      <c r="O524" s="39" t="s">
        <v>519</v>
      </c>
      <c r="P524" s="11"/>
    </row>
    <row r="525" spans="1:16" x14ac:dyDescent="0.25">
      <c r="A525">
        <v>524</v>
      </c>
      <c r="B525" s="2" t="s">
        <v>520</v>
      </c>
      <c r="C525" s="9" t="s">
        <v>2448</v>
      </c>
      <c r="D525" s="4" t="s">
        <v>2348</v>
      </c>
      <c r="E525" s="1" t="s">
        <v>2478</v>
      </c>
      <c r="F525" s="20">
        <v>19171878</v>
      </c>
      <c r="G525" s="10" t="s">
        <v>849</v>
      </c>
      <c r="H525" s="11" t="s">
        <v>1577</v>
      </c>
      <c r="I525" s="14" t="s">
        <v>1578</v>
      </c>
      <c r="J525" s="23" t="s">
        <v>1598</v>
      </c>
      <c r="K525" s="11" t="s">
        <v>1580</v>
      </c>
      <c r="L525" s="33">
        <f t="shared" si="141"/>
        <v>0.26845637583892618</v>
      </c>
      <c r="M525" s="36">
        <f t="shared" si="135"/>
        <v>2.2727272727272729</v>
      </c>
      <c r="N525" s="37">
        <f t="shared" si="134"/>
        <v>11.812080536912752</v>
      </c>
      <c r="O525" s="39" t="s">
        <v>520</v>
      </c>
      <c r="P525" s="11"/>
    </row>
    <row r="526" spans="1:16" x14ac:dyDescent="0.25">
      <c r="A526">
        <v>525</v>
      </c>
      <c r="B526" s="2" t="s">
        <v>521</v>
      </c>
      <c r="C526" s="9" t="s">
        <v>2448</v>
      </c>
      <c r="D526" s="4" t="s">
        <v>2348</v>
      </c>
      <c r="E526" s="1" t="s">
        <v>2478</v>
      </c>
      <c r="F526" s="20">
        <v>19171878</v>
      </c>
      <c r="G526" s="10" t="s">
        <v>850</v>
      </c>
      <c r="H526" s="11" t="s">
        <v>1577</v>
      </c>
      <c r="I526" s="14" t="s">
        <v>1578</v>
      </c>
      <c r="J526" s="23" t="s">
        <v>1599</v>
      </c>
      <c r="K526" s="11" t="s">
        <v>1580</v>
      </c>
      <c r="L526" s="33">
        <f>2/745*100</f>
        <v>0.26845637583892618</v>
      </c>
      <c r="M526" s="36">
        <f t="shared" si="135"/>
        <v>2.2727272727272729</v>
      </c>
      <c r="N526" s="37">
        <f t="shared" si="134"/>
        <v>11.812080536912752</v>
      </c>
      <c r="O526" s="39" t="s">
        <v>521</v>
      </c>
      <c r="P526" s="11"/>
    </row>
    <row r="527" spans="1:16" x14ac:dyDescent="0.25">
      <c r="A527">
        <v>526</v>
      </c>
      <c r="B527" s="2" t="s">
        <v>522</v>
      </c>
      <c r="C527" s="9" t="s">
        <v>2479</v>
      </c>
      <c r="D527" s="4" t="s">
        <v>2348</v>
      </c>
      <c r="E527" s="4" t="s">
        <v>2480</v>
      </c>
      <c r="F527" s="20">
        <v>19201860</v>
      </c>
      <c r="G527" s="10" t="s">
        <v>851</v>
      </c>
      <c r="H527" s="11" t="s">
        <v>1577</v>
      </c>
      <c r="I527" s="14" t="s">
        <v>1578</v>
      </c>
      <c r="J527" s="23" t="s">
        <v>1600</v>
      </c>
      <c r="K527" s="11" t="s">
        <v>1601</v>
      </c>
      <c r="L527" s="33">
        <f>4/745*100</f>
        <v>0.53691275167785235</v>
      </c>
      <c r="M527" s="36">
        <f>4/88*100</f>
        <v>4.5454545454545459</v>
      </c>
      <c r="N527" s="37">
        <f t="shared" si="134"/>
        <v>11.812080536912752</v>
      </c>
      <c r="O527" s="39" t="s">
        <v>522</v>
      </c>
      <c r="P527" s="11"/>
    </row>
    <row r="528" spans="1:16" x14ac:dyDescent="0.25">
      <c r="A528">
        <v>527</v>
      </c>
      <c r="B528" s="2" t="s">
        <v>523</v>
      </c>
      <c r="C528" s="9" t="s">
        <v>2479</v>
      </c>
      <c r="D528" s="4" t="s">
        <v>2348</v>
      </c>
      <c r="E528" s="4" t="s">
        <v>2480</v>
      </c>
      <c r="F528" s="20">
        <v>19201860</v>
      </c>
      <c r="G528" s="10" t="s">
        <v>852</v>
      </c>
      <c r="H528" s="11" t="s">
        <v>1577</v>
      </c>
      <c r="I528" s="14" t="s">
        <v>1578</v>
      </c>
      <c r="J528" s="23" t="s">
        <v>1602</v>
      </c>
      <c r="K528" s="11" t="s">
        <v>1601</v>
      </c>
      <c r="L528" s="33">
        <f t="shared" ref="L528:L534" si="142">4/745*100</f>
        <v>0.53691275167785235</v>
      </c>
      <c r="M528" s="36">
        <f t="shared" ref="M528:M534" si="143">4/88*100</f>
        <v>4.5454545454545459</v>
      </c>
      <c r="N528" s="37">
        <f t="shared" si="134"/>
        <v>11.812080536912752</v>
      </c>
      <c r="O528" s="39" t="s">
        <v>523</v>
      </c>
      <c r="P528" s="11"/>
    </row>
    <row r="529" spans="1:16" x14ac:dyDescent="0.25">
      <c r="A529">
        <v>528</v>
      </c>
      <c r="B529" s="2" t="s">
        <v>524</v>
      </c>
      <c r="C529" s="9" t="s">
        <v>2479</v>
      </c>
      <c r="D529" s="4" t="s">
        <v>2348</v>
      </c>
      <c r="E529" s="4" t="s">
        <v>2480</v>
      </c>
      <c r="F529" s="20">
        <v>19201860</v>
      </c>
      <c r="G529" s="10" t="s">
        <v>853</v>
      </c>
      <c r="H529" s="11" t="s">
        <v>1577</v>
      </c>
      <c r="I529" s="14" t="s">
        <v>1578</v>
      </c>
      <c r="J529" s="23" t="s">
        <v>1603</v>
      </c>
      <c r="K529" s="11" t="s">
        <v>1601</v>
      </c>
      <c r="L529" s="33">
        <f t="shared" si="142"/>
        <v>0.53691275167785235</v>
      </c>
      <c r="M529" s="36">
        <f t="shared" si="143"/>
        <v>4.5454545454545459</v>
      </c>
      <c r="N529" s="37">
        <f t="shared" si="134"/>
        <v>11.812080536912752</v>
      </c>
      <c r="O529" s="39" t="s">
        <v>524</v>
      </c>
      <c r="P529" s="11"/>
    </row>
    <row r="530" spans="1:16" x14ac:dyDescent="0.25">
      <c r="A530">
        <v>529</v>
      </c>
      <c r="B530" s="2" t="s">
        <v>525</v>
      </c>
      <c r="C530" s="9" t="s">
        <v>2479</v>
      </c>
      <c r="D530" s="4" t="s">
        <v>2348</v>
      </c>
      <c r="E530" s="4" t="s">
        <v>2480</v>
      </c>
      <c r="F530" s="20">
        <v>19201860</v>
      </c>
      <c r="G530" s="10" t="s">
        <v>854</v>
      </c>
      <c r="H530" s="11" t="s">
        <v>1577</v>
      </c>
      <c r="I530" s="14" t="s">
        <v>1578</v>
      </c>
      <c r="J530" s="23" t="s">
        <v>1604</v>
      </c>
      <c r="K530" s="11" t="s">
        <v>1601</v>
      </c>
      <c r="L530" s="33">
        <f t="shared" si="142"/>
        <v>0.53691275167785235</v>
      </c>
      <c r="M530" s="36">
        <f t="shared" si="143"/>
        <v>4.5454545454545459</v>
      </c>
      <c r="N530" s="37">
        <f t="shared" si="134"/>
        <v>11.812080536912752</v>
      </c>
      <c r="O530" s="39" t="s">
        <v>525</v>
      </c>
      <c r="P530" s="11"/>
    </row>
    <row r="531" spans="1:16" x14ac:dyDescent="0.25">
      <c r="A531">
        <v>530</v>
      </c>
      <c r="B531" s="2" t="s">
        <v>526</v>
      </c>
      <c r="C531" s="9" t="s">
        <v>2479</v>
      </c>
      <c r="D531" s="4" t="s">
        <v>2348</v>
      </c>
      <c r="E531" s="4" t="s">
        <v>2480</v>
      </c>
      <c r="F531" s="20">
        <v>19201860</v>
      </c>
      <c r="G531" s="10" t="s">
        <v>855</v>
      </c>
      <c r="H531" s="11" t="s">
        <v>1577</v>
      </c>
      <c r="I531" s="14" t="s">
        <v>1578</v>
      </c>
      <c r="J531" s="23" t="s">
        <v>1605</v>
      </c>
      <c r="K531" s="11" t="s">
        <v>1601</v>
      </c>
      <c r="L531" s="33">
        <f t="shared" si="142"/>
        <v>0.53691275167785235</v>
      </c>
      <c r="M531" s="36">
        <f t="shared" si="143"/>
        <v>4.5454545454545459</v>
      </c>
      <c r="N531" s="37">
        <f t="shared" si="134"/>
        <v>11.812080536912752</v>
      </c>
      <c r="O531" s="39" t="s">
        <v>526</v>
      </c>
      <c r="P531" s="11"/>
    </row>
    <row r="532" spans="1:16" x14ac:dyDescent="0.25">
      <c r="A532">
        <v>531</v>
      </c>
      <c r="B532" s="2" t="s">
        <v>527</v>
      </c>
      <c r="C532" s="9" t="s">
        <v>2479</v>
      </c>
      <c r="D532" s="4" t="s">
        <v>2348</v>
      </c>
      <c r="E532" s="4" t="s">
        <v>2480</v>
      </c>
      <c r="F532" s="20">
        <v>19201860</v>
      </c>
      <c r="G532" s="10" t="s">
        <v>856</v>
      </c>
      <c r="H532" s="11" t="s">
        <v>1577</v>
      </c>
      <c r="I532" s="14" t="s">
        <v>1578</v>
      </c>
      <c r="J532" s="23" t="s">
        <v>1606</v>
      </c>
      <c r="K532" s="11" t="s">
        <v>1601</v>
      </c>
      <c r="L532" s="33">
        <f t="shared" si="142"/>
        <v>0.53691275167785235</v>
      </c>
      <c r="M532" s="36">
        <f t="shared" si="143"/>
        <v>4.5454545454545459</v>
      </c>
      <c r="N532" s="37">
        <f t="shared" si="134"/>
        <v>11.812080536912752</v>
      </c>
      <c r="O532" s="39" t="s">
        <v>527</v>
      </c>
      <c r="P532" s="11"/>
    </row>
    <row r="533" spans="1:16" x14ac:dyDescent="0.25">
      <c r="A533">
        <v>532</v>
      </c>
      <c r="B533" s="2" t="s">
        <v>528</v>
      </c>
      <c r="C533" s="9" t="s">
        <v>2479</v>
      </c>
      <c r="D533" s="4" t="s">
        <v>2348</v>
      </c>
      <c r="E533" s="4" t="s">
        <v>2480</v>
      </c>
      <c r="F533" s="20">
        <v>19201860</v>
      </c>
      <c r="G533" s="10" t="s">
        <v>857</v>
      </c>
      <c r="H533" s="11" t="s">
        <v>1577</v>
      </c>
      <c r="I533" s="14" t="s">
        <v>1578</v>
      </c>
      <c r="J533" s="23" t="s">
        <v>1607</v>
      </c>
      <c r="K533" s="11" t="s">
        <v>1601</v>
      </c>
      <c r="L533" s="33">
        <f t="shared" si="142"/>
        <v>0.53691275167785235</v>
      </c>
      <c r="M533" s="36">
        <f t="shared" si="143"/>
        <v>4.5454545454545459</v>
      </c>
      <c r="N533" s="37">
        <f t="shared" si="134"/>
        <v>11.812080536912752</v>
      </c>
      <c r="O533" s="39" t="s">
        <v>528</v>
      </c>
      <c r="P533" s="11"/>
    </row>
    <row r="534" spans="1:16" x14ac:dyDescent="0.25">
      <c r="A534">
        <v>533</v>
      </c>
      <c r="B534" s="2" t="s">
        <v>529</v>
      </c>
      <c r="C534" s="9" t="s">
        <v>2479</v>
      </c>
      <c r="D534" s="4" t="s">
        <v>2348</v>
      </c>
      <c r="E534" s="4" t="s">
        <v>2480</v>
      </c>
      <c r="F534" s="20">
        <v>19201860</v>
      </c>
      <c r="G534" s="10" t="s">
        <v>858</v>
      </c>
      <c r="H534" s="11" t="s">
        <v>1577</v>
      </c>
      <c r="I534" s="14" t="s">
        <v>1578</v>
      </c>
      <c r="J534" s="23" t="s">
        <v>1608</v>
      </c>
      <c r="K534" s="11" t="s">
        <v>1601</v>
      </c>
      <c r="L534" s="33">
        <f t="shared" si="142"/>
        <v>0.53691275167785235</v>
      </c>
      <c r="M534" s="36">
        <f t="shared" si="143"/>
        <v>4.5454545454545459</v>
      </c>
      <c r="N534" s="37">
        <f t="shared" si="134"/>
        <v>11.812080536912752</v>
      </c>
      <c r="O534" s="39" t="s">
        <v>529</v>
      </c>
      <c r="P534" s="11"/>
    </row>
    <row r="535" spans="1:16" x14ac:dyDescent="0.25">
      <c r="A535">
        <v>534</v>
      </c>
      <c r="B535" s="2" t="s">
        <v>530</v>
      </c>
      <c r="C535" s="9" t="s">
        <v>2481</v>
      </c>
      <c r="D535" s="4" t="s">
        <v>2348</v>
      </c>
      <c r="E535" s="4" t="s">
        <v>2482</v>
      </c>
      <c r="F535" s="20">
        <v>18270326</v>
      </c>
      <c r="G535" s="10" t="s">
        <v>880</v>
      </c>
      <c r="H535" s="11" t="s">
        <v>1577</v>
      </c>
      <c r="I535" s="14" t="s">
        <v>1578</v>
      </c>
      <c r="J535" s="23" t="s">
        <v>1618</v>
      </c>
      <c r="K535" s="11" t="s">
        <v>1619</v>
      </c>
      <c r="L535" s="33">
        <f>5/745*100</f>
        <v>0.67114093959731547</v>
      </c>
      <c r="M535" s="36">
        <f>5/88*100</f>
        <v>5.6818181818181817</v>
      </c>
      <c r="N535" s="37">
        <f t="shared" si="134"/>
        <v>11.812080536912752</v>
      </c>
      <c r="O535" s="39" t="s">
        <v>530</v>
      </c>
      <c r="P535" s="11"/>
    </row>
    <row r="536" spans="1:16" x14ac:dyDescent="0.25">
      <c r="A536">
        <v>535</v>
      </c>
      <c r="B536" s="2" t="s">
        <v>531</v>
      </c>
      <c r="C536" s="9" t="s">
        <v>2481</v>
      </c>
      <c r="D536" s="4" t="s">
        <v>2348</v>
      </c>
      <c r="E536" s="4" t="s">
        <v>2482</v>
      </c>
      <c r="F536" s="20">
        <v>18270326</v>
      </c>
      <c r="G536" s="10" t="s">
        <v>881</v>
      </c>
      <c r="H536" s="11" t="s">
        <v>1577</v>
      </c>
      <c r="I536" s="14" t="s">
        <v>1578</v>
      </c>
      <c r="J536" s="23" t="s">
        <v>1620</v>
      </c>
      <c r="K536" s="11" t="s">
        <v>1619</v>
      </c>
      <c r="L536" s="33">
        <f t="shared" ref="L536:L544" si="144">5/745*100</f>
        <v>0.67114093959731547</v>
      </c>
      <c r="M536" s="36">
        <f t="shared" ref="M536:M544" si="145">5/88*100</f>
        <v>5.6818181818181817</v>
      </c>
      <c r="N536" s="37">
        <f t="shared" si="134"/>
        <v>11.812080536912752</v>
      </c>
      <c r="O536" s="39" t="s">
        <v>531</v>
      </c>
      <c r="P536" s="11"/>
    </row>
    <row r="537" spans="1:16" x14ac:dyDescent="0.25">
      <c r="A537">
        <v>536</v>
      </c>
      <c r="B537" s="2" t="s">
        <v>532</v>
      </c>
      <c r="C537" s="9" t="s">
        <v>2481</v>
      </c>
      <c r="D537" s="4" t="s">
        <v>2348</v>
      </c>
      <c r="E537" s="4" t="s">
        <v>2482</v>
      </c>
      <c r="F537" s="20">
        <v>18270326</v>
      </c>
      <c r="G537" s="10" t="s">
        <v>882</v>
      </c>
      <c r="H537" s="11" t="s">
        <v>1577</v>
      </c>
      <c r="I537" s="14" t="s">
        <v>1578</v>
      </c>
      <c r="J537" s="23" t="s">
        <v>1621</v>
      </c>
      <c r="K537" s="11" t="s">
        <v>1619</v>
      </c>
      <c r="L537" s="33">
        <f t="shared" si="144"/>
        <v>0.67114093959731547</v>
      </c>
      <c r="M537" s="36">
        <f t="shared" si="145"/>
        <v>5.6818181818181817</v>
      </c>
      <c r="N537" s="37">
        <f t="shared" si="134"/>
        <v>11.812080536912752</v>
      </c>
      <c r="O537" s="39" t="s">
        <v>532</v>
      </c>
      <c r="P537" s="11"/>
    </row>
    <row r="538" spans="1:16" x14ac:dyDescent="0.25">
      <c r="A538">
        <v>537</v>
      </c>
      <c r="B538" s="2" t="s">
        <v>533</v>
      </c>
      <c r="C538" s="9" t="s">
        <v>2481</v>
      </c>
      <c r="D538" s="4" t="s">
        <v>2348</v>
      </c>
      <c r="E538" s="4" t="s">
        <v>2482</v>
      </c>
      <c r="F538" s="20">
        <v>18270326</v>
      </c>
      <c r="G538" s="10" t="s">
        <v>883</v>
      </c>
      <c r="H538" s="11" t="s">
        <v>1577</v>
      </c>
      <c r="I538" s="14" t="s">
        <v>1578</v>
      </c>
      <c r="J538" s="23" t="s">
        <v>1622</v>
      </c>
      <c r="K538" s="11" t="s">
        <v>1619</v>
      </c>
      <c r="L538" s="33">
        <f t="shared" si="144"/>
        <v>0.67114093959731547</v>
      </c>
      <c r="M538" s="36">
        <f t="shared" si="145"/>
        <v>5.6818181818181817</v>
      </c>
      <c r="N538" s="37">
        <f t="shared" si="134"/>
        <v>11.812080536912752</v>
      </c>
      <c r="O538" s="39" t="s">
        <v>533</v>
      </c>
      <c r="P538" s="11"/>
    </row>
    <row r="539" spans="1:16" x14ac:dyDescent="0.25">
      <c r="A539">
        <v>538</v>
      </c>
      <c r="B539" s="2" t="s">
        <v>534</v>
      </c>
      <c r="C539" s="9" t="s">
        <v>2481</v>
      </c>
      <c r="D539" s="4" t="s">
        <v>2348</v>
      </c>
      <c r="E539" s="4" t="s">
        <v>2482</v>
      </c>
      <c r="F539" s="20">
        <v>18270326</v>
      </c>
      <c r="G539" s="10" t="s">
        <v>884</v>
      </c>
      <c r="H539" s="11" t="s">
        <v>1577</v>
      </c>
      <c r="I539" s="14" t="s">
        <v>1578</v>
      </c>
      <c r="J539" s="23" t="s">
        <v>1623</v>
      </c>
      <c r="K539" s="11" t="s">
        <v>1619</v>
      </c>
      <c r="L539" s="33">
        <f t="shared" si="144"/>
        <v>0.67114093959731547</v>
      </c>
      <c r="M539" s="36">
        <f t="shared" si="145"/>
        <v>5.6818181818181817</v>
      </c>
      <c r="N539" s="37">
        <f t="shared" si="134"/>
        <v>11.812080536912752</v>
      </c>
      <c r="O539" s="39" t="s">
        <v>534</v>
      </c>
      <c r="P539" s="11"/>
    </row>
    <row r="540" spans="1:16" x14ac:dyDescent="0.25">
      <c r="A540">
        <v>539</v>
      </c>
      <c r="B540" s="2" t="s">
        <v>535</v>
      </c>
      <c r="C540" s="9" t="s">
        <v>2481</v>
      </c>
      <c r="D540" s="4" t="s">
        <v>2348</v>
      </c>
      <c r="E540" s="4" t="s">
        <v>2482</v>
      </c>
      <c r="F540" s="20">
        <v>18270326</v>
      </c>
      <c r="G540" s="10" t="s">
        <v>885</v>
      </c>
      <c r="H540" s="11" t="s">
        <v>1577</v>
      </c>
      <c r="I540" s="14" t="s">
        <v>1578</v>
      </c>
      <c r="J540" s="23" t="s">
        <v>1624</v>
      </c>
      <c r="K540" s="11" t="s">
        <v>1619</v>
      </c>
      <c r="L540" s="33">
        <f t="shared" si="144"/>
        <v>0.67114093959731547</v>
      </c>
      <c r="M540" s="36">
        <f t="shared" si="145"/>
        <v>5.6818181818181817</v>
      </c>
      <c r="N540" s="37">
        <f t="shared" si="134"/>
        <v>11.812080536912752</v>
      </c>
      <c r="O540" s="39" t="s">
        <v>535</v>
      </c>
      <c r="P540" s="11"/>
    </row>
    <row r="541" spans="1:16" x14ac:dyDescent="0.25">
      <c r="A541">
        <v>540</v>
      </c>
      <c r="B541" s="2" t="s">
        <v>536</v>
      </c>
      <c r="C541" s="9" t="s">
        <v>2481</v>
      </c>
      <c r="D541" s="4" t="s">
        <v>2348</v>
      </c>
      <c r="E541" s="4" t="s">
        <v>2482</v>
      </c>
      <c r="F541" s="20">
        <v>18270326</v>
      </c>
      <c r="G541" s="10" t="s">
        <v>886</v>
      </c>
      <c r="H541" s="11" t="s">
        <v>1577</v>
      </c>
      <c r="I541" s="14" t="s">
        <v>1578</v>
      </c>
      <c r="J541" s="23" t="s">
        <v>1625</v>
      </c>
      <c r="K541" s="11" t="s">
        <v>1619</v>
      </c>
      <c r="L541" s="33">
        <f t="shared" si="144"/>
        <v>0.67114093959731547</v>
      </c>
      <c r="M541" s="36">
        <f t="shared" si="145"/>
        <v>5.6818181818181817</v>
      </c>
      <c r="N541" s="37">
        <f t="shared" si="134"/>
        <v>11.812080536912752</v>
      </c>
      <c r="O541" s="39" t="s">
        <v>536</v>
      </c>
      <c r="P541" s="11"/>
    </row>
    <row r="542" spans="1:16" x14ac:dyDescent="0.25">
      <c r="A542">
        <v>541</v>
      </c>
      <c r="B542" s="2" t="s">
        <v>537</v>
      </c>
      <c r="C542" s="9" t="s">
        <v>2481</v>
      </c>
      <c r="D542" s="4" t="s">
        <v>2348</v>
      </c>
      <c r="E542" s="4" t="s">
        <v>2482</v>
      </c>
      <c r="F542" s="20">
        <v>18270326</v>
      </c>
      <c r="G542" s="10" t="s">
        <v>887</v>
      </c>
      <c r="H542" s="11" t="s">
        <v>1577</v>
      </c>
      <c r="I542" s="14" t="s">
        <v>1578</v>
      </c>
      <c r="J542" s="23" t="s">
        <v>1626</v>
      </c>
      <c r="K542" s="11" t="s">
        <v>1619</v>
      </c>
      <c r="L542" s="33">
        <f t="shared" si="144"/>
        <v>0.67114093959731547</v>
      </c>
      <c r="M542" s="36">
        <f t="shared" si="145"/>
        <v>5.6818181818181817</v>
      </c>
      <c r="N542" s="37">
        <f t="shared" si="134"/>
        <v>11.812080536912752</v>
      </c>
      <c r="O542" s="39" t="s">
        <v>537</v>
      </c>
      <c r="P542" s="11"/>
    </row>
    <row r="543" spans="1:16" x14ac:dyDescent="0.25">
      <c r="A543">
        <v>542</v>
      </c>
      <c r="B543" s="2" t="s">
        <v>538</v>
      </c>
      <c r="C543" s="9" t="s">
        <v>2481</v>
      </c>
      <c r="D543" s="4" t="s">
        <v>2348</v>
      </c>
      <c r="E543" s="4" t="s">
        <v>2482</v>
      </c>
      <c r="F543" s="20">
        <v>18270326</v>
      </c>
      <c r="G543" s="10" t="s">
        <v>888</v>
      </c>
      <c r="H543" s="11" t="s">
        <v>1577</v>
      </c>
      <c r="I543" s="14" t="s">
        <v>1578</v>
      </c>
      <c r="J543" s="23" t="s">
        <v>1627</v>
      </c>
      <c r="K543" s="11" t="s">
        <v>1619</v>
      </c>
      <c r="L543" s="33">
        <f t="shared" si="144"/>
        <v>0.67114093959731547</v>
      </c>
      <c r="M543" s="36">
        <f t="shared" si="145"/>
        <v>5.6818181818181817</v>
      </c>
      <c r="N543" s="37">
        <f t="shared" si="134"/>
        <v>11.812080536912752</v>
      </c>
      <c r="O543" s="39" t="s">
        <v>538</v>
      </c>
      <c r="P543" s="11"/>
    </row>
    <row r="544" spans="1:16" x14ac:dyDescent="0.25">
      <c r="A544">
        <v>543</v>
      </c>
      <c r="B544" s="2" t="s">
        <v>539</v>
      </c>
      <c r="C544" s="9" t="s">
        <v>2481</v>
      </c>
      <c r="D544" s="4" t="s">
        <v>2348</v>
      </c>
      <c r="E544" s="4" t="s">
        <v>2482</v>
      </c>
      <c r="F544" s="20">
        <v>18270326</v>
      </c>
      <c r="G544" s="10" t="s">
        <v>889</v>
      </c>
      <c r="H544" s="11" t="s">
        <v>1577</v>
      </c>
      <c r="I544" s="14" t="s">
        <v>1578</v>
      </c>
      <c r="J544" s="23" t="s">
        <v>1628</v>
      </c>
      <c r="K544" s="11" t="s">
        <v>1619</v>
      </c>
      <c r="L544" s="33">
        <f t="shared" si="144"/>
        <v>0.67114093959731547</v>
      </c>
      <c r="M544" s="36">
        <f t="shared" si="145"/>
        <v>5.6818181818181817</v>
      </c>
      <c r="N544" s="37">
        <f t="shared" si="134"/>
        <v>11.812080536912752</v>
      </c>
      <c r="O544" s="39" t="s">
        <v>539</v>
      </c>
      <c r="P544" s="11"/>
    </row>
    <row r="545" spans="1:16" x14ac:dyDescent="0.25">
      <c r="A545">
        <v>544</v>
      </c>
      <c r="B545" s="2" t="s">
        <v>540</v>
      </c>
      <c r="C545" s="9" t="s">
        <v>2483</v>
      </c>
      <c r="D545" s="4" t="s">
        <v>2348</v>
      </c>
      <c r="E545" s="4" t="s">
        <v>2484</v>
      </c>
      <c r="F545" s="21" t="s">
        <v>2362</v>
      </c>
      <c r="G545" s="10" t="s">
        <v>890</v>
      </c>
      <c r="H545" s="11" t="s">
        <v>1577</v>
      </c>
      <c r="I545" s="14" t="s">
        <v>1578</v>
      </c>
      <c r="J545" s="23" t="s">
        <v>1629</v>
      </c>
      <c r="K545" s="11" t="s">
        <v>1630</v>
      </c>
      <c r="L545" s="33">
        <f>1/745*100</f>
        <v>0.13422818791946309</v>
      </c>
      <c r="M545" s="36">
        <f>1/88*100</f>
        <v>1.1363636363636365</v>
      </c>
      <c r="N545" s="37">
        <f t="shared" si="134"/>
        <v>11.812080536912752</v>
      </c>
      <c r="O545" s="39" t="s">
        <v>540</v>
      </c>
      <c r="P545" s="11"/>
    </row>
    <row r="546" spans="1:16" x14ac:dyDescent="0.25">
      <c r="A546">
        <v>545</v>
      </c>
      <c r="B546" s="2" t="s">
        <v>541</v>
      </c>
      <c r="C546" s="9" t="s">
        <v>2483</v>
      </c>
      <c r="D546" s="4" t="s">
        <v>2348</v>
      </c>
      <c r="E546" s="4" t="s">
        <v>2484</v>
      </c>
      <c r="F546" s="21" t="s">
        <v>2362</v>
      </c>
      <c r="G546" s="10" t="s">
        <v>891</v>
      </c>
      <c r="H546" s="11" t="s">
        <v>1577</v>
      </c>
      <c r="I546" s="14" t="s">
        <v>1578</v>
      </c>
      <c r="J546" s="23" t="s">
        <v>1631</v>
      </c>
      <c r="K546" s="11" t="s">
        <v>1630</v>
      </c>
      <c r="L546" s="33">
        <f t="shared" ref="L546:L547" si="146">3/745*100</f>
        <v>0.40268456375838929</v>
      </c>
      <c r="M546" s="36">
        <f t="shared" ref="M546:M578" si="147">3/90*100</f>
        <v>3.3333333333333335</v>
      </c>
      <c r="N546" s="37">
        <f t="shared" si="134"/>
        <v>11.812080536912752</v>
      </c>
      <c r="O546" s="39" t="s">
        <v>541</v>
      </c>
      <c r="P546" s="11"/>
    </row>
    <row r="547" spans="1:16" x14ac:dyDescent="0.25">
      <c r="A547">
        <v>546</v>
      </c>
      <c r="B547" s="2" t="s">
        <v>542</v>
      </c>
      <c r="C547" s="9" t="s">
        <v>2483</v>
      </c>
      <c r="D547" s="4" t="s">
        <v>2348</v>
      </c>
      <c r="E547" s="4" t="s">
        <v>2484</v>
      </c>
      <c r="F547" s="21" t="s">
        <v>2362</v>
      </c>
      <c r="G547" s="10" t="s">
        <v>892</v>
      </c>
      <c r="H547" s="11" t="s">
        <v>1577</v>
      </c>
      <c r="I547" s="14" t="s">
        <v>1578</v>
      </c>
      <c r="J547" s="23" t="s">
        <v>1632</v>
      </c>
      <c r="K547" s="11" t="s">
        <v>1630</v>
      </c>
      <c r="L547" s="33">
        <f t="shared" si="146"/>
        <v>0.40268456375838929</v>
      </c>
      <c r="M547" s="36">
        <f t="shared" si="147"/>
        <v>3.3333333333333335</v>
      </c>
      <c r="N547" s="37">
        <f t="shared" si="134"/>
        <v>11.812080536912752</v>
      </c>
      <c r="O547" s="39" t="s">
        <v>542</v>
      </c>
      <c r="P547" s="11"/>
    </row>
    <row r="548" spans="1:16" x14ac:dyDescent="0.25">
      <c r="A548">
        <v>547</v>
      </c>
      <c r="B548" s="2" t="s">
        <v>543</v>
      </c>
      <c r="C548" s="9" t="s">
        <v>2483</v>
      </c>
      <c r="D548" s="4" t="s">
        <v>2348</v>
      </c>
      <c r="E548" s="4" t="s">
        <v>2484</v>
      </c>
      <c r="F548" s="21" t="s">
        <v>2362</v>
      </c>
      <c r="G548" s="10" t="s">
        <v>893</v>
      </c>
      <c r="H548" s="11" t="s">
        <v>1577</v>
      </c>
      <c r="I548" s="14" t="s">
        <v>1578</v>
      </c>
      <c r="J548" s="23" t="s">
        <v>1633</v>
      </c>
      <c r="K548" s="11" t="s">
        <v>1630</v>
      </c>
      <c r="L548" s="33">
        <f>3/745*100</f>
        <v>0.40268456375838929</v>
      </c>
      <c r="M548" s="36">
        <f t="shared" si="147"/>
        <v>3.3333333333333335</v>
      </c>
      <c r="N548" s="37">
        <f t="shared" si="134"/>
        <v>11.812080536912752</v>
      </c>
      <c r="O548" s="39" t="s">
        <v>543</v>
      </c>
      <c r="P548" s="11"/>
    </row>
    <row r="549" spans="1:16" x14ac:dyDescent="0.25">
      <c r="A549">
        <v>548</v>
      </c>
      <c r="B549" s="2" t="s">
        <v>544</v>
      </c>
      <c r="C549" s="9" t="s">
        <v>2483</v>
      </c>
      <c r="D549" s="4" t="s">
        <v>2348</v>
      </c>
      <c r="E549" s="4" t="s">
        <v>2484</v>
      </c>
      <c r="F549" s="21" t="s">
        <v>2362</v>
      </c>
      <c r="G549" s="10" t="s">
        <v>894</v>
      </c>
      <c r="H549" s="11" t="s">
        <v>1577</v>
      </c>
      <c r="I549" s="14" t="s">
        <v>1578</v>
      </c>
      <c r="J549" s="23" t="s">
        <v>1634</v>
      </c>
      <c r="K549" s="11" t="s">
        <v>1630</v>
      </c>
      <c r="L549" s="33">
        <f t="shared" ref="L549:L578" si="148">3/745*100</f>
        <v>0.40268456375838929</v>
      </c>
      <c r="M549" s="36">
        <f t="shared" si="147"/>
        <v>3.3333333333333335</v>
      </c>
      <c r="N549" s="37">
        <f t="shared" si="134"/>
        <v>11.812080536912752</v>
      </c>
      <c r="O549" s="39" t="s">
        <v>544</v>
      </c>
      <c r="P549" s="11"/>
    </row>
    <row r="550" spans="1:16" x14ac:dyDescent="0.25">
      <c r="A550">
        <v>549</v>
      </c>
      <c r="B550" s="2" t="s">
        <v>545</v>
      </c>
      <c r="C550" s="9" t="s">
        <v>2483</v>
      </c>
      <c r="D550" s="4" t="s">
        <v>2348</v>
      </c>
      <c r="E550" s="4" t="s">
        <v>2484</v>
      </c>
      <c r="F550" s="21" t="s">
        <v>2362</v>
      </c>
      <c r="G550" s="10" t="s">
        <v>895</v>
      </c>
      <c r="H550" s="11" t="s">
        <v>1577</v>
      </c>
      <c r="I550" s="14" t="s">
        <v>1578</v>
      </c>
      <c r="J550" s="23" t="s">
        <v>1635</v>
      </c>
      <c r="K550" s="11" t="s">
        <v>1630</v>
      </c>
      <c r="L550" s="33">
        <f t="shared" si="148"/>
        <v>0.40268456375838929</v>
      </c>
      <c r="M550" s="36">
        <f t="shared" si="147"/>
        <v>3.3333333333333335</v>
      </c>
      <c r="N550" s="37">
        <f t="shared" si="134"/>
        <v>11.812080536912752</v>
      </c>
      <c r="O550" s="39" t="s">
        <v>545</v>
      </c>
      <c r="P550" s="11"/>
    </row>
    <row r="551" spans="1:16" x14ac:dyDescent="0.25">
      <c r="A551">
        <v>550</v>
      </c>
      <c r="B551" s="2" t="s">
        <v>546</v>
      </c>
      <c r="C551" s="9" t="s">
        <v>2483</v>
      </c>
      <c r="D551" s="4" t="s">
        <v>2348</v>
      </c>
      <c r="E551" s="4" t="s">
        <v>2484</v>
      </c>
      <c r="F551" s="21" t="s">
        <v>2362</v>
      </c>
      <c r="G551" s="10" t="s">
        <v>896</v>
      </c>
      <c r="H551" s="11" t="s">
        <v>1577</v>
      </c>
      <c r="I551" s="14" t="s">
        <v>1578</v>
      </c>
      <c r="J551" s="23" t="s">
        <v>1636</v>
      </c>
      <c r="K551" s="11" t="s">
        <v>1630</v>
      </c>
      <c r="L551" s="33">
        <f t="shared" si="148"/>
        <v>0.40268456375838929</v>
      </c>
      <c r="M551" s="36">
        <f t="shared" si="147"/>
        <v>3.3333333333333335</v>
      </c>
      <c r="N551" s="37">
        <f t="shared" si="134"/>
        <v>11.812080536912752</v>
      </c>
      <c r="O551" s="39" t="s">
        <v>546</v>
      </c>
      <c r="P551" s="11"/>
    </row>
    <row r="552" spans="1:16" x14ac:dyDescent="0.25">
      <c r="A552">
        <v>551</v>
      </c>
      <c r="B552" s="2" t="s">
        <v>547</v>
      </c>
      <c r="C552" s="9" t="s">
        <v>2483</v>
      </c>
      <c r="D552" s="4" t="s">
        <v>2348</v>
      </c>
      <c r="E552" s="4" t="s">
        <v>2484</v>
      </c>
      <c r="F552" s="21" t="s">
        <v>2362</v>
      </c>
      <c r="G552" s="10" t="s">
        <v>897</v>
      </c>
      <c r="H552" s="11" t="s">
        <v>1577</v>
      </c>
      <c r="I552" s="14" t="s">
        <v>1578</v>
      </c>
      <c r="J552" s="23" t="s">
        <v>1637</v>
      </c>
      <c r="K552" s="11" t="s">
        <v>1630</v>
      </c>
      <c r="L552" s="33">
        <f t="shared" si="148"/>
        <v>0.40268456375838929</v>
      </c>
      <c r="M552" s="36">
        <f t="shared" si="147"/>
        <v>3.3333333333333335</v>
      </c>
      <c r="N552" s="37">
        <f t="shared" si="134"/>
        <v>11.812080536912752</v>
      </c>
      <c r="O552" s="39" t="s">
        <v>547</v>
      </c>
      <c r="P552" s="11"/>
    </row>
    <row r="553" spans="1:16" x14ac:dyDescent="0.25">
      <c r="A553">
        <v>552</v>
      </c>
      <c r="B553" s="2" t="s">
        <v>548</v>
      </c>
      <c r="C553" s="9" t="s">
        <v>2483</v>
      </c>
      <c r="D553" s="4" t="s">
        <v>2348</v>
      </c>
      <c r="E553" s="4" t="s">
        <v>2484</v>
      </c>
      <c r="F553" s="21" t="s">
        <v>2362</v>
      </c>
      <c r="G553" s="10" t="s">
        <v>898</v>
      </c>
      <c r="H553" s="11" t="s">
        <v>1577</v>
      </c>
      <c r="I553" s="14" t="s">
        <v>1578</v>
      </c>
      <c r="J553" s="23" t="s">
        <v>1638</v>
      </c>
      <c r="K553" s="11" t="s">
        <v>1630</v>
      </c>
      <c r="L553" s="33">
        <f t="shared" si="148"/>
        <v>0.40268456375838929</v>
      </c>
      <c r="M553" s="36">
        <f t="shared" si="147"/>
        <v>3.3333333333333335</v>
      </c>
      <c r="N553" s="37">
        <f t="shared" si="134"/>
        <v>11.812080536912752</v>
      </c>
      <c r="O553" s="39" t="s">
        <v>548</v>
      </c>
      <c r="P553" s="11"/>
    </row>
    <row r="554" spans="1:16" x14ac:dyDescent="0.25">
      <c r="A554">
        <v>553</v>
      </c>
      <c r="B554" s="2" t="s">
        <v>549</v>
      </c>
      <c r="C554" s="9" t="s">
        <v>2483</v>
      </c>
      <c r="D554" s="4" t="s">
        <v>2348</v>
      </c>
      <c r="E554" s="4" t="s">
        <v>2484</v>
      </c>
      <c r="F554" s="21" t="s">
        <v>2362</v>
      </c>
      <c r="G554" s="10" t="s">
        <v>899</v>
      </c>
      <c r="H554" s="11" t="s">
        <v>1577</v>
      </c>
      <c r="I554" s="14" t="s">
        <v>1578</v>
      </c>
      <c r="J554" s="23" t="s">
        <v>1639</v>
      </c>
      <c r="K554" s="11" t="s">
        <v>1630</v>
      </c>
      <c r="L554" s="33">
        <f>3/745*100</f>
        <v>0.40268456375838929</v>
      </c>
      <c r="M554" s="36">
        <f t="shared" si="147"/>
        <v>3.3333333333333335</v>
      </c>
      <c r="N554" s="37">
        <f t="shared" si="134"/>
        <v>11.812080536912752</v>
      </c>
      <c r="O554" s="39" t="s">
        <v>549</v>
      </c>
      <c r="P554" s="11"/>
    </row>
    <row r="555" spans="1:16" x14ac:dyDescent="0.25">
      <c r="A555">
        <v>554</v>
      </c>
      <c r="B555" s="2" t="s">
        <v>550</v>
      </c>
      <c r="C555" s="9" t="s">
        <v>2483</v>
      </c>
      <c r="D555" s="4" t="s">
        <v>2348</v>
      </c>
      <c r="E555" s="4" t="s">
        <v>2484</v>
      </c>
      <c r="F555" s="21" t="s">
        <v>2362</v>
      </c>
      <c r="G555" s="10" t="s">
        <v>900</v>
      </c>
      <c r="H555" s="11" t="s">
        <v>1577</v>
      </c>
      <c r="I555" s="14" t="s">
        <v>1578</v>
      </c>
      <c r="J555" s="23" t="s">
        <v>1640</v>
      </c>
      <c r="K555" s="11" t="s">
        <v>1630</v>
      </c>
      <c r="L555" s="33">
        <f t="shared" si="148"/>
        <v>0.40268456375838929</v>
      </c>
      <c r="M555" s="36">
        <f t="shared" si="147"/>
        <v>3.3333333333333335</v>
      </c>
      <c r="N555" s="37">
        <f t="shared" si="134"/>
        <v>11.812080536912752</v>
      </c>
      <c r="O555" s="39" t="s">
        <v>550</v>
      </c>
      <c r="P555" s="11"/>
    </row>
    <row r="556" spans="1:16" x14ac:dyDescent="0.25">
      <c r="A556">
        <v>555</v>
      </c>
      <c r="B556" s="2" t="s">
        <v>551</v>
      </c>
      <c r="C556" s="9" t="s">
        <v>2483</v>
      </c>
      <c r="D556" s="4" t="s">
        <v>2348</v>
      </c>
      <c r="E556" s="4" t="s">
        <v>2484</v>
      </c>
      <c r="F556" s="21" t="s">
        <v>2362</v>
      </c>
      <c r="G556" s="10" t="s">
        <v>901</v>
      </c>
      <c r="H556" s="11" t="s">
        <v>1577</v>
      </c>
      <c r="I556" s="14" t="s">
        <v>1578</v>
      </c>
      <c r="J556" s="23" t="s">
        <v>1641</v>
      </c>
      <c r="K556" s="11" t="s">
        <v>1630</v>
      </c>
      <c r="L556" s="33">
        <f t="shared" si="148"/>
        <v>0.40268456375838929</v>
      </c>
      <c r="M556" s="36">
        <f t="shared" si="147"/>
        <v>3.3333333333333335</v>
      </c>
      <c r="N556" s="37">
        <f t="shared" si="134"/>
        <v>11.812080536912752</v>
      </c>
      <c r="O556" s="39" t="s">
        <v>551</v>
      </c>
      <c r="P556" s="11"/>
    </row>
    <row r="557" spans="1:16" x14ac:dyDescent="0.25">
      <c r="A557">
        <v>556</v>
      </c>
      <c r="B557" s="2" t="s">
        <v>552</v>
      </c>
      <c r="C557" s="9" t="s">
        <v>2483</v>
      </c>
      <c r="D557" s="4" t="s">
        <v>2348</v>
      </c>
      <c r="E557" s="4" t="s">
        <v>2484</v>
      </c>
      <c r="F557" s="21" t="s">
        <v>2362</v>
      </c>
      <c r="G557" s="10" t="s">
        <v>902</v>
      </c>
      <c r="H557" s="11" t="s">
        <v>1577</v>
      </c>
      <c r="I557" s="14" t="s">
        <v>1578</v>
      </c>
      <c r="J557" s="23" t="s">
        <v>1642</v>
      </c>
      <c r="K557" s="11" t="s">
        <v>1630</v>
      </c>
      <c r="L557" s="33">
        <f t="shared" si="148"/>
        <v>0.40268456375838929</v>
      </c>
      <c r="M557" s="36">
        <f t="shared" si="147"/>
        <v>3.3333333333333335</v>
      </c>
      <c r="N557" s="37">
        <f t="shared" si="134"/>
        <v>11.812080536912752</v>
      </c>
      <c r="O557" s="39" t="s">
        <v>552</v>
      </c>
      <c r="P557" s="11"/>
    </row>
    <row r="558" spans="1:16" x14ac:dyDescent="0.25">
      <c r="A558">
        <v>557</v>
      </c>
      <c r="B558" s="2" t="s">
        <v>553</v>
      </c>
      <c r="C558" s="9" t="s">
        <v>2485</v>
      </c>
      <c r="D558" s="4" t="s">
        <v>2348</v>
      </c>
      <c r="E558" s="4" t="s">
        <v>2486</v>
      </c>
      <c r="F558" s="20">
        <v>19943945</v>
      </c>
      <c r="G558" s="10" t="s">
        <v>903</v>
      </c>
      <c r="H558" s="11" t="s">
        <v>1577</v>
      </c>
      <c r="I558" s="14" t="s">
        <v>1643</v>
      </c>
      <c r="J558" s="23" t="s">
        <v>1644</v>
      </c>
      <c r="K558" s="11" t="s">
        <v>1645</v>
      </c>
      <c r="L558" s="33">
        <f t="shared" si="148"/>
        <v>0.40268456375838929</v>
      </c>
      <c r="M558" s="36">
        <f t="shared" si="147"/>
        <v>3.3333333333333335</v>
      </c>
      <c r="N558" s="37">
        <f t="shared" si="134"/>
        <v>11.812080536912752</v>
      </c>
      <c r="O558" s="39" t="s">
        <v>553</v>
      </c>
      <c r="P558" s="11"/>
    </row>
    <row r="559" spans="1:16" x14ac:dyDescent="0.25">
      <c r="A559">
        <v>558</v>
      </c>
      <c r="B559" s="2" t="s">
        <v>554</v>
      </c>
      <c r="C559" s="9" t="s">
        <v>2485</v>
      </c>
      <c r="D559" s="4" t="s">
        <v>2348</v>
      </c>
      <c r="E559" s="4" t="s">
        <v>2486</v>
      </c>
      <c r="F559" s="20">
        <v>19943945</v>
      </c>
      <c r="G559" s="10" t="s">
        <v>904</v>
      </c>
      <c r="H559" s="11" t="s">
        <v>1577</v>
      </c>
      <c r="I559" s="14" t="s">
        <v>1643</v>
      </c>
      <c r="J559" s="23" t="s">
        <v>1646</v>
      </c>
      <c r="K559" s="11" t="s">
        <v>1645</v>
      </c>
      <c r="L559" s="33">
        <f t="shared" si="148"/>
        <v>0.40268456375838929</v>
      </c>
      <c r="M559" s="36">
        <f t="shared" si="147"/>
        <v>3.3333333333333335</v>
      </c>
      <c r="N559" s="37">
        <f t="shared" si="134"/>
        <v>11.812080536912752</v>
      </c>
      <c r="O559" s="39" t="s">
        <v>554</v>
      </c>
      <c r="P559" s="11"/>
    </row>
    <row r="560" spans="1:16" x14ac:dyDescent="0.25">
      <c r="A560">
        <v>559</v>
      </c>
      <c r="B560" s="2" t="s">
        <v>555</v>
      </c>
      <c r="C560" s="9" t="s">
        <v>2485</v>
      </c>
      <c r="D560" s="4" t="s">
        <v>2348</v>
      </c>
      <c r="E560" s="4" t="s">
        <v>2486</v>
      </c>
      <c r="F560" s="20">
        <v>19943945</v>
      </c>
      <c r="G560" s="10" t="s">
        <v>905</v>
      </c>
      <c r="H560" s="11" t="s">
        <v>1577</v>
      </c>
      <c r="I560" s="14" t="s">
        <v>1643</v>
      </c>
      <c r="J560" s="23" t="s">
        <v>1647</v>
      </c>
      <c r="K560" s="11" t="s">
        <v>1645</v>
      </c>
      <c r="L560" s="33">
        <f t="shared" si="148"/>
        <v>0.40268456375838929</v>
      </c>
      <c r="M560" s="36">
        <f t="shared" si="147"/>
        <v>3.3333333333333335</v>
      </c>
      <c r="N560" s="37">
        <f t="shared" si="134"/>
        <v>11.812080536912752</v>
      </c>
      <c r="O560" s="39" t="s">
        <v>555</v>
      </c>
      <c r="P560" s="11"/>
    </row>
    <row r="561" spans="1:16" x14ac:dyDescent="0.25">
      <c r="A561">
        <v>560</v>
      </c>
      <c r="B561" s="2" t="s">
        <v>556</v>
      </c>
      <c r="C561" s="9" t="s">
        <v>2485</v>
      </c>
      <c r="D561" s="4" t="s">
        <v>2348</v>
      </c>
      <c r="E561" s="4" t="s">
        <v>2486</v>
      </c>
      <c r="F561" s="20">
        <v>19943945</v>
      </c>
      <c r="G561" s="10" t="s">
        <v>906</v>
      </c>
      <c r="H561" s="11" t="s">
        <v>1577</v>
      </c>
      <c r="I561" s="14" t="s">
        <v>1643</v>
      </c>
      <c r="J561" s="23" t="s">
        <v>1648</v>
      </c>
      <c r="K561" s="11" t="s">
        <v>1645</v>
      </c>
      <c r="L561" s="33">
        <f t="shared" si="148"/>
        <v>0.40268456375838929</v>
      </c>
      <c r="M561" s="36">
        <f t="shared" si="147"/>
        <v>3.3333333333333335</v>
      </c>
      <c r="N561" s="37">
        <f t="shared" si="134"/>
        <v>11.812080536912752</v>
      </c>
      <c r="O561" s="39" t="s">
        <v>556</v>
      </c>
      <c r="P561" s="11"/>
    </row>
    <row r="562" spans="1:16" x14ac:dyDescent="0.25">
      <c r="A562">
        <v>561</v>
      </c>
      <c r="B562" s="2" t="s">
        <v>557</v>
      </c>
      <c r="C562" s="9" t="s">
        <v>2485</v>
      </c>
      <c r="D562" s="4" t="s">
        <v>2348</v>
      </c>
      <c r="E562" s="4" t="s">
        <v>2486</v>
      </c>
      <c r="F562" s="20">
        <v>19943945</v>
      </c>
      <c r="G562" s="10" t="s">
        <v>907</v>
      </c>
      <c r="H562" s="11" t="s">
        <v>1577</v>
      </c>
      <c r="I562" s="14" t="s">
        <v>1643</v>
      </c>
      <c r="J562" s="23" t="s">
        <v>1649</v>
      </c>
      <c r="K562" s="11" t="s">
        <v>1645</v>
      </c>
      <c r="L562" s="33">
        <f t="shared" si="148"/>
        <v>0.40268456375838929</v>
      </c>
      <c r="M562" s="36">
        <f t="shared" si="147"/>
        <v>3.3333333333333335</v>
      </c>
      <c r="N562" s="37">
        <f t="shared" si="134"/>
        <v>11.812080536912752</v>
      </c>
      <c r="O562" s="39" t="s">
        <v>557</v>
      </c>
      <c r="P562" s="11"/>
    </row>
    <row r="563" spans="1:16" x14ac:dyDescent="0.25">
      <c r="A563">
        <v>562</v>
      </c>
      <c r="B563" s="2" t="s">
        <v>558</v>
      </c>
      <c r="C563" s="9" t="s">
        <v>2485</v>
      </c>
      <c r="D563" s="4" t="s">
        <v>2348</v>
      </c>
      <c r="E563" s="4" t="s">
        <v>2486</v>
      </c>
      <c r="F563" s="20">
        <v>19943945</v>
      </c>
      <c r="G563" s="10" t="s">
        <v>908</v>
      </c>
      <c r="H563" s="11" t="s">
        <v>1577</v>
      </c>
      <c r="I563" s="14" t="s">
        <v>1643</v>
      </c>
      <c r="J563" s="23" t="s">
        <v>1650</v>
      </c>
      <c r="K563" s="11" t="s">
        <v>1645</v>
      </c>
      <c r="L563" s="33">
        <f t="shared" si="148"/>
        <v>0.40268456375838929</v>
      </c>
      <c r="M563" s="36">
        <f t="shared" si="147"/>
        <v>3.3333333333333335</v>
      </c>
      <c r="N563" s="37">
        <f t="shared" si="134"/>
        <v>11.812080536912752</v>
      </c>
      <c r="O563" s="39" t="s">
        <v>558</v>
      </c>
      <c r="P563" s="11"/>
    </row>
    <row r="564" spans="1:16" x14ac:dyDescent="0.25">
      <c r="A564">
        <v>563</v>
      </c>
      <c r="B564" s="2" t="s">
        <v>559</v>
      </c>
      <c r="C564" s="9" t="s">
        <v>2485</v>
      </c>
      <c r="D564" s="4" t="s">
        <v>2348</v>
      </c>
      <c r="E564" s="4" t="s">
        <v>2486</v>
      </c>
      <c r="F564" s="20">
        <v>19943945</v>
      </c>
      <c r="G564" s="10" t="s">
        <v>909</v>
      </c>
      <c r="H564" s="11" t="s">
        <v>1577</v>
      </c>
      <c r="I564" s="14" t="s">
        <v>1643</v>
      </c>
      <c r="J564" s="23" t="s">
        <v>1651</v>
      </c>
      <c r="K564" s="11" t="s">
        <v>1645</v>
      </c>
      <c r="L564" s="33">
        <f t="shared" si="148"/>
        <v>0.40268456375838929</v>
      </c>
      <c r="M564" s="36">
        <f t="shared" si="147"/>
        <v>3.3333333333333335</v>
      </c>
      <c r="N564" s="37">
        <f t="shared" si="134"/>
        <v>11.812080536912752</v>
      </c>
      <c r="O564" s="39" t="s">
        <v>559</v>
      </c>
      <c r="P564" s="11"/>
    </row>
    <row r="565" spans="1:16" x14ac:dyDescent="0.25">
      <c r="A565">
        <v>564</v>
      </c>
      <c r="B565" s="2" t="s">
        <v>560</v>
      </c>
      <c r="C565" s="9" t="s">
        <v>2485</v>
      </c>
      <c r="D565" s="4" t="s">
        <v>2348</v>
      </c>
      <c r="E565" s="4" t="s">
        <v>2486</v>
      </c>
      <c r="F565" s="20">
        <v>19943945</v>
      </c>
      <c r="G565" s="10" t="s">
        <v>910</v>
      </c>
      <c r="H565" s="11" t="s">
        <v>1577</v>
      </c>
      <c r="I565" s="14" t="s">
        <v>1643</v>
      </c>
      <c r="J565" s="23" t="s">
        <v>1652</v>
      </c>
      <c r="K565" s="11" t="s">
        <v>1645</v>
      </c>
      <c r="L565" s="33">
        <f t="shared" si="148"/>
        <v>0.40268456375838929</v>
      </c>
      <c r="M565" s="36">
        <f t="shared" si="147"/>
        <v>3.3333333333333335</v>
      </c>
      <c r="N565" s="37">
        <f t="shared" si="134"/>
        <v>11.812080536912752</v>
      </c>
      <c r="O565" s="39" t="s">
        <v>560</v>
      </c>
      <c r="P565" s="11"/>
    </row>
    <row r="566" spans="1:16" x14ac:dyDescent="0.25">
      <c r="A566">
        <v>565</v>
      </c>
      <c r="B566" s="2" t="s">
        <v>561</v>
      </c>
      <c r="C566" s="9" t="s">
        <v>2485</v>
      </c>
      <c r="D566" s="4" t="s">
        <v>2348</v>
      </c>
      <c r="E566" s="4" t="s">
        <v>2486</v>
      </c>
      <c r="F566" s="20">
        <v>19943945</v>
      </c>
      <c r="G566" s="10" t="s">
        <v>911</v>
      </c>
      <c r="H566" s="11" t="s">
        <v>1577</v>
      </c>
      <c r="I566" s="14" t="s">
        <v>1643</v>
      </c>
      <c r="J566" s="23" t="s">
        <v>1653</v>
      </c>
      <c r="K566" s="11" t="s">
        <v>1645</v>
      </c>
      <c r="L566" s="33">
        <f t="shared" si="148"/>
        <v>0.40268456375838929</v>
      </c>
      <c r="M566" s="36">
        <f t="shared" si="147"/>
        <v>3.3333333333333335</v>
      </c>
      <c r="N566" s="37">
        <f t="shared" si="134"/>
        <v>11.812080536912752</v>
      </c>
      <c r="O566" s="39" t="s">
        <v>561</v>
      </c>
      <c r="P566" s="11"/>
    </row>
    <row r="567" spans="1:16" x14ac:dyDescent="0.25">
      <c r="A567">
        <v>566</v>
      </c>
      <c r="B567" s="2" t="s">
        <v>562</v>
      </c>
      <c r="C567" s="9" t="s">
        <v>2485</v>
      </c>
      <c r="D567" s="4" t="s">
        <v>2348</v>
      </c>
      <c r="E567" s="4" t="s">
        <v>2486</v>
      </c>
      <c r="F567" s="20">
        <v>19943945</v>
      </c>
      <c r="G567" s="10" t="s">
        <v>912</v>
      </c>
      <c r="H567" s="11" t="s">
        <v>1577</v>
      </c>
      <c r="I567" s="14" t="s">
        <v>1643</v>
      </c>
      <c r="J567" s="23" t="s">
        <v>1654</v>
      </c>
      <c r="K567" s="11" t="s">
        <v>1645</v>
      </c>
      <c r="L567" s="33">
        <f t="shared" si="148"/>
        <v>0.40268456375838929</v>
      </c>
      <c r="M567" s="36">
        <f t="shared" si="147"/>
        <v>3.3333333333333335</v>
      </c>
      <c r="N567" s="37">
        <f t="shared" si="134"/>
        <v>11.812080536912752</v>
      </c>
      <c r="O567" s="39" t="s">
        <v>562</v>
      </c>
      <c r="P567" s="11"/>
    </row>
    <row r="568" spans="1:16" x14ac:dyDescent="0.25">
      <c r="A568">
        <v>567</v>
      </c>
      <c r="B568" s="2" t="s">
        <v>563</v>
      </c>
      <c r="C568" s="9" t="s">
        <v>2485</v>
      </c>
      <c r="D568" s="4" t="s">
        <v>2348</v>
      </c>
      <c r="E568" s="4" t="s">
        <v>2486</v>
      </c>
      <c r="F568" s="20">
        <v>19943945</v>
      </c>
      <c r="G568" s="10" t="s">
        <v>913</v>
      </c>
      <c r="H568" s="11" t="s">
        <v>1577</v>
      </c>
      <c r="I568" s="14" t="s">
        <v>1643</v>
      </c>
      <c r="J568" s="23" t="s">
        <v>1655</v>
      </c>
      <c r="K568" s="11" t="s">
        <v>1645</v>
      </c>
      <c r="L568" s="33">
        <f t="shared" si="148"/>
        <v>0.40268456375838929</v>
      </c>
      <c r="M568" s="36">
        <f t="shared" si="147"/>
        <v>3.3333333333333335</v>
      </c>
      <c r="N568" s="37">
        <f t="shared" si="134"/>
        <v>11.812080536912752</v>
      </c>
      <c r="O568" s="39" t="s">
        <v>563</v>
      </c>
      <c r="P568" s="11"/>
    </row>
    <row r="569" spans="1:16" x14ac:dyDescent="0.25">
      <c r="A569">
        <v>568</v>
      </c>
      <c r="B569" s="2" t="s">
        <v>564</v>
      </c>
      <c r="C569" s="9" t="s">
        <v>2485</v>
      </c>
      <c r="D569" s="4" t="s">
        <v>2348</v>
      </c>
      <c r="E569" s="4" t="s">
        <v>2486</v>
      </c>
      <c r="F569" s="20">
        <v>19943945</v>
      </c>
      <c r="G569" s="10" t="s">
        <v>914</v>
      </c>
      <c r="H569" s="11" t="s">
        <v>1577</v>
      </c>
      <c r="I569" s="14" t="s">
        <v>1643</v>
      </c>
      <c r="J569" s="23" t="s">
        <v>1656</v>
      </c>
      <c r="K569" s="11" t="s">
        <v>1645</v>
      </c>
      <c r="L569" s="33">
        <f t="shared" si="148"/>
        <v>0.40268456375838929</v>
      </c>
      <c r="M569" s="36">
        <f t="shared" si="147"/>
        <v>3.3333333333333335</v>
      </c>
      <c r="N569" s="37">
        <f t="shared" si="134"/>
        <v>11.812080536912752</v>
      </c>
      <c r="O569" s="39" t="s">
        <v>564</v>
      </c>
      <c r="P569" s="11"/>
    </row>
    <row r="570" spans="1:16" x14ac:dyDescent="0.25">
      <c r="A570">
        <v>569</v>
      </c>
      <c r="B570" s="2" t="s">
        <v>565</v>
      </c>
      <c r="C570" s="9" t="s">
        <v>2487</v>
      </c>
      <c r="D570" s="4" t="s">
        <v>2348</v>
      </c>
      <c r="E570" s="4" t="s">
        <v>2488</v>
      </c>
      <c r="F570" s="20">
        <v>16210585</v>
      </c>
      <c r="G570" s="10" t="s">
        <v>915</v>
      </c>
      <c r="H570" s="11" t="s">
        <v>1577</v>
      </c>
      <c r="I570" s="14" t="s">
        <v>1643</v>
      </c>
      <c r="J570" s="23" t="s">
        <v>1657</v>
      </c>
      <c r="K570" s="11" t="s">
        <v>1658</v>
      </c>
      <c r="L570" s="33">
        <f t="shared" si="148"/>
        <v>0.40268456375838929</v>
      </c>
      <c r="M570" s="36">
        <f t="shared" si="147"/>
        <v>3.3333333333333335</v>
      </c>
      <c r="N570" s="37">
        <f t="shared" si="134"/>
        <v>11.812080536912752</v>
      </c>
      <c r="O570" s="39" t="s">
        <v>565</v>
      </c>
      <c r="P570" s="11"/>
    </row>
    <row r="571" spans="1:16" x14ac:dyDescent="0.25">
      <c r="A571">
        <v>570</v>
      </c>
      <c r="B571" s="2" t="s">
        <v>566</v>
      </c>
      <c r="C571" s="9" t="s">
        <v>2487</v>
      </c>
      <c r="D571" s="4" t="s">
        <v>2348</v>
      </c>
      <c r="E571" s="4" t="s">
        <v>2488</v>
      </c>
      <c r="F571" s="20">
        <v>16210585</v>
      </c>
      <c r="G571" s="10" t="s">
        <v>916</v>
      </c>
      <c r="H571" s="11" t="s">
        <v>1577</v>
      </c>
      <c r="I571" s="14" t="s">
        <v>1643</v>
      </c>
      <c r="J571" s="23" t="s">
        <v>1659</v>
      </c>
      <c r="K571" s="11" t="s">
        <v>1658</v>
      </c>
      <c r="L571" s="33">
        <f t="shared" si="148"/>
        <v>0.40268456375838929</v>
      </c>
      <c r="M571" s="36">
        <f t="shared" si="147"/>
        <v>3.3333333333333335</v>
      </c>
      <c r="N571" s="37">
        <f t="shared" si="134"/>
        <v>11.812080536912752</v>
      </c>
      <c r="O571" s="39" t="s">
        <v>566</v>
      </c>
      <c r="P571" s="11"/>
    </row>
    <row r="572" spans="1:16" x14ac:dyDescent="0.25">
      <c r="A572">
        <v>571</v>
      </c>
      <c r="B572" s="2" t="s">
        <v>567</v>
      </c>
      <c r="C572" s="9" t="s">
        <v>2487</v>
      </c>
      <c r="D572" s="4" t="s">
        <v>2348</v>
      </c>
      <c r="E572" s="4" t="s">
        <v>2488</v>
      </c>
      <c r="F572" s="20">
        <v>16210585</v>
      </c>
      <c r="G572" s="10" t="s">
        <v>917</v>
      </c>
      <c r="H572" s="11" t="s">
        <v>1577</v>
      </c>
      <c r="I572" s="14" t="s">
        <v>1643</v>
      </c>
      <c r="J572" s="23" t="s">
        <v>1660</v>
      </c>
      <c r="K572" s="11" t="s">
        <v>1658</v>
      </c>
      <c r="L572" s="33">
        <f t="shared" si="148"/>
        <v>0.40268456375838929</v>
      </c>
      <c r="M572" s="36">
        <f t="shared" si="147"/>
        <v>3.3333333333333335</v>
      </c>
      <c r="N572" s="37">
        <f t="shared" ref="N572:N594" si="149">88/745*100</f>
        <v>11.812080536912752</v>
      </c>
      <c r="O572" s="39" t="s">
        <v>567</v>
      </c>
      <c r="P572" s="11"/>
    </row>
    <row r="573" spans="1:16" x14ac:dyDescent="0.25">
      <c r="A573">
        <v>572</v>
      </c>
      <c r="B573" s="2" t="s">
        <v>568</v>
      </c>
      <c r="C573" s="9" t="s">
        <v>2487</v>
      </c>
      <c r="D573" s="4" t="s">
        <v>2348</v>
      </c>
      <c r="E573" s="4" t="s">
        <v>2488</v>
      </c>
      <c r="F573" s="20">
        <v>16210585</v>
      </c>
      <c r="G573" s="10" t="s">
        <v>918</v>
      </c>
      <c r="H573" s="11" t="s">
        <v>1577</v>
      </c>
      <c r="I573" s="14" t="s">
        <v>1643</v>
      </c>
      <c r="J573" s="23" t="s">
        <v>1661</v>
      </c>
      <c r="K573" s="11" t="s">
        <v>1658</v>
      </c>
      <c r="L573" s="33">
        <f t="shared" si="148"/>
        <v>0.40268456375838929</v>
      </c>
      <c r="M573" s="36">
        <f t="shared" si="147"/>
        <v>3.3333333333333335</v>
      </c>
      <c r="N573" s="37">
        <f t="shared" si="149"/>
        <v>11.812080536912752</v>
      </c>
      <c r="O573" s="39" t="s">
        <v>568</v>
      </c>
      <c r="P573" s="11"/>
    </row>
    <row r="574" spans="1:16" x14ac:dyDescent="0.25">
      <c r="A574">
        <v>573</v>
      </c>
      <c r="B574" s="2" t="s">
        <v>569</v>
      </c>
      <c r="C574" s="9" t="s">
        <v>2487</v>
      </c>
      <c r="D574" s="4" t="s">
        <v>2348</v>
      </c>
      <c r="E574" s="4" t="s">
        <v>2488</v>
      </c>
      <c r="F574" s="20">
        <v>16210585</v>
      </c>
      <c r="G574" s="10" t="s">
        <v>919</v>
      </c>
      <c r="H574" s="11" t="s">
        <v>1577</v>
      </c>
      <c r="I574" s="14" t="s">
        <v>1643</v>
      </c>
      <c r="J574" s="23" t="s">
        <v>1662</v>
      </c>
      <c r="K574" s="11" t="s">
        <v>1658</v>
      </c>
      <c r="L574" s="33">
        <f t="shared" si="148"/>
        <v>0.40268456375838929</v>
      </c>
      <c r="M574" s="36">
        <f t="shared" si="147"/>
        <v>3.3333333333333335</v>
      </c>
      <c r="N574" s="37">
        <f t="shared" si="149"/>
        <v>11.812080536912752</v>
      </c>
      <c r="O574" s="39" t="s">
        <v>569</v>
      </c>
      <c r="P574" s="11"/>
    </row>
    <row r="575" spans="1:16" x14ac:dyDescent="0.25">
      <c r="A575">
        <v>574</v>
      </c>
      <c r="B575" s="2" t="s">
        <v>570</v>
      </c>
      <c r="C575" s="9" t="s">
        <v>2487</v>
      </c>
      <c r="D575" s="4" t="s">
        <v>2348</v>
      </c>
      <c r="E575" s="4" t="s">
        <v>2488</v>
      </c>
      <c r="F575" s="20">
        <v>16210585</v>
      </c>
      <c r="G575" s="10" t="s">
        <v>920</v>
      </c>
      <c r="H575" s="11" t="s">
        <v>1577</v>
      </c>
      <c r="I575" s="14" t="s">
        <v>1643</v>
      </c>
      <c r="J575" s="23" t="s">
        <v>1663</v>
      </c>
      <c r="K575" s="11" t="s">
        <v>1658</v>
      </c>
      <c r="L575" s="33">
        <f t="shared" si="148"/>
        <v>0.40268456375838929</v>
      </c>
      <c r="M575" s="36">
        <f t="shared" si="147"/>
        <v>3.3333333333333335</v>
      </c>
      <c r="N575" s="37">
        <f t="shared" si="149"/>
        <v>11.812080536912752</v>
      </c>
      <c r="O575" s="39" t="s">
        <v>570</v>
      </c>
      <c r="P575" s="11"/>
    </row>
    <row r="576" spans="1:16" x14ac:dyDescent="0.25">
      <c r="A576">
        <v>575</v>
      </c>
      <c r="B576" s="2" t="s">
        <v>571</v>
      </c>
      <c r="C576" s="9" t="s">
        <v>2487</v>
      </c>
      <c r="D576" s="4" t="s">
        <v>2348</v>
      </c>
      <c r="E576" s="4" t="s">
        <v>2488</v>
      </c>
      <c r="F576" s="20">
        <v>16210585</v>
      </c>
      <c r="G576" s="10" t="s">
        <v>921</v>
      </c>
      <c r="H576" s="11" t="s">
        <v>1577</v>
      </c>
      <c r="I576" s="14" t="s">
        <v>1643</v>
      </c>
      <c r="J576" s="23" t="s">
        <v>1664</v>
      </c>
      <c r="K576" s="11" t="s">
        <v>1658</v>
      </c>
      <c r="L576" s="33">
        <f t="shared" si="148"/>
        <v>0.40268456375838929</v>
      </c>
      <c r="M576" s="36">
        <f t="shared" si="147"/>
        <v>3.3333333333333335</v>
      </c>
      <c r="N576" s="37">
        <f t="shared" si="149"/>
        <v>11.812080536912752</v>
      </c>
      <c r="O576" s="39" t="s">
        <v>571</v>
      </c>
      <c r="P576" s="11"/>
    </row>
    <row r="577" spans="1:16" x14ac:dyDescent="0.25">
      <c r="A577">
        <v>576</v>
      </c>
      <c r="B577" s="2" t="s">
        <v>572</v>
      </c>
      <c r="C577" s="9" t="s">
        <v>2487</v>
      </c>
      <c r="D577" s="4" t="s">
        <v>2348</v>
      </c>
      <c r="E577" s="4" t="s">
        <v>2488</v>
      </c>
      <c r="F577" s="20">
        <v>16210585</v>
      </c>
      <c r="G577" s="10" t="s">
        <v>922</v>
      </c>
      <c r="H577" s="11" t="s">
        <v>1577</v>
      </c>
      <c r="I577" s="14" t="s">
        <v>1643</v>
      </c>
      <c r="J577" s="23" t="s">
        <v>1665</v>
      </c>
      <c r="K577" s="11" t="s">
        <v>1658</v>
      </c>
      <c r="L577" s="33">
        <f t="shared" si="148"/>
        <v>0.40268456375838929</v>
      </c>
      <c r="M577" s="36">
        <f t="shared" si="147"/>
        <v>3.3333333333333335</v>
      </c>
      <c r="N577" s="37">
        <f t="shared" si="149"/>
        <v>11.812080536912752</v>
      </c>
      <c r="O577" s="39" t="s">
        <v>572</v>
      </c>
      <c r="P577" s="11"/>
    </row>
    <row r="578" spans="1:16" x14ac:dyDescent="0.25">
      <c r="A578">
        <v>577</v>
      </c>
      <c r="B578" s="2" t="s">
        <v>573</v>
      </c>
      <c r="C578" s="9" t="s">
        <v>2487</v>
      </c>
      <c r="D578" s="4" t="s">
        <v>2348</v>
      </c>
      <c r="E578" s="4" t="s">
        <v>2488</v>
      </c>
      <c r="F578" s="20">
        <v>16210585</v>
      </c>
      <c r="G578" s="10" t="s">
        <v>923</v>
      </c>
      <c r="H578" s="11" t="s">
        <v>1577</v>
      </c>
      <c r="I578" s="14" t="s">
        <v>1643</v>
      </c>
      <c r="J578" s="23" t="s">
        <v>1666</v>
      </c>
      <c r="K578" s="11" t="s">
        <v>1658</v>
      </c>
      <c r="L578" s="33">
        <f t="shared" si="148"/>
        <v>0.40268456375838929</v>
      </c>
      <c r="M578" s="36">
        <f t="shared" si="147"/>
        <v>3.3333333333333335</v>
      </c>
      <c r="N578" s="37">
        <f t="shared" si="149"/>
        <v>11.812080536912752</v>
      </c>
      <c r="O578" s="39" t="s">
        <v>573</v>
      </c>
      <c r="P578" s="11"/>
    </row>
    <row r="579" spans="1:16" x14ac:dyDescent="0.25">
      <c r="A579">
        <v>578</v>
      </c>
      <c r="B579" s="2" t="s">
        <v>574</v>
      </c>
      <c r="C579" s="9" t="s">
        <v>2487</v>
      </c>
      <c r="D579" s="4" t="s">
        <v>2348</v>
      </c>
      <c r="E579" s="4" t="s">
        <v>2488</v>
      </c>
      <c r="F579" s="20">
        <v>16210585</v>
      </c>
      <c r="G579" s="10" t="s">
        <v>924</v>
      </c>
      <c r="H579" s="11" t="s">
        <v>1577</v>
      </c>
      <c r="I579" s="14" t="s">
        <v>1643</v>
      </c>
      <c r="J579" s="23" t="s">
        <v>1667</v>
      </c>
      <c r="K579" s="11" t="s">
        <v>1658</v>
      </c>
      <c r="L579" s="33">
        <f>2/745*100</f>
        <v>0.26845637583892618</v>
      </c>
      <c r="M579" s="36">
        <f t="shared" ref="M579:M584" si="150">2/88*100</f>
        <v>2.2727272727272729</v>
      </c>
      <c r="N579" s="37">
        <f t="shared" si="149"/>
        <v>11.812080536912752</v>
      </c>
      <c r="O579" s="39" t="s">
        <v>574</v>
      </c>
      <c r="P579" s="11"/>
    </row>
    <row r="580" spans="1:16" x14ac:dyDescent="0.25">
      <c r="A580">
        <v>579</v>
      </c>
      <c r="B580" s="2" t="s">
        <v>575</v>
      </c>
      <c r="C580" s="9" t="s">
        <v>2487</v>
      </c>
      <c r="D580" s="4" t="s">
        <v>2348</v>
      </c>
      <c r="E580" s="4" t="s">
        <v>2488</v>
      </c>
      <c r="F580" s="20">
        <v>16210585</v>
      </c>
      <c r="G580" s="10" t="s">
        <v>925</v>
      </c>
      <c r="H580" s="11" t="s">
        <v>1577</v>
      </c>
      <c r="I580" s="14" t="s">
        <v>1643</v>
      </c>
      <c r="J580" s="23" t="s">
        <v>1668</v>
      </c>
      <c r="K580" s="11" t="s">
        <v>1658</v>
      </c>
      <c r="L580" s="33">
        <f t="shared" ref="L580:L584" si="151">2/745*100</f>
        <v>0.26845637583892618</v>
      </c>
      <c r="M580" s="36">
        <f t="shared" si="150"/>
        <v>2.2727272727272729</v>
      </c>
      <c r="N580" s="37">
        <f t="shared" si="149"/>
        <v>11.812080536912752</v>
      </c>
      <c r="O580" s="39" t="s">
        <v>575</v>
      </c>
      <c r="P580" s="11"/>
    </row>
    <row r="581" spans="1:16" x14ac:dyDescent="0.25">
      <c r="A581">
        <v>580</v>
      </c>
      <c r="B581" s="2" t="s">
        <v>576</v>
      </c>
      <c r="C581" s="9" t="s">
        <v>2489</v>
      </c>
      <c r="D581" s="4" t="s">
        <v>2348</v>
      </c>
      <c r="E581" s="4" t="s">
        <v>2490</v>
      </c>
      <c r="F581" s="20" t="s">
        <v>2450</v>
      </c>
      <c r="G581" s="10" t="s">
        <v>926</v>
      </c>
      <c r="H581" s="11" t="s">
        <v>1577</v>
      </c>
      <c r="I581" s="14" t="s">
        <v>1643</v>
      </c>
      <c r="J581" s="23" t="s">
        <v>1669</v>
      </c>
      <c r="K581" s="11" t="s">
        <v>1670</v>
      </c>
      <c r="L581" s="33">
        <f t="shared" si="151"/>
        <v>0.26845637583892618</v>
      </c>
      <c r="M581" s="36">
        <f t="shared" si="150"/>
        <v>2.2727272727272729</v>
      </c>
      <c r="N581" s="37">
        <f t="shared" si="149"/>
        <v>11.812080536912752</v>
      </c>
      <c r="O581" s="39" t="s">
        <v>576</v>
      </c>
      <c r="P581" s="11"/>
    </row>
    <row r="582" spans="1:16" x14ac:dyDescent="0.25">
      <c r="A582">
        <v>581</v>
      </c>
      <c r="B582" s="2" t="s">
        <v>577</v>
      </c>
      <c r="C582" s="9" t="s">
        <v>2489</v>
      </c>
      <c r="D582" s="4" t="s">
        <v>2348</v>
      </c>
      <c r="E582" s="4" t="s">
        <v>2490</v>
      </c>
      <c r="F582" s="20" t="s">
        <v>2450</v>
      </c>
      <c r="G582" s="10" t="s">
        <v>927</v>
      </c>
      <c r="H582" s="11" t="s">
        <v>1577</v>
      </c>
      <c r="I582" s="14" t="s">
        <v>1643</v>
      </c>
      <c r="J582" s="23" t="s">
        <v>1671</v>
      </c>
      <c r="K582" s="11" t="s">
        <v>1670</v>
      </c>
      <c r="L582" s="33">
        <f t="shared" si="151"/>
        <v>0.26845637583892618</v>
      </c>
      <c r="M582" s="36">
        <f t="shared" si="150"/>
        <v>2.2727272727272729</v>
      </c>
      <c r="N582" s="37">
        <f t="shared" si="149"/>
        <v>11.812080536912752</v>
      </c>
      <c r="O582" s="39" t="s">
        <v>577</v>
      </c>
      <c r="P582" s="11"/>
    </row>
    <row r="583" spans="1:16" x14ac:dyDescent="0.25">
      <c r="A583">
        <v>582</v>
      </c>
      <c r="B583" s="2" t="s">
        <v>578</v>
      </c>
      <c r="C583" s="9" t="s">
        <v>2489</v>
      </c>
      <c r="D583" s="4" t="s">
        <v>2348</v>
      </c>
      <c r="E583" s="4" t="s">
        <v>2490</v>
      </c>
      <c r="F583" s="20" t="s">
        <v>2450</v>
      </c>
      <c r="G583" s="10" t="s">
        <v>928</v>
      </c>
      <c r="H583" s="11" t="s">
        <v>1577</v>
      </c>
      <c r="I583" s="14" t="s">
        <v>1643</v>
      </c>
      <c r="J583" s="23" t="s">
        <v>1672</v>
      </c>
      <c r="K583" s="11" t="s">
        <v>1670</v>
      </c>
      <c r="L583" s="33">
        <f t="shared" si="151"/>
        <v>0.26845637583892618</v>
      </c>
      <c r="M583" s="36">
        <f t="shared" si="150"/>
        <v>2.2727272727272729</v>
      </c>
      <c r="N583" s="37">
        <f t="shared" si="149"/>
        <v>11.812080536912752</v>
      </c>
      <c r="O583" s="39" t="s">
        <v>578</v>
      </c>
      <c r="P583" s="11"/>
    </row>
    <row r="584" spans="1:16" x14ac:dyDescent="0.25">
      <c r="A584">
        <v>583</v>
      </c>
      <c r="B584" s="2" t="s">
        <v>579</v>
      </c>
      <c r="C584" s="9" t="s">
        <v>2489</v>
      </c>
      <c r="D584" s="4" t="s">
        <v>2348</v>
      </c>
      <c r="E584" s="4" t="s">
        <v>2490</v>
      </c>
      <c r="F584" s="20" t="s">
        <v>2450</v>
      </c>
      <c r="G584" s="10" t="s">
        <v>929</v>
      </c>
      <c r="H584" s="11" t="s">
        <v>1577</v>
      </c>
      <c r="I584" s="14" t="s">
        <v>1643</v>
      </c>
      <c r="J584" s="23" t="s">
        <v>1673</v>
      </c>
      <c r="K584" s="11" t="s">
        <v>1670</v>
      </c>
      <c r="L584" s="33">
        <f t="shared" si="151"/>
        <v>0.26845637583892618</v>
      </c>
      <c r="M584" s="36">
        <f t="shared" si="150"/>
        <v>2.2727272727272729</v>
      </c>
      <c r="N584" s="37">
        <f t="shared" si="149"/>
        <v>11.812080536912752</v>
      </c>
      <c r="O584" s="39" t="s">
        <v>579</v>
      </c>
      <c r="P584" s="11"/>
    </row>
    <row r="585" spans="1:16" x14ac:dyDescent="0.25">
      <c r="A585">
        <v>584</v>
      </c>
      <c r="B585" s="2" t="s">
        <v>580</v>
      </c>
      <c r="C585" s="9" t="s">
        <v>2491</v>
      </c>
      <c r="D585" s="4" t="s">
        <v>2348</v>
      </c>
      <c r="E585" s="4" t="s">
        <v>2492</v>
      </c>
      <c r="F585" s="20">
        <v>18426895</v>
      </c>
      <c r="G585" s="10" t="s">
        <v>930</v>
      </c>
      <c r="H585" s="11" t="s">
        <v>1577</v>
      </c>
      <c r="I585" s="14" t="s">
        <v>1643</v>
      </c>
      <c r="J585" s="23" t="s">
        <v>1674</v>
      </c>
      <c r="K585" s="11" t="s">
        <v>1675</v>
      </c>
      <c r="L585" s="33">
        <f>3/745*100</f>
        <v>0.40268456375838929</v>
      </c>
      <c r="M585" s="36">
        <f t="shared" ref="M585:M590" si="152">3/90*100</f>
        <v>3.3333333333333335</v>
      </c>
      <c r="N585" s="37">
        <f t="shared" si="149"/>
        <v>11.812080536912752</v>
      </c>
      <c r="O585" s="39" t="s">
        <v>580</v>
      </c>
      <c r="P585" s="11"/>
    </row>
    <row r="586" spans="1:16" x14ac:dyDescent="0.25">
      <c r="A586">
        <v>585</v>
      </c>
      <c r="B586" s="2" t="s">
        <v>581</v>
      </c>
      <c r="C586" s="9" t="s">
        <v>2491</v>
      </c>
      <c r="D586" s="4" t="s">
        <v>2348</v>
      </c>
      <c r="E586" s="4" t="s">
        <v>2492</v>
      </c>
      <c r="F586" s="20">
        <v>18426895</v>
      </c>
      <c r="G586" s="10" t="s">
        <v>931</v>
      </c>
      <c r="H586" s="11" t="s">
        <v>1577</v>
      </c>
      <c r="I586" s="14" t="s">
        <v>1643</v>
      </c>
      <c r="J586" s="23" t="s">
        <v>1676</v>
      </c>
      <c r="K586" s="11" t="s">
        <v>1675</v>
      </c>
      <c r="L586" s="33">
        <f t="shared" ref="L586:L590" si="153">3/745*100</f>
        <v>0.40268456375838929</v>
      </c>
      <c r="M586" s="36">
        <f t="shared" si="152"/>
        <v>3.3333333333333335</v>
      </c>
      <c r="N586" s="37">
        <f t="shared" si="149"/>
        <v>11.812080536912752</v>
      </c>
      <c r="O586" s="39" t="s">
        <v>581</v>
      </c>
      <c r="P586" s="11"/>
    </row>
    <row r="587" spans="1:16" x14ac:dyDescent="0.25">
      <c r="A587">
        <v>586</v>
      </c>
      <c r="B587" s="2" t="s">
        <v>582</v>
      </c>
      <c r="C587" s="9" t="s">
        <v>2491</v>
      </c>
      <c r="D587" s="4" t="s">
        <v>2348</v>
      </c>
      <c r="E587" s="4" t="s">
        <v>2492</v>
      </c>
      <c r="F587" s="20">
        <v>18426895</v>
      </c>
      <c r="G587" s="10" t="s">
        <v>932</v>
      </c>
      <c r="H587" s="11" t="s">
        <v>1577</v>
      </c>
      <c r="I587" s="14" t="s">
        <v>1643</v>
      </c>
      <c r="J587" s="23" t="s">
        <v>1677</v>
      </c>
      <c r="K587" s="11" t="s">
        <v>1675</v>
      </c>
      <c r="L587" s="33">
        <f t="shared" si="153"/>
        <v>0.40268456375838929</v>
      </c>
      <c r="M587" s="36">
        <f t="shared" si="152"/>
        <v>3.3333333333333335</v>
      </c>
      <c r="N587" s="37">
        <f t="shared" si="149"/>
        <v>11.812080536912752</v>
      </c>
      <c r="O587" s="39" t="s">
        <v>582</v>
      </c>
      <c r="P587" s="11"/>
    </row>
    <row r="588" spans="1:16" x14ac:dyDescent="0.25">
      <c r="A588">
        <v>587</v>
      </c>
      <c r="B588" s="2" t="s">
        <v>583</v>
      </c>
      <c r="C588" s="9" t="s">
        <v>2491</v>
      </c>
      <c r="D588" s="4" t="s">
        <v>2348</v>
      </c>
      <c r="E588" s="4" t="s">
        <v>2492</v>
      </c>
      <c r="F588" s="20">
        <v>18426895</v>
      </c>
      <c r="G588" s="10" t="s">
        <v>933</v>
      </c>
      <c r="H588" s="11" t="s">
        <v>1577</v>
      </c>
      <c r="I588" s="14" t="s">
        <v>1643</v>
      </c>
      <c r="J588" s="23" t="s">
        <v>1678</v>
      </c>
      <c r="K588" s="11" t="s">
        <v>1675</v>
      </c>
      <c r="L588" s="33">
        <f t="shared" si="153"/>
        <v>0.40268456375838929</v>
      </c>
      <c r="M588" s="36">
        <f t="shared" si="152"/>
        <v>3.3333333333333335</v>
      </c>
      <c r="N588" s="37">
        <f t="shared" si="149"/>
        <v>11.812080536912752</v>
      </c>
      <c r="O588" s="39" t="s">
        <v>583</v>
      </c>
      <c r="P588" s="11"/>
    </row>
    <row r="589" spans="1:16" x14ac:dyDescent="0.25">
      <c r="A589">
        <v>588</v>
      </c>
      <c r="B589" s="2" t="s">
        <v>584</v>
      </c>
      <c r="C589" s="9" t="s">
        <v>2491</v>
      </c>
      <c r="D589" s="4" t="s">
        <v>2348</v>
      </c>
      <c r="E589" s="4" t="s">
        <v>2492</v>
      </c>
      <c r="F589" s="20">
        <v>18426895</v>
      </c>
      <c r="G589" s="10" t="s">
        <v>934</v>
      </c>
      <c r="H589" s="11" t="s">
        <v>1577</v>
      </c>
      <c r="I589" s="14" t="s">
        <v>1643</v>
      </c>
      <c r="J589" s="23" t="s">
        <v>1679</v>
      </c>
      <c r="K589" s="11" t="s">
        <v>1675</v>
      </c>
      <c r="L589" s="33">
        <f t="shared" si="153"/>
        <v>0.40268456375838929</v>
      </c>
      <c r="M589" s="36">
        <f t="shared" si="152"/>
        <v>3.3333333333333335</v>
      </c>
      <c r="N589" s="37">
        <f t="shared" si="149"/>
        <v>11.812080536912752</v>
      </c>
      <c r="O589" s="39" t="s">
        <v>584</v>
      </c>
      <c r="P589" s="11"/>
    </row>
    <row r="590" spans="1:16" x14ac:dyDescent="0.25">
      <c r="A590">
        <v>589</v>
      </c>
      <c r="B590" s="2" t="s">
        <v>585</v>
      </c>
      <c r="C590" s="9" t="s">
        <v>2491</v>
      </c>
      <c r="D590" s="4" t="s">
        <v>2348</v>
      </c>
      <c r="E590" s="4" t="s">
        <v>2492</v>
      </c>
      <c r="F590" s="20">
        <v>18426895</v>
      </c>
      <c r="G590" s="10" t="s">
        <v>935</v>
      </c>
      <c r="H590" s="11" t="s">
        <v>1577</v>
      </c>
      <c r="I590" s="14" t="s">
        <v>1643</v>
      </c>
      <c r="J590" s="23" t="s">
        <v>1680</v>
      </c>
      <c r="K590" s="11" t="s">
        <v>1675</v>
      </c>
      <c r="L590" s="33">
        <f t="shared" si="153"/>
        <v>0.40268456375838929</v>
      </c>
      <c r="M590" s="36">
        <f t="shared" si="152"/>
        <v>3.3333333333333335</v>
      </c>
      <c r="N590" s="37">
        <f t="shared" si="149"/>
        <v>11.812080536912752</v>
      </c>
      <c r="O590" s="39" t="s">
        <v>585</v>
      </c>
      <c r="P590" s="11"/>
    </row>
    <row r="591" spans="1:16" x14ac:dyDescent="0.25">
      <c r="A591">
        <v>590</v>
      </c>
      <c r="B591" s="2" t="s">
        <v>586</v>
      </c>
      <c r="C591" s="9" t="s">
        <v>2493</v>
      </c>
      <c r="D591" s="4" t="s">
        <v>2348</v>
      </c>
      <c r="E591" s="4" t="s">
        <v>2494</v>
      </c>
      <c r="F591" s="20">
        <v>17893130</v>
      </c>
      <c r="G591" s="10" t="s">
        <v>936</v>
      </c>
      <c r="H591" s="11" t="s">
        <v>1577</v>
      </c>
      <c r="I591" s="14" t="s">
        <v>1643</v>
      </c>
      <c r="J591" s="23" t="s">
        <v>1681</v>
      </c>
      <c r="K591" s="11" t="s">
        <v>1682</v>
      </c>
      <c r="L591" s="33">
        <f>2/745*100</f>
        <v>0.26845637583892618</v>
      </c>
      <c r="M591" s="36">
        <f t="shared" ref="M591:M594" si="154">2/88*100</f>
        <v>2.2727272727272729</v>
      </c>
      <c r="N591" s="37">
        <f t="shared" si="149"/>
        <v>11.812080536912752</v>
      </c>
      <c r="O591" s="39" t="s">
        <v>586</v>
      </c>
      <c r="P591" s="11"/>
    </row>
    <row r="592" spans="1:16" x14ac:dyDescent="0.25">
      <c r="A592">
        <v>591</v>
      </c>
      <c r="B592" s="2" t="s">
        <v>587</v>
      </c>
      <c r="C592" s="9" t="s">
        <v>2493</v>
      </c>
      <c r="D592" s="4" t="s">
        <v>2348</v>
      </c>
      <c r="E592" s="4" t="s">
        <v>2494</v>
      </c>
      <c r="F592" s="20">
        <v>17893130</v>
      </c>
      <c r="G592" s="10" t="s">
        <v>937</v>
      </c>
      <c r="H592" s="11" t="s">
        <v>1577</v>
      </c>
      <c r="I592" s="14" t="s">
        <v>1643</v>
      </c>
      <c r="J592" s="23" t="s">
        <v>1683</v>
      </c>
      <c r="K592" s="11" t="s">
        <v>1682</v>
      </c>
      <c r="L592" s="33">
        <f t="shared" ref="L592:L594" si="155">2/745*100</f>
        <v>0.26845637583892618</v>
      </c>
      <c r="M592" s="36">
        <f t="shared" si="154"/>
        <v>2.2727272727272729</v>
      </c>
      <c r="N592" s="37">
        <f t="shared" si="149"/>
        <v>11.812080536912752</v>
      </c>
      <c r="O592" s="39" t="s">
        <v>587</v>
      </c>
      <c r="P592" s="11"/>
    </row>
    <row r="593" spans="1:16" ht="15" customHeight="1" x14ac:dyDescent="0.25">
      <c r="A593">
        <v>592</v>
      </c>
      <c r="B593" s="2" t="s">
        <v>588</v>
      </c>
      <c r="C593" s="9" t="s">
        <v>2493</v>
      </c>
      <c r="D593" s="4" t="s">
        <v>2348</v>
      </c>
      <c r="E593" s="4" t="s">
        <v>2494</v>
      </c>
      <c r="F593" s="20">
        <v>17893130</v>
      </c>
      <c r="G593" s="10" t="s">
        <v>938</v>
      </c>
      <c r="H593" s="11" t="s">
        <v>1577</v>
      </c>
      <c r="I593" s="14" t="s">
        <v>1643</v>
      </c>
      <c r="J593" s="23" t="s">
        <v>1684</v>
      </c>
      <c r="K593" s="11" t="s">
        <v>1682</v>
      </c>
      <c r="L593" s="33">
        <f t="shared" si="155"/>
        <v>0.26845637583892618</v>
      </c>
      <c r="M593" s="36">
        <f t="shared" si="154"/>
        <v>2.2727272727272729</v>
      </c>
      <c r="N593" s="37">
        <f t="shared" si="149"/>
        <v>11.812080536912752</v>
      </c>
      <c r="O593" s="39" t="s">
        <v>588</v>
      </c>
      <c r="P593" s="11"/>
    </row>
    <row r="594" spans="1:16" ht="15" customHeight="1" x14ac:dyDescent="0.25">
      <c r="A594">
        <v>593</v>
      </c>
      <c r="B594" s="2" t="s">
        <v>589</v>
      </c>
      <c r="C594" s="9" t="s">
        <v>2493</v>
      </c>
      <c r="D594" s="4" t="s">
        <v>2348</v>
      </c>
      <c r="E594" s="4" t="s">
        <v>2494</v>
      </c>
      <c r="F594" s="20">
        <v>17893130</v>
      </c>
      <c r="G594" s="10" t="s">
        <v>939</v>
      </c>
      <c r="H594" s="11" t="s">
        <v>1577</v>
      </c>
      <c r="I594" s="14" t="s">
        <v>1643</v>
      </c>
      <c r="J594" s="23" t="s">
        <v>1685</v>
      </c>
      <c r="K594" s="11" t="s">
        <v>1682</v>
      </c>
      <c r="L594" s="33">
        <f t="shared" si="155"/>
        <v>0.26845637583892618</v>
      </c>
      <c r="M594" s="36">
        <f t="shared" si="154"/>
        <v>2.2727272727272729</v>
      </c>
      <c r="N594" s="37">
        <f t="shared" si="149"/>
        <v>11.812080536912752</v>
      </c>
      <c r="O594" s="39" t="s">
        <v>589</v>
      </c>
      <c r="P594" s="11"/>
    </row>
    <row r="595" spans="1:16" x14ac:dyDescent="0.25">
      <c r="A595">
        <v>594</v>
      </c>
      <c r="B595" s="2" t="s">
        <v>590</v>
      </c>
      <c r="C595" s="9" t="s">
        <v>2495</v>
      </c>
      <c r="D595" s="4" t="s">
        <v>2348</v>
      </c>
      <c r="E595" s="11" t="s">
        <v>2496</v>
      </c>
      <c r="F595" s="20">
        <v>18426895</v>
      </c>
      <c r="G595" s="1" t="s">
        <v>862</v>
      </c>
      <c r="H595" s="11" t="s">
        <v>1577</v>
      </c>
      <c r="I595" s="14" t="s">
        <v>1614</v>
      </c>
      <c r="J595" s="24" t="s">
        <v>1610</v>
      </c>
      <c r="K595" s="11" t="s">
        <v>1611</v>
      </c>
      <c r="L595" s="33">
        <f>3/745*100</f>
        <v>0.40268456375838929</v>
      </c>
      <c r="M595" s="36">
        <f>3/15*100</f>
        <v>20</v>
      </c>
      <c r="N595" s="37">
        <f>15/745*100</f>
        <v>2.0134228187919461</v>
      </c>
      <c r="O595" s="39" t="s">
        <v>590</v>
      </c>
      <c r="P595" s="11"/>
    </row>
    <row r="596" spans="1:16" x14ac:dyDescent="0.25">
      <c r="A596">
        <v>595</v>
      </c>
      <c r="B596" s="2" t="s">
        <v>591</v>
      </c>
      <c r="C596" s="9" t="s">
        <v>2495</v>
      </c>
      <c r="D596" s="4" t="s">
        <v>2348</v>
      </c>
      <c r="E596" s="11" t="s">
        <v>2496</v>
      </c>
      <c r="F596" s="20">
        <v>18426895</v>
      </c>
      <c r="G596" s="1" t="s">
        <v>863</v>
      </c>
      <c r="H596" s="11" t="s">
        <v>1577</v>
      </c>
      <c r="I596" s="14" t="s">
        <v>1614</v>
      </c>
      <c r="J596" s="24" t="s">
        <v>1612</v>
      </c>
      <c r="K596" s="11" t="s">
        <v>1611</v>
      </c>
      <c r="L596" s="33">
        <f t="shared" ref="L596:L615" si="156">3/745*100</f>
        <v>0.40268456375838929</v>
      </c>
      <c r="M596" s="36">
        <f t="shared" ref="M596:M609" si="157">3/15*100</f>
        <v>20</v>
      </c>
      <c r="N596" s="37">
        <f t="shared" ref="N596:N609" si="158">15/745*100</f>
        <v>2.0134228187919461</v>
      </c>
      <c r="O596" s="39" t="s">
        <v>591</v>
      </c>
      <c r="P596" s="11"/>
    </row>
    <row r="597" spans="1:16" x14ac:dyDescent="0.25">
      <c r="A597">
        <v>596</v>
      </c>
      <c r="B597" s="2" t="s">
        <v>592</v>
      </c>
      <c r="C597" s="9" t="s">
        <v>2495</v>
      </c>
      <c r="D597" s="4" t="s">
        <v>2348</v>
      </c>
      <c r="E597" s="11" t="s">
        <v>2496</v>
      </c>
      <c r="F597" s="20">
        <v>18426895</v>
      </c>
      <c r="G597" s="1" t="s">
        <v>864</v>
      </c>
      <c r="H597" s="11" t="s">
        <v>1577</v>
      </c>
      <c r="I597" s="14" t="s">
        <v>1614</v>
      </c>
      <c r="J597" s="24" t="s">
        <v>1613</v>
      </c>
      <c r="K597" s="11" t="s">
        <v>1611</v>
      </c>
      <c r="L597" s="33">
        <f t="shared" si="156"/>
        <v>0.40268456375838929</v>
      </c>
      <c r="M597" s="36">
        <f t="shared" si="157"/>
        <v>20</v>
      </c>
      <c r="N597" s="37">
        <f t="shared" si="158"/>
        <v>2.0134228187919461</v>
      </c>
      <c r="O597" s="39" t="s">
        <v>592</v>
      </c>
      <c r="P597" s="11"/>
    </row>
    <row r="598" spans="1:16" x14ac:dyDescent="0.25">
      <c r="A598">
        <v>597</v>
      </c>
      <c r="B598" s="2" t="s">
        <v>593</v>
      </c>
      <c r="C598" s="9" t="s">
        <v>2495</v>
      </c>
      <c r="D598" s="4" t="s">
        <v>2348</v>
      </c>
      <c r="E598" s="11" t="s">
        <v>2496</v>
      </c>
      <c r="F598" s="20">
        <v>18426895</v>
      </c>
      <c r="G598" s="1" t="s">
        <v>865</v>
      </c>
      <c r="H598" s="11" t="s">
        <v>1577</v>
      </c>
      <c r="I598" s="14" t="s">
        <v>1615</v>
      </c>
      <c r="J598" s="24" t="s">
        <v>1610</v>
      </c>
      <c r="K598" s="11" t="s">
        <v>1611</v>
      </c>
      <c r="L598" s="33">
        <f t="shared" si="156"/>
        <v>0.40268456375838929</v>
      </c>
      <c r="M598" s="36">
        <f t="shared" si="157"/>
        <v>20</v>
      </c>
      <c r="N598" s="37">
        <f t="shared" si="158"/>
        <v>2.0134228187919461</v>
      </c>
      <c r="O598" s="39" t="s">
        <v>593</v>
      </c>
      <c r="P598" s="11"/>
    </row>
    <row r="599" spans="1:16" x14ac:dyDescent="0.25">
      <c r="A599">
        <v>598</v>
      </c>
      <c r="B599" s="2" t="s">
        <v>594</v>
      </c>
      <c r="C599" s="9" t="s">
        <v>2495</v>
      </c>
      <c r="D599" s="4" t="s">
        <v>2348</v>
      </c>
      <c r="E599" s="11" t="s">
        <v>2496</v>
      </c>
      <c r="F599" s="20">
        <v>18426895</v>
      </c>
      <c r="G599" s="1" t="s">
        <v>866</v>
      </c>
      <c r="H599" s="11" t="s">
        <v>1577</v>
      </c>
      <c r="I599" s="14" t="s">
        <v>1615</v>
      </c>
      <c r="J599" s="24" t="s">
        <v>1612</v>
      </c>
      <c r="K599" s="11" t="s">
        <v>1611</v>
      </c>
      <c r="L599" s="33">
        <f t="shared" si="156"/>
        <v>0.40268456375838929</v>
      </c>
      <c r="M599" s="36">
        <f t="shared" si="157"/>
        <v>20</v>
      </c>
      <c r="N599" s="37">
        <f t="shared" si="158"/>
        <v>2.0134228187919461</v>
      </c>
      <c r="O599" s="39" t="s">
        <v>594</v>
      </c>
      <c r="P599" s="11"/>
    </row>
    <row r="600" spans="1:16" x14ac:dyDescent="0.25">
      <c r="A600">
        <v>599</v>
      </c>
      <c r="B600" s="2" t="s">
        <v>595</v>
      </c>
      <c r="C600" s="9" t="s">
        <v>2495</v>
      </c>
      <c r="D600" s="4" t="s">
        <v>2348</v>
      </c>
      <c r="E600" s="11" t="s">
        <v>2496</v>
      </c>
      <c r="F600" s="20">
        <v>18426895</v>
      </c>
      <c r="G600" s="1" t="s">
        <v>867</v>
      </c>
      <c r="H600" s="11" t="s">
        <v>1577</v>
      </c>
      <c r="I600" s="14" t="s">
        <v>1615</v>
      </c>
      <c r="J600" s="24" t="s">
        <v>1613</v>
      </c>
      <c r="K600" s="11" t="s">
        <v>1611</v>
      </c>
      <c r="L600" s="33">
        <f t="shared" si="156"/>
        <v>0.40268456375838929</v>
      </c>
      <c r="M600" s="36">
        <f t="shared" si="157"/>
        <v>20</v>
      </c>
      <c r="N600" s="37">
        <f t="shared" si="158"/>
        <v>2.0134228187919461</v>
      </c>
      <c r="O600" s="39" t="s">
        <v>595</v>
      </c>
      <c r="P600" s="11"/>
    </row>
    <row r="601" spans="1:16" x14ac:dyDescent="0.25">
      <c r="A601">
        <v>600</v>
      </c>
      <c r="B601" s="2" t="s">
        <v>596</v>
      </c>
      <c r="C601" s="9" t="s">
        <v>2495</v>
      </c>
      <c r="D601" s="4" t="s">
        <v>2348</v>
      </c>
      <c r="E601" s="11" t="s">
        <v>2496</v>
      </c>
      <c r="F601" s="20">
        <v>18426895</v>
      </c>
      <c r="G601" s="1" t="s">
        <v>871</v>
      </c>
      <c r="H601" s="11" t="s">
        <v>1577</v>
      </c>
      <c r="I601" s="14" t="s">
        <v>1614</v>
      </c>
      <c r="J601" s="24" t="s">
        <v>1516</v>
      </c>
      <c r="K601" s="11" t="s">
        <v>1611</v>
      </c>
      <c r="L601" s="33">
        <f t="shared" si="156"/>
        <v>0.40268456375838929</v>
      </c>
      <c r="M601" s="36">
        <f t="shared" si="157"/>
        <v>20</v>
      </c>
      <c r="N601" s="37">
        <f t="shared" si="158"/>
        <v>2.0134228187919461</v>
      </c>
      <c r="O601" s="39" t="s">
        <v>596</v>
      </c>
      <c r="P601" s="11"/>
    </row>
    <row r="602" spans="1:16" x14ac:dyDescent="0.25">
      <c r="A602">
        <v>601</v>
      </c>
      <c r="B602" s="2" t="s">
        <v>597</v>
      </c>
      <c r="C602" s="9" t="s">
        <v>2495</v>
      </c>
      <c r="D602" s="4" t="s">
        <v>2348</v>
      </c>
      <c r="E602" s="11" t="s">
        <v>2496</v>
      </c>
      <c r="F602" s="20">
        <v>18426895</v>
      </c>
      <c r="G602" s="1" t="s">
        <v>872</v>
      </c>
      <c r="H602" s="11" t="s">
        <v>1577</v>
      </c>
      <c r="I602" s="14" t="s">
        <v>1614</v>
      </c>
      <c r="J602" s="24" t="s">
        <v>1517</v>
      </c>
      <c r="K602" s="11" t="s">
        <v>1611</v>
      </c>
      <c r="L602" s="33">
        <f t="shared" si="156"/>
        <v>0.40268456375838929</v>
      </c>
      <c r="M602" s="36">
        <f t="shared" si="157"/>
        <v>20</v>
      </c>
      <c r="N602" s="37">
        <f t="shared" si="158"/>
        <v>2.0134228187919461</v>
      </c>
      <c r="O602" s="39" t="s">
        <v>597</v>
      </c>
      <c r="P602" s="11"/>
    </row>
    <row r="603" spans="1:16" x14ac:dyDescent="0.25">
      <c r="A603">
        <v>602</v>
      </c>
      <c r="B603" s="2" t="s">
        <v>598</v>
      </c>
      <c r="C603" s="9" t="s">
        <v>2495</v>
      </c>
      <c r="D603" s="4" t="s">
        <v>2348</v>
      </c>
      <c r="E603" s="11" t="s">
        <v>2496</v>
      </c>
      <c r="F603" s="20">
        <v>18426895</v>
      </c>
      <c r="G603" s="1" t="s">
        <v>873</v>
      </c>
      <c r="H603" s="11" t="s">
        <v>1577</v>
      </c>
      <c r="I603" s="14" t="s">
        <v>1614</v>
      </c>
      <c r="J603" s="24" t="s">
        <v>1616</v>
      </c>
      <c r="K603" s="11" t="s">
        <v>1611</v>
      </c>
      <c r="L603" s="33">
        <f t="shared" si="156"/>
        <v>0.40268456375838929</v>
      </c>
      <c r="M603" s="36">
        <f t="shared" si="157"/>
        <v>20</v>
      </c>
      <c r="N603" s="37">
        <f t="shared" si="158"/>
        <v>2.0134228187919461</v>
      </c>
      <c r="O603" s="39" t="s">
        <v>598</v>
      </c>
      <c r="P603" s="11"/>
    </row>
    <row r="604" spans="1:16" x14ac:dyDescent="0.25">
      <c r="A604">
        <v>603</v>
      </c>
      <c r="B604" s="2" t="s">
        <v>599</v>
      </c>
      <c r="C604" s="9" t="s">
        <v>2495</v>
      </c>
      <c r="D604" s="4" t="s">
        <v>2348</v>
      </c>
      <c r="E604" s="11" t="s">
        <v>2496</v>
      </c>
      <c r="F604" s="20">
        <v>18426895</v>
      </c>
      <c r="G604" s="1" t="s">
        <v>874</v>
      </c>
      <c r="H604" s="11" t="s">
        <v>1577</v>
      </c>
      <c r="I604" s="14" t="s">
        <v>1615</v>
      </c>
      <c r="J604" s="24" t="s">
        <v>1516</v>
      </c>
      <c r="K604" s="11" t="s">
        <v>1611</v>
      </c>
      <c r="L604" s="33">
        <f t="shared" si="156"/>
        <v>0.40268456375838929</v>
      </c>
      <c r="M604" s="36">
        <f t="shared" si="157"/>
        <v>20</v>
      </c>
      <c r="N604" s="37">
        <f t="shared" si="158"/>
        <v>2.0134228187919461</v>
      </c>
      <c r="O604" s="39" t="s">
        <v>599</v>
      </c>
      <c r="P604" s="11"/>
    </row>
    <row r="605" spans="1:16" x14ac:dyDescent="0.25">
      <c r="A605">
        <v>604</v>
      </c>
      <c r="B605" s="2" t="s">
        <v>600</v>
      </c>
      <c r="C605" s="9" t="s">
        <v>2495</v>
      </c>
      <c r="D605" s="4" t="s">
        <v>2348</v>
      </c>
      <c r="E605" s="11" t="s">
        <v>2496</v>
      </c>
      <c r="F605" s="20">
        <v>18426895</v>
      </c>
      <c r="G605" s="1" t="s">
        <v>875</v>
      </c>
      <c r="H605" s="11" t="s">
        <v>1577</v>
      </c>
      <c r="I605" s="14" t="s">
        <v>1615</v>
      </c>
      <c r="J605" s="24" t="s">
        <v>1517</v>
      </c>
      <c r="K605" s="11" t="s">
        <v>1611</v>
      </c>
      <c r="L605" s="33">
        <f t="shared" si="156"/>
        <v>0.40268456375838929</v>
      </c>
      <c r="M605" s="36">
        <f t="shared" si="157"/>
        <v>20</v>
      </c>
      <c r="N605" s="37">
        <f t="shared" si="158"/>
        <v>2.0134228187919461</v>
      </c>
      <c r="O605" s="39" t="s">
        <v>600</v>
      </c>
      <c r="P605" s="11"/>
    </row>
    <row r="606" spans="1:16" x14ac:dyDescent="0.25">
      <c r="A606">
        <v>605</v>
      </c>
      <c r="B606" s="2" t="s">
        <v>601</v>
      </c>
      <c r="C606" s="9" t="s">
        <v>2495</v>
      </c>
      <c r="D606" s="4" t="s">
        <v>2348</v>
      </c>
      <c r="E606" s="11" t="s">
        <v>2496</v>
      </c>
      <c r="F606" s="20">
        <v>18426895</v>
      </c>
      <c r="G606" s="1" t="s">
        <v>876</v>
      </c>
      <c r="H606" s="11" t="s">
        <v>1577</v>
      </c>
      <c r="I606" s="14" t="s">
        <v>1615</v>
      </c>
      <c r="J606" s="24" t="s">
        <v>1616</v>
      </c>
      <c r="K606" s="11" t="s">
        <v>1611</v>
      </c>
      <c r="L606" s="33">
        <f t="shared" si="156"/>
        <v>0.40268456375838929</v>
      </c>
      <c r="M606" s="36">
        <f t="shared" si="157"/>
        <v>20</v>
      </c>
      <c r="N606" s="37">
        <f t="shared" si="158"/>
        <v>2.0134228187919461</v>
      </c>
      <c r="O606" s="39" t="s">
        <v>601</v>
      </c>
      <c r="P606" s="11"/>
    </row>
    <row r="607" spans="1:16" x14ac:dyDescent="0.25">
      <c r="A607">
        <v>606</v>
      </c>
      <c r="B607" s="2" t="s">
        <v>602</v>
      </c>
      <c r="C607" s="9" t="s">
        <v>2495</v>
      </c>
      <c r="D607" s="4" t="s">
        <v>2348</v>
      </c>
      <c r="E607" s="11" t="s">
        <v>2496</v>
      </c>
      <c r="F607" s="20">
        <v>18426895</v>
      </c>
      <c r="G607" s="1" t="s">
        <v>877</v>
      </c>
      <c r="H607" s="11" t="s">
        <v>1577</v>
      </c>
      <c r="I607" s="14" t="s">
        <v>1617</v>
      </c>
      <c r="J607" s="24" t="s">
        <v>1516</v>
      </c>
      <c r="K607" s="11" t="s">
        <v>1611</v>
      </c>
      <c r="L607" s="33">
        <f t="shared" si="156"/>
        <v>0.40268456375838929</v>
      </c>
      <c r="M607" s="36">
        <f t="shared" si="157"/>
        <v>20</v>
      </c>
      <c r="N607" s="37">
        <f t="shared" si="158"/>
        <v>2.0134228187919461</v>
      </c>
      <c r="O607" s="39" t="s">
        <v>602</v>
      </c>
      <c r="P607" s="11"/>
    </row>
    <row r="608" spans="1:16" x14ac:dyDescent="0.25">
      <c r="A608">
        <v>607</v>
      </c>
      <c r="B608" s="2" t="s">
        <v>603</v>
      </c>
      <c r="C608" s="9" t="s">
        <v>2495</v>
      </c>
      <c r="D608" s="4" t="s">
        <v>2348</v>
      </c>
      <c r="E608" s="11" t="s">
        <v>2496</v>
      </c>
      <c r="F608" s="20">
        <v>18426895</v>
      </c>
      <c r="G608" s="1" t="s">
        <v>878</v>
      </c>
      <c r="H608" s="11" t="s">
        <v>1577</v>
      </c>
      <c r="I608" s="14" t="s">
        <v>1617</v>
      </c>
      <c r="J608" s="24" t="s">
        <v>1517</v>
      </c>
      <c r="K608" s="11" t="s">
        <v>1611</v>
      </c>
      <c r="L608" s="33">
        <f t="shared" si="156"/>
        <v>0.40268456375838929</v>
      </c>
      <c r="M608" s="36">
        <f t="shared" si="157"/>
        <v>20</v>
      </c>
      <c r="N608" s="37">
        <f t="shared" si="158"/>
        <v>2.0134228187919461</v>
      </c>
      <c r="O608" s="39" t="s">
        <v>603</v>
      </c>
      <c r="P608" s="11"/>
    </row>
    <row r="609" spans="1:16" x14ac:dyDescent="0.25">
      <c r="A609">
        <v>608</v>
      </c>
      <c r="B609" s="2" t="s">
        <v>604</v>
      </c>
      <c r="C609" s="9" t="s">
        <v>2495</v>
      </c>
      <c r="D609" s="4" t="s">
        <v>2348</v>
      </c>
      <c r="E609" s="11" t="s">
        <v>2496</v>
      </c>
      <c r="F609" s="20">
        <v>18426895</v>
      </c>
      <c r="G609" s="1" t="s">
        <v>879</v>
      </c>
      <c r="H609" s="11" t="s">
        <v>1577</v>
      </c>
      <c r="I609" s="14" t="s">
        <v>1617</v>
      </c>
      <c r="J609" s="24" t="s">
        <v>1616</v>
      </c>
      <c r="K609" s="11" t="s">
        <v>1611</v>
      </c>
      <c r="L609" s="33">
        <f t="shared" si="156"/>
        <v>0.40268456375838929</v>
      </c>
      <c r="M609" s="36">
        <f t="shared" si="157"/>
        <v>20</v>
      </c>
      <c r="N609" s="37">
        <f t="shared" si="158"/>
        <v>2.0134228187919461</v>
      </c>
      <c r="O609" s="39" t="s">
        <v>604</v>
      </c>
      <c r="P609" s="11"/>
    </row>
    <row r="610" spans="1:16" x14ac:dyDescent="0.25">
      <c r="A610">
        <v>609</v>
      </c>
      <c r="B610" s="2" t="s">
        <v>605</v>
      </c>
      <c r="C610" s="9" t="s">
        <v>2495</v>
      </c>
      <c r="D610" s="4" t="s">
        <v>2348</v>
      </c>
      <c r="E610" s="11" t="s">
        <v>2496</v>
      </c>
      <c r="F610" s="20">
        <v>18426895</v>
      </c>
      <c r="G610" s="1" t="s">
        <v>859</v>
      </c>
      <c r="H610" s="11" t="s">
        <v>1577</v>
      </c>
      <c r="I610" s="14" t="s">
        <v>1609</v>
      </c>
      <c r="J610" s="24" t="s">
        <v>1610</v>
      </c>
      <c r="K610" s="11" t="s">
        <v>1611</v>
      </c>
      <c r="L610" s="33">
        <f t="shared" si="156"/>
        <v>0.40268456375838929</v>
      </c>
      <c r="M610" s="36">
        <v>50</v>
      </c>
      <c r="N610" s="37">
        <f>6/745*100</f>
        <v>0.80536912751677858</v>
      </c>
      <c r="O610" s="39" t="s">
        <v>605</v>
      </c>
      <c r="P610" s="11"/>
    </row>
    <row r="611" spans="1:16" x14ac:dyDescent="0.25">
      <c r="A611">
        <v>610</v>
      </c>
      <c r="B611" s="2" t="s">
        <v>606</v>
      </c>
      <c r="C611" s="9" t="s">
        <v>2495</v>
      </c>
      <c r="D611" s="4" t="s">
        <v>2348</v>
      </c>
      <c r="E611" s="11" t="s">
        <v>2496</v>
      </c>
      <c r="F611" s="20">
        <v>18426895</v>
      </c>
      <c r="G611" s="1" t="s">
        <v>860</v>
      </c>
      <c r="H611" s="11" t="s">
        <v>1577</v>
      </c>
      <c r="I611" s="14" t="s">
        <v>1609</v>
      </c>
      <c r="J611" s="24" t="s">
        <v>1612</v>
      </c>
      <c r="K611" s="11" t="s">
        <v>1611</v>
      </c>
      <c r="L611" s="33">
        <f t="shared" si="156"/>
        <v>0.40268456375838929</v>
      </c>
      <c r="M611" s="36">
        <v>50</v>
      </c>
      <c r="N611" s="37">
        <f t="shared" ref="N611:N615" si="159">6/745*100</f>
        <v>0.80536912751677858</v>
      </c>
      <c r="O611" s="39" t="s">
        <v>606</v>
      </c>
      <c r="P611" s="11"/>
    </row>
    <row r="612" spans="1:16" x14ac:dyDescent="0.25">
      <c r="A612">
        <v>611</v>
      </c>
      <c r="B612" s="2" t="s">
        <v>607</v>
      </c>
      <c r="C612" s="9" t="s">
        <v>2495</v>
      </c>
      <c r="D612" s="4" t="s">
        <v>2348</v>
      </c>
      <c r="E612" s="11" t="s">
        <v>2496</v>
      </c>
      <c r="F612" s="20">
        <v>18426895</v>
      </c>
      <c r="G612" s="1" t="s">
        <v>861</v>
      </c>
      <c r="H612" s="11" t="s">
        <v>1577</v>
      </c>
      <c r="I612" s="14" t="s">
        <v>1609</v>
      </c>
      <c r="J612" s="24" t="s">
        <v>1613</v>
      </c>
      <c r="K612" s="11" t="s">
        <v>1611</v>
      </c>
      <c r="L612" s="33">
        <f t="shared" si="156"/>
        <v>0.40268456375838929</v>
      </c>
      <c r="M612" s="36">
        <v>50</v>
      </c>
      <c r="N612" s="37">
        <f t="shared" si="159"/>
        <v>0.80536912751677858</v>
      </c>
      <c r="O612" s="39" t="s">
        <v>607</v>
      </c>
      <c r="P612" s="11"/>
    </row>
    <row r="613" spans="1:16" x14ac:dyDescent="0.25">
      <c r="A613">
        <v>612</v>
      </c>
      <c r="B613" s="2" t="s">
        <v>608</v>
      </c>
      <c r="C613" s="9" t="s">
        <v>2495</v>
      </c>
      <c r="D613" s="4" t="s">
        <v>2348</v>
      </c>
      <c r="E613" s="11" t="s">
        <v>2496</v>
      </c>
      <c r="F613" s="20">
        <v>18426895</v>
      </c>
      <c r="G613" s="1" t="s">
        <v>868</v>
      </c>
      <c r="H613" s="11" t="s">
        <v>1577</v>
      </c>
      <c r="I613" s="14" t="s">
        <v>1609</v>
      </c>
      <c r="J613" s="24" t="s">
        <v>1516</v>
      </c>
      <c r="K613" s="11" t="s">
        <v>1611</v>
      </c>
      <c r="L613" s="33">
        <f t="shared" si="156"/>
        <v>0.40268456375838929</v>
      </c>
      <c r="M613" s="36">
        <v>50</v>
      </c>
      <c r="N613" s="37">
        <f t="shared" si="159"/>
        <v>0.80536912751677858</v>
      </c>
      <c r="O613" s="39" t="s">
        <v>608</v>
      </c>
      <c r="P613" s="11"/>
    </row>
    <row r="614" spans="1:16" x14ac:dyDescent="0.25">
      <c r="A614">
        <v>613</v>
      </c>
      <c r="B614" s="2" t="s">
        <v>609</v>
      </c>
      <c r="C614" s="9" t="s">
        <v>2495</v>
      </c>
      <c r="D614" s="4" t="s">
        <v>2348</v>
      </c>
      <c r="E614" s="11" t="s">
        <v>2496</v>
      </c>
      <c r="F614" s="20">
        <v>18426895</v>
      </c>
      <c r="G614" s="1" t="s">
        <v>869</v>
      </c>
      <c r="H614" s="11" t="s">
        <v>1577</v>
      </c>
      <c r="I614" s="14" t="s">
        <v>1609</v>
      </c>
      <c r="J614" s="24" t="s">
        <v>1517</v>
      </c>
      <c r="K614" s="11" t="s">
        <v>1611</v>
      </c>
      <c r="L614" s="33">
        <f t="shared" si="156"/>
        <v>0.40268456375838929</v>
      </c>
      <c r="M614" s="36">
        <v>50</v>
      </c>
      <c r="N614" s="37">
        <f t="shared" si="159"/>
        <v>0.80536912751677858</v>
      </c>
      <c r="O614" s="39" t="s">
        <v>609</v>
      </c>
      <c r="P614" s="11"/>
    </row>
    <row r="615" spans="1:16" x14ac:dyDescent="0.25">
      <c r="A615">
        <v>614</v>
      </c>
      <c r="B615" s="2" t="s">
        <v>610</v>
      </c>
      <c r="C615" s="9" t="s">
        <v>2495</v>
      </c>
      <c r="D615" s="4" t="s">
        <v>2348</v>
      </c>
      <c r="E615" s="11" t="s">
        <v>2496</v>
      </c>
      <c r="F615" s="20">
        <v>18426895</v>
      </c>
      <c r="G615" s="1" t="s">
        <v>870</v>
      </c>
      <c r="H615" s="11" t="s">
        <v>1577</v>
      </c>
      <c r="I615" s="14" t="s">
        <v>1609</v>
      </c>
      <c r="J615" s="24" t="s">
        <v>1616</v>
      </c>
      <c r="K615" s="11" t="s">
        <v>1611</v>
      </c>
      <c r="L615" s="33">
        <f t="shared" si="156"/>
        <v>0.40268456375838929</v>
      </c>
      <c r="M615" s="36">
        <v>50</v>
      </c>
      <c r="N615" s="37">
        <f t="shared" si="159"/>
        <v>0.80536912751677858</v>
      </c>
      <c r="O615" s="39" t="s">
        <v>610</v>
      </c>
      <c r="P615" s="11"/>
    </row>
    <row r="616" spans="1:16" x14ac:dyDescent="0.25">
      <c r="A616">
        <v>615</v>
      </c>
      <c r="B616" s="2" t="s">
        <v>611</v>
      </c>
      <c r="C616" s="9" t="s">
        <v>2497</v>
      </c>
      <c r="D616" s="4" t="s">
        <v>2348</v>
      </c>
      <c r="E616" s="4" t="s">
        <v>2498</v>
      </c>
      <c r="F616" s="16">
        <v>19568420</v>
      </c>
      <c r="G616" s="10" t="s">
        <v>1379</v>
      </c>
      <c r="H616" s="11" t="s">
        <v>2219</v>
      </c>
      <c r="I616" s="15" t="s">
        <v>2225</v>
      </c>
      <c r="J616" s="23" t="s">
        <v>2226</v>
      </c>
      <c r="K616" s="11" t="s">
        <v>2227</v>
      </c>
      <c r="L616" s="33">
        <f>4/745*100</f>
        <v>0.53691275167785235</v>
      </c>
      <c r="M616" s="36">
        <f>4/68*100</f>
        <v>5.8823529411764701</v>
      </c>
      <c r="N616" s="37">
        <f>68/745*100</f>
        <v>9.1275167785234892</v>
      </c>
      <c r="O616" s="39" t="s">
        <v>611</v>
      </c>
      <c r="P616" s="11"/>
    </row>
    <row r="617" spans="1:16" x14ac:dyDescent="0.25">
      <c r="A617">
        <v>616</v>
      </c>
      <c r="B617" s="2" t="s">
        <v>612</v>
      </c>
      <c r="C617" s="9" t="s">
        <v>2497</v>
      </c>
      <c r="D617" s="4" t="s">
        <v>2348</v>
      </c>
      <c r="E617" s="4" t="s">
        <v>2498</v>
      </c>
      <c r="F617" s="16">
        <v>19568420</v>
      </c>
      <c r="G617" s="10" t="s">
        <v>1380</v>
      </c>
      <c r="H617" s="11" t="s">
        <v>2219</v>
      </c>
      <c r="I617" s="15" t="s">
        <v>2225</v>
      </c>
      <c r="J617" s="23" t="s">
        <v>2228</v>
      </c>
      <c r="K617" s="11" t="s">
        <v>2227</v>
      </c>
      <c r="L617" s="33">
        <f t="shared" ref="L617:L619" si="160">4/745*100</f>
        <v>0.53691275167785235</v>
      </c>
      <c r="M617" s="36">
        <f t="shared" ref="M617:M619" si="161">4/68*100</f>
        <v>5.8823529411764701</v>
      </c>
      <c r="N617" s="37">
        <f t="shared" ref="N617:N680" si="162">68/745*100</f>
        <v>9.1275167785234892</v>
      </c>
      <c r="O617" s="39" t="s">
        <v>612</v>
      </c>
      <c r="P617" s="11"/>
    </row>
    <row r="618" spans="1:16" x14ac:dyDescent="0.25">
      <c r="A618">
        <v>617</v>
      </c>
      <c r="B618" s="2" t="s">
        <v>613</v>
      </c>
      <c r="C618" s="9" t="s">
        <v>2497</v>
      </c>
      <c r="D618" s="4" t="s">
        <v>2348</v>
      </c>
      <c r="E618" s="4" t="s">
        <v>2498</v>
      </c>
      <c r="F618" s="16">
        <v>19568420</v>
      </c>
      <c r="G618" s="10" t="s">
        <v>1381</v>
      </c>
      <c r="H618" s="11" t="s">
        <v>2219</v>
      </c>
      <c r="I618" s="15" t="s">
        <v>2225</v>
      </c>
      <c r="J618" s="23" t="s">
        <v>2229</v>
      </c>
      <c r="K618" s="11" t="s">
        <v>2227</v>
      </c>
      <c r="L618" s="33">
        <f t="shared" si="160"/>
        <v>0.53691275167785235</v>
      </c>
      <c r="M618" s="36">
        <f t="shared" si="161"/>
        <v>5.8823529411764701</v>
      </c>
      <c r="N618" s="37">
        <f t="shared" si="162"/>
        <v>9.1275167785234892</v>
      </c>
      <c r="O618" s="39" t="s">
        <v>613</v>
      </c>
      <c r="P618" s="11"/>
    </row>
    <row r="619" spans="1:16" x14ac:dyDescent="0.25">
      <c r="A619">
        <v>618</v>
      </c>
      <c r="B619" s="2" t="s">
        <v>614</v>
      </c>
      <c r="C619" s="9" t="s">
        <v>2497</v>
      </c>
      <c r="D619" s="4" t="s">
        <v>2348</v>
      </c>
      <c r="E619" s="4" t="s">
        <v>2498</v>
      </c>
      <c r="F619" s="16">
        <v>19568420</v>
      </c>
      <c r="G619" s="10" t="s">
        <v>1382</v>
      </c>
      <c r="H619" s="11" t="s">
        <v>2219</v>
      </c>
      <c r="I619" s="15" t="s">
        <v>2225</v>
      </c>
      <c r="J619" s="23" t="s">
        <v>2230</v>
      </c>
      <c r="K619" s="11" t="s">
        <v>2227</v>
      </c>
      <c r="L619" s="33">
        <f t="shared" si="160"/>
        <v>0.53691275167785235</v>
      </c>
      <c r="M619" s="36">
        <f t="shared" si="161"/>
        <v>5.8823529411764701</v>
      </c>
      <c r="N619" s="37">
        <f t="shared" si="162"/>
        <v>9.1275167785234892</v>
      </c>
      <c r="O619" s="39" t="s">
        <v>614</v>
      </c>
      <c r="P619" s="11"/>
    </row>
    <row r="620" spans="1:16" x14ac:dyDescent="0.25">
      <c r="A620">
        <v>619</v>
      </c>
      <c r="B620" s="2" t="s">
        <v>615</v>
      </c>
      <c r="C620" s="9" t="s">
        <v>2497</v>
      </c>
      <c r="D620" s="4" t="s">
        <v>2348</v>
      </c>
      <c r="E620" s="4" t="s">
        <v>2498</v>
      </c>
      <c r="F620" s="16">
        <v>19568420</v>
      </c>
      <c r="G620" s="10" t="s">
        <v>1383</v>
      </c>
      <c r="H620" s="11" t="s">
        <v>2219</v>
      </c>
      <c r="I620" s="15" t="s">
        <v>2231</v>
      </c>
      <c r="J620" s="23" t="s">
        <v>2232</v>
      </c>
      <c r="K620" s="11" t="s">
        <v>2227</v>
      </c>
      <c r="L620" s="33">
        <f>5/745*100</f>
        <v>0.67114093959731547</v>
      </c>
      <c r="M620" s="36">
        <f>5/68*100</f>
        <v>7.3529411764705888</v>
      </c>
      <c r="N620" s="37">
        <f t="shared" si="162"/>
        <v>9.1275167785234892</v>
      </c>
      <c r="O620" s="39" t="s">
        <v>615</v>
      </c>
      <c r="P620" s="11"/>
    </row>
    <row r="621" spans="1:16" x14ac:dyDescent="0.25">
      <c r="A621">
        <v>620</v>
      </c>
      <c r="B621" s="2" t="s">
        <v>616</v>
      </c>
      <c r="C621" s="9" t="s">
        <v>2497</v>
      </c>
      <c r="D621" s="4" t="s">
        <v>2348</v>
      </c>
      <c r="E621" s="4" t="s">
        <v>2498</v>
      </c>
      <c r="F621" s="16">
        <v>19568420</v>
      </c>
      <c r="G621" s="10" t="s">
        <v>1384</v>
      </c>
      <c r="H621" s="11" t="s">
        <v>2219</v>
      </c>
      <c r="I621" s="15" t="s">
        <v>2231</v>
      </c>
      <c r="J621" s="23" t="s">
        <v>2233</v>
      </c>
      <c r="K621" s="11" t="s">
        <v>2227</v>
      </c>
      <c r="L621" s="33">
        <f t="shared" ref="L621:L624" si="163">5/745*100</f>
        <v>0.67114093959731547</v>
      </c>
      <c r="M621" s="36">
        <f t="shared" ref="M621:M624" si="164">5/68*100</f>
        <v>7.3529411764705888</v>
      </c>
      <c r="N621" s="37">
        <f t="shared" si="162"/>
        <v>9.1275167785234892</v>
      </c>
      <c r="O621" s="39" t="s">
        <v>616</v>
      </c>
      <c r="P621" s="11"/>
    </row>
    <row r="622" spans="1:16" x14ac:dyDescent="0.25">
      <c r="A622">
        <v>621</v>
      </c>
      <c r="B622" s="2" t="s">
        <v>617</v>
      </c>
      <c r="C622" s="9" t="s">
        <v>2497</v>
      </c>
      <c r="D622" s="4" t="s">
        <v>2348</v>
      </c>
      <c r="E622" s="4" t="s">
        <v>2498</v>
      </c>
      <c r="F622" s="16">
        <v>19568420</v>
      </c>
      <c r="G622" s="10" t="s">
        <v>1385</v>
      </c>
      <c r="H622" s="11" t="s">
        <v>2219</v>
      </c>
      <c r="I622" s="15" t="s">
        <v>2231</v>
      </c>
      <c r="J622" s="23" t="s">
        <v>2234</v>
      </c>
      <c r="K622" s="11" t="s">
        <v>2227</v>
      </c>
      <c r="L622" s="33">
        <f t="shared" si="163"/>
        <v>0.67114093959731547</v>
      </c>
      <c r="M622" s="36">
        <f t="shared" si="164"/>
        <v>7.3529411764705888</v>
      </c>
      <c r="N622" s="37">
        <f t="shared" si="162"/>
        <v>9.1275167785234892</v>
      </c>
      <c r="O622" s="39" t="s">
        <v>617</v>
      </c>
      <c r="P622" s="11"/>
    </row>
    <row r="623" spans="1:16" x14ac:dyDescent="0.25">
      <c r="A623">
        <v>622</v>
      </c>
      <c r="B623" s="2" t="s">
        <v>618</v>
      </c>
      <c r="C623" s="9" t="s">
        <v>2497</v>
      </c>
      <c r="D623" s="4" t="s">
        <v>2348</v>
      </c>
      <c r="E623" s="4" t="s">
        <v>2498</v>
      </c>
      <c r="F623" s="16">
        <v>19568420</v>
      </c>
      <c r="G623" s="10" t="s">
        <v>1386</v>
      </c>
      <c r="H623" s="11" t="s">
        <v>2219</v>
      </c>
      <c r="I623" s="15" t="s">
        <v>2231</v>
      </c>
      <c r="J623" s="23" t="s">
        <v>2235</v>
      </c>
      <c r="K623" s="11" t="s">
        <v>2227</v>
      </c>
      <c r="L623" s="33">
        <f t="shared" si="163"/>
        <v>0.67114093959731547</v>
      </c>
      <c r="M623" s="36">
        <f t="shared" si="164"/>
        <v>7.3529411764705888</v>
      </c>
      <c r="N623" s="37">
        <f t="shared" si="162"/>
        <v>9.1275167785234892</v>
      </c>
      <c r="O623" s="39" t="s">
        <v>618</v>
      </c>
      <c r="P623" s="11"/>
    </row>
    <row r="624" spans="1:16" x14ac:dyDescent="0.25">
      <c r="A624">
        <v>623</v>
      </c>
      <c r="B624" s="2" t="s">
        <v>619</v>
      </c>
      <c r="C624" s="9" t="s">
        <v>2497</v>
      </c>
      <c r="D624" s="4" t="s">
        <v>2348</v>
      </c>
      <c r="E624" s="4" t="s">
        <v>2498</v>
      </c>
      <c r="F624" s="16">
        <v>19568420</v>
      </c>
      <c r="G624" s="10" t="s">
        <v>1387</v>
      </c>
      <c r="H624" s="11" t="s">
        <v>2219</v>
      </c>
      <c r="I624" s="15" t="s">
        <v>2231</v>
      </c>
      <c r="J624" s="23" t="s">
        <v>2236</v>
      </c>
      <c r="K624" s="11" t="s">
        <v>2227</v>
      </c>
      <c r="L624" s="33">
        <f t="shared" si="163"/>
        <v>0.67114093959731547</v>
      </c>
      <c r="M624" s="36">
        <f t="shared" si="164"/>
        <v>7.3529411764705888</v>
      </c>
      <c r="N624" s="37">
        <f t="shared" si="162"/>
        <v>9.1275167785234892</v>
      </c>
      <c r="O624" s="39" t="s">
        <v>619</v>
      </c>
      <c r="P624" s="11"/>
    </row>
    <row r="625" spans="1:16" x14ac:dyDescent="0.25">
      <c r="A625">
        <v>624</v>
      </c>
      <c r="B625" s="2" t="s">
        <v>620</v>
      </c>
      <c r="C625" s="9" t="s">
        <v>2497</v>
      </c>
      <c r="D625" s="4" t="s">
        <v>2348</v>
      </c>
      <c r="E625" s="4" t="s">
        <v>2498</v>
      </c>
      <c r="F625" s="16">
        <v>19568420</v>
      </c>
      <c r="G625" s="10" t="s">
        <v>1388</v>
      </c>
      <c r="H625" s="11" t="s">
        <v>2219</v>
      </c>
      <c r="I625" s="15" t="s">
        <v>2237</v>
      </c>
      <c r="J625" s="23" t="s">
        <v>2238</v>
      </c>
      <c r="K625" s="11" t="s">
        <v>2227</v>
      </c>
      <c r="L625" s="33">
        <f>4/745*100</f>
        <v>0.53691275167785235</v>
      </c>
      <c r="M625" s="36">
        <f t="shared" ref="M625:M627" si="165">4/68*100</f>
        <v>5.8823529411764701</v>
      </c>
      <c r="N625" s="37">
        <f t="shared" si="162"/>
        <v>9.1275167785234892</v>
      </c>
      <c r="O625" s="39" t="s">
        <v>620</v>
      </c>
      <c r="P625" s="11"/>
    </row>
    <row r="626" spans="1:16" x14ac:dyDescent="0.25">
      <c r="A626">
        <v>625</v>
      </c>
      <c r="B626" s="2" t="s">
        <v>621</v>
      </c>
      <c r="C626" s="9" t="s">
        <v>2497</v>
      </c>
      <c r="D626" s="4" t="s">
        <v>2348</v>
      </c>
      <c r="E626" s="4" t="s">
        <v>2498</v>
      </c>
      <c r="F626" s="16">
        <v>19568420</v>
      </c>
      <c r="G626" s="10" t="s">
        <v>1389</v>
      </c>
      <c r="H626" s="11" t="s">
        <v>2219</v>
      </c>
      <c r="I626" s="15" t="s">
        <v>2237</v>
      </c>
      <c r="J626" s="23" t="s">
        <v>2239</v>
      </c>
      <c r="K626" s="11" t="s">
        <v>2227</v>
      </c>
      <c r="L626" s="33">
        <f t="shared" ref="L626:L628" si="166">4/745*100</f>
        <v>0.53691275167785235</v>
      </c>
      <c r="M626" s="36">
        <f t="shared" si="165"/>
        <v>5.8823529411764701</v>
      </c>
      <c r="N626" s="37">
        <f t="shared" si="162"/>
        <v>9.1275167785234892</v>
      </c>
      <c r="O626" s="39" t="s">
        <v>621</v>
      </c>
      <c r="P626" s="11"/>
    </row>
    <row r="627" spans="1:16" x14ac:dyDescent="0.25">
      <c r="A627">
        <v>626</v>
      </c>
      <c r="B627" s="2" t="s">
        <v>622</v>
      </c>
      <c r="C627" s="9" t="s">
        <v>2497</v>
      </c>
      <c r="D627" s="4" t="s">
        <v>2348</v>
      </c>
      <c r="E627" s="4" t="s">
        <v>2498</v>
      </c>
      <c r="F627" s="16">
        <v>19568420</v>
      </c>
      <c r="G627" s="10" t="s">
        <v>1390</v>
      </c>
      <c r="H627" s="11" t="s">
        <v>2219</v>
      </c>
      <c r="I627" s="15" t="s">
        <v>2237</v>
      </c>
      <c r="J627" s="23" t="s">
        <v>2240</v>
      </c>
      <c r="K627" s="11" t="s">
        <v>2227</v>
      </c>
      <c r="L627" s="33">
        <f t="shared" si="166"/>
        <v>0.53691275167785235</v>
      </c>
      <c r="M627" s="36">
        <f t="shared" si="165"/>
        <v>5.8823529411764701</v>
      </c>
      <c r="N627" s="37">
        <f t="shared" si="162"/>
        <v>9.1275167785234892</v>
      </c>
      <c r="O627" s="39" t="s">
        <v>622</v>
      </c>
      <c r="P627" s="11"/>
    </row>
    <row r="628" spans="1:16" x14ac:dyDescent="0.25">
      <c r="A628">
        <v>627</v>
      </c>
      <c r="B628" s="2" t="s">
        <v>623</v>
      </c>
      <c r="C628" s="9" t="s">
        <v>2497</v>
      </c>
      <c r="D628" s="4" t="s">
        <v>2348</v>
      </c>
      <c r="E628" s="4" t="s">
        <v>2498</v>
      </c>
      <c r="F628" s="16">
        <v>19568420</v>
      </c>
      <c r="G628" s="10" t="s">
        <v>1391</v>
      </c>
      <c r="H628" s="11" t="s">
        <v>2219</v>
      </c>
      <c r="I628" s="15" t="s">
        <v>2237</v>
      </c>
      <c r="J628" s="23" t="s">
        <v>2241</v>
      </c>
      <c r="K628" s="11" t="s">
        <v>2227</v>
      </c>
      <c r="L628" s="33">
        <f t="shared" si="166"/>
        <v>0.53691275167785235</v>
      </c>
      <c r="M628" s="36">
        <f t="shared" ref="M628" si="167">4/68*100</f>
        <v>5.8823529411764701</v>
      </c>
      <c r="N628" s="37">
        <f t="shared" si="162"/>
        <v>9.1275167785234892</v>
      </c>
      <c r="O628" s="39" t="s">
        <v>623</v>
      </c>
      <c r="P628" s="11"/>
    </row>
    <row r="629" spans="1:16" x14ac:dyDescent="0.25">
      <c r="A629">
        <v>628</v>
      </c>
      <c r="B629" s="2" t="s">
        <v>624</v>
      </c>
      <c r="C629" s="9" t="s">
        <v>2499</v>
      </c>
      <c r="D629" s="4" t="s">
        <v>2348</v>
      </c>
      <c r="E629" s="4" t="s">
        <v>2500</v>
      </c>
      <c r="F629" s="18" t="s">
        <v>2362</v>
      </c>
      <c r="G629" s="10" t="s">
        <v>1394</v>
      </c>
      <c r="H629" s="11" t="s">
        <v>2219</v>
      </c>
      <c r="I629" s="15" t="s">
        <v>2246</v>
      </c>
      <c r="J629" s="23" t="s">
        <v>2247</v>
      </c>
      <c r="K629" s="11" t="s">
        <v>2248</v>
      </c>
      <c r="L629" s="33">
        <f>5/745*100</f>
        <v>0.67114093959731547</v>
      </c>
      <c r="M629" s="36">
        <f>5/68*100</f>
        <v>7.3529411764705888</v>
      </c>
      <c r="N629" s="37">
        <f t="shared" si="162"/>
        <v>9.1275167785234892</v>
      </c>
      <c r="O629" s="39" t="s">
        <v>624</v>
      </c>
      <c r="P629" s="11"/>
    </row>
    <row r="630" spans="1:16" x14ac:dyDescent="0.25">
      <c r="A630">
        <v>629</v>
      </c>
      <c r="B630" s="2" t="s">
        <v>625</v>
      </c>
      <c r="C630" s="9" t="s">
        <v>2499</v>
      </c>
      <c r="D630" s="4" t="s">
        <v>2348</v>
      </c>
      <c r="E630" s="4" t="s">
        <v>2500</v>
      </c>
      <c r="F630" s="18" t="s">
        <v>2362</v>
      </c>
      <c r="G630" s="10" t="s">
        <v>1395</v>
      </c>
      <c r="H630" s="11" t="s">
        <v>2219</v>
      </c>
      <c r="I630" s="15" t="s">
        <v>2246</v>
      </c>
      <c r="J630" s="23" t="s">
        <v>2249</v>
      </c>
      <c r="K630" s="11" t="s">
        <v>2248</v>
      </c>
      <c r="L630" s="33">
        <f t="shared" ref="L630:L647" si="168">5/745*100</f>
        <v>0.67114093959731547</v>
      </c>
      <c r="M630" s="36">
        <f t="shared" ref="M630:M647" si="169">5/68*100</f>
        <v>7.3529411764705888</v>
      </c>
      <c r="N630" s="37">
        <f t="shared" si="162"/>
        <v>9.1275167785234892</v>
      </c>
      <c r="O630" s="39" t="s">
        <v>625</v>
      </c>
      <c r="P630" s="11"/>
    </row>
    <row r="631" spans="1:16" x14ac:dyDescent="0.25">
      <c r="A631">
        <v>630</v>
      </c>
      <c r="B631" s="2" t="s">
        <v>626</v>
      </c>
      <c r="C631" s="9" t="s">
        <v>2499</v>
      </c>
      <c r="D631" s="4" t="s">
        <v>2348</v>
      </c>
      <c r="E631" s="4" t="s">
        <v>2500</v>
      </c>
      <c r="F631" s="18" t="s">
        <v>2362</v>
      </c>
      <c r="G631" s="10" t="s">
        <v>1396</v>
      </c>
      <c r="H631" s="11" t="s">
        <v>2219</v>
      </c>
      <c r="I631" s="15" t="s">
        <v>2246</v>
      </c>
      <c r="J631" s="23" t="s">
        <v>2250</v>
      </c>
      <c r="K631" s="11" t="s">
        <v>2248</v>
      </c>
      <c r="L631" s="33">
        <f t="shared" si="168"/>
        <v>0.67114093959731547</v>
      </c>
      <c r="M631" s="36">
        <f t="shared" si="169"/>
        <v>7.3529411764705888</v>
      </c>
      <c r="N631" s="37">
        <f t="shared" si="162"/>
        <v>9.1275167785234892</v>
      </c>
      <c r="O631" s="39" t="s">
        <v>626</v>
      </c>
      <c r="P631" s="11"/>
    </row>
    <row r="632" spans="1:16" x14ac:dyDescent="0.25">
      <c r="A632">
        <v>631</v>
      </c>
      <c r="B632" s="2" t="s">
        <v>627</v>
      </c>
      <c r="C632" s="9" t="s">
        <v>2499</v>
      </c>
      <c r="D632" s="4" t="s">
        <v>2348</v>
      </c>
      <c r="E632" s="4" t="s">
        <v>2500</v>
      </c>
      <c r="F632" s="18" t="s">
        <v>2362</v>
      </c>
      <c r="G632" s="10" t="s">
        <v>1397</v>
      </c>
      <c r="H632" s="11" t="s">
        <v>2219</v>
      </c>
      <c r="I632" s="15" t="s">
        <v>2246</v>
      </c>
      <c r="J632" s="23" t="s">
        <v>2251</v>
      </c>
      <c r="K632" s="11" t="s">
        <v>2248</v>
      </c>
      <c r="L632" s="33">
        <f t="shared" si="168"/>
        <v>0.67114093959731547</v>
      </c>
      <c r="M632" s="36">
        <f t="shared" si="169"/>
        <v>7.3529411764705888</v>
      </c>
      <c r="N632" s="37">
        <f t="shared" si="162"/>
        <v>9.1275167785234892</v>
      </c>
      <c r="O632" s="39" t="s">
        <v>627</v>
      </c>
      <c r="P632" s="11"/>
    </row>
    <row r="633" spans="1:16" x14ac:dyDescent="0.25">
      <c r="A633">
        <v>632</v>
      </c>
      <c r="B633" s="2" t="s">
        <v>628</v>
      </c>
      <c r="C633" s="9" t="s">
        <v>2499</v>
      </c>
      <c r="D633" s="4" t="s">
        <v>2348</v>
      </c>
      <c r="E633" s="4" t="s">
        <v>2500</v>
      </c>
      <c r="F633" s="18" t="s">
        <v>2362</v>
      </c>
      <c r="G633" s="10" t="s">
        <v>1398</v>
      </c>
      <c r="H633" s="11" t="s">
        <v>2219</v>
      </c>
      <c r="I633" s="15" t="s">
        <v>2246</v>
      </c>
      <c r="J633" s="23" t="s">
        <v>2252</v>
      </c>
      <c r="K633" s="11" t="s">
        <v>2248</v>
      </c>
      <c r="L633" s="33">
        <f t="shared" si="168"/>
        <v>0.67114093959731547</v>
      </c>
      <c r="M633" s="36">
        <f t="shared" si="169"/>
        <v>7.3529411764705888</v>
      </c>
      <c r="N633" s="37">
        <f t="shared" si="162"/>
        <v>9.1275167785234892</v>
      </c>
      <c r="O633" s="39" t="s">
        <v>628</v>
      </c>
      <c r="P633" s="11"/>
    </row>
    <row r="634" spans="1:16" x14ac:dyDescent="0.25">
      <c r="A634">
        <v>633</v>
      </c>
      <c r="B634" s="2" t="s">
        <v>629</v>
      </c>
      <c r="C634" s="9" t="s">
        <v>2499</v>
      </c>
      <c r="D634" s="4" t="s">
        <v>2348</v>
      </c>
      <c r="E634" s="4" t="s">
        <v>2500</v>
      </c>
      <c r="F634" s="18" t="s">
        <v>2362</v>
      </c>
      <c r="G634" s="10" t="s">
        <v>1399</v>
      </c>
      <c r="H634" s="11" t="s">
        <v>2219</v>
      </c>
      <c r="I634" s="15" t="s">
        <v>2253</v>
      </c>
      <c r="J634" s="23" t="s">
        <v>2254</v>
      </c>
      <c r="K634" s="11" t="s">
        <v>2248</v>
      </c>
      <c r="L634" s="33">
        <f t="shared" si="168"/>
        <v>0.67114093959731547</v>
      </c>
      <c r="M634" s="36">
        <f t="shared" si="169"/>
        <v>7.3529411764705888</v>
      </c>
      <c r="N634" s="37">
        <f t="shared" si="162"/>
        <v>9.1275167785234892</v>
      </c>
      <c r="O634" s="39" t="s">
        <v>629</v>
      </c>
      <c r="P634" s="11"/>
    </row>
    <row r="635" spans="1:16" x14ac:dyDescent="0.25">
      <c r="A635">
        <v>634</v>
      </c>
      <c r="B635" s="2" t="s">
        <v>630</v>
      </c>
      <c r="C635" s="9" t="s">
        <v>2499</v>
      </c>
      <c r="D635" s="4" t="s">
        <v>2348</v>
      </c>
      <c r="E635" s="4" t="s">
        <v>2500</v>
      </c>
      <c r="F635" s="18" t="s">
        <v>2362</v>
      </c>
      <c r="G635" s="10" t="s">
        <v>1400</v>
      </c>
      <c r="H635" s="11" t="s">
        <v>2219</v>
      </c>
      <c r="I635" s="15" t="s">
        <v>2253</v>
      </c>
      <c r="J635" s="23" t="s">
        <v>2255</v>
      </c>
      <c r="K635" s="11" t="s">
        <v>2248</v>
      </c>
      <c r="L635" s="33">
        <f t="shared" si="168"/>
        <v>0.67114093959731547</v>
      </c>
      <c r="M635" s="36">
        <f t="shared" si="169"/>
        <v>7.3529411764705888</v>
      </c>
      <c r="N635" s="37">
        <f t="shared" si="162"/>
        <v>9.1275167785234892</v>
      </c>
      <c r="O635" s="39" t="s">
        <v>630</v>
      </c>
      <c r="P635" s="11"/>
    </row>
    <row r="636" spans="1:16" x14ac:dyDescent="0.25">
      <c r="A636">
        <v>635</v>
      </c>
      <c r="B636" s="2" t="s">
        <v>631</v>
      </c>
      <c r="C636" s="9" t="s">
        <v>2499</v>
      </c>
      <c r="D636" s="4" t="s">
        <v>2348</v>
      </c>
      <c r="E636" s="4" t="s">
        <v>2500</v>
      </c>
      <c r="F636" s="18" t="s">
        <v>2362</v>
      </c>
      <c r="G636" s="10" t="s">
        <v>1401</v>
      </c>
      <c r="H636" s="11" t="s">
        <v>2219</v>
      </c>
      <c r="I636" s="15" t="s">
        <v>2253</v>
      </c>
      <c r="J636" s="23" t="s">
        <v>2256</v>
      </c>
      <c r="K636" s="11" t="s">
        <v>2248</v>
      </c>
      <c r="L636" s="33">
        <f t="shared" si="168"/>
        <v>0.67114093959731547</v>
      </c>
      <c r="M636" s="36">
        <f t="shared" si="169"/>
        <v>7.3529411764705888</v>
      </c>
      <c r="N636" s="37">
        <f t="shared" si="162"/>
        <v>9.1275167785234892</v>
      </c>
      <c r="O636" s="39" t="s">
        <v>631</v>
      </c>
      <c r="P636" s="11"/>
    </row>
    <row r="637" spans="1:16" x14ac:dyDescent="0.25">
      <c r="A637">
        <v>636</v>
      </c>
      <c r="B637" s="2" t="s">
        <v>632</v>
      </c>
      <c r="C637" s="9" t="s">
        <v>2499</v>
      </c>
      <c r="D637" s="4" t="s">
        <v>2348</v>
      </c>
      <c r="E637" s="4" t="s">
        <v>2500</v>
      </c>
      <c r="F637" s="18" t="s">
        <v>2362</v>
      </c>
      <c r="G637" s="10" t="s">
        <v>1402</v>
      </c>
      <c r="H637" s="11" t="s">
        <v>2219</v>
      </c>
      <c r="I637" s="15" t="s">
        <v>2253</v>
      </c>
      <c r="J637" s="23" t="s">
        <v>2257</v>
      </c>
      <c r="K637" s="11" t="s">
        <v>2248</v>
      </c>
      <c r="L637" s="33">
        <f t="shared" si="168"/>
        <v>0.67114093959731547</v>
      </c>
      <c r="M637" s="36">
        <f t="shared" si="169"/>
        <v>7.3529411764705888</v>
      </c>
      <c r="N637" s="37">
        <f t="shared" si="162"/>
        <v>9.1275167785234892</v>
      </c>
      <c r="O637" s="39" t="s">
        <v>632</v>
      </c>
      <c r="P637" s="11"/>
    </row>
    <row r="638" spans="1:16" x14ac:dyDescent="0.25">
      <c r="A638">
        <v>637</v>
      </c>
      <c r="B638" s="2" t="s">
        <v>633</v>
      </c>
      <c r="C638" s="9" t="s">
        <v>2499</v>
      </c>
      <c r="D638" s="4" t="s">
        <v>2348</v>
      </c>
      <c r="E638" s="4" t="s">
        <v>2500</v>
      </c>
      <c r="F638" s="18" t="s">
        <v>2362</v>
      </c>
      <c r="G638" s="10" t="s">
        <v>1403</v>
      </c>
      <c r="H638" s="11" t="s">
        <v>2219</v>
      </c>
      <c r="I638" s="15" t="s">
        <v>2258</v>
      </c>
      <c r="J638" s="23" t="s">
        <v>2259</v>
      </c>
      <c r="K638" s="11" t="s">
        <v>2248</v>
      </c>
      <c r="L638" s="33">
        <f t="shared" si="168"/>
        <v>0.67114093959731547</v>
      </c>
      <c r="M638" s="36">
        <f t="shared" si="169"/>
        <v>7.3529411764705888</v>
      </c>
      <c r="N638" s="37">
        <f t="shared" si="162"/>
        <v>9.1275167785234892</v>
      </c>
      <c r="O638" s="39" t="s">
        <v>633</v>
      </c>
      <c r="P638" s="11"/>
    </row>
    <row r="639" spans="1:16" x14ac:dyDescent="0.25">
      <c r="A639">
        <v>638</v>
      </c>
      <c r="B639" s="2" t="s">
        <v>634</v>
      </c>
      <c r="C639" s="9" t="s">
        <v>2499</v>
      </c>
      <c r="D639" s="4" t="s">
        <v>2348</v>
      </c>
      <c r="E639" s="4" t="s">
        <v>2500</v>
      </c>
      <c r="F639" s="18" t="s">
        <v>2362</v>
      </c>
      <c r="G639" s="10" t="s">
        <v>1404</v>
      </c>
      <c r="H639" s="11" t="s">
        <v>2219</v>
      </c>
      <c r="I639" s="15" t="s">
        <v>2258</v>
      </c>
      <c r="J639" s="23" t="s">
        <v>2260</v>
      </c>
      <c r="K639" s="11" t="s">
        <v>2248</v>
      </c>
      <c r="L639" s="33">
        <f t="shared" si="168"/>
        <v>0.67114093959731547</v>
      </c>
      <c r="M639" s="36">
        <f t="shared" si="169"/>
        <v>7.3529411764705888</v>
      </c>
      <c r="N639" s="37">
        <f t="shared" si="162"/>
        <v>9.1275167785234892</v>
      </c>
      <c r="O639" s="39" t="s">
        <v>634</v>
      </c>
      <c r="P639" s="11"/>
    </row>
    <row r="640" spans="1:16" x14ac:dyDescent="0.25">
      <c r="A640">
        <v>639</v>
      </c>
      <c r="B640" s="2" t="s">
        <v>635</v>
      </c>
      <c r="C640" s="9" t="s">
        <v>2499</v>
      </c>
      <c r="D640" s="4" t="s">
        <v>2348</v>
      </c>
      <c r="E640" s="4" t="s">
        <v>2500</v>
      </c>
      <c r="F640" s="18" t="s">
        <v>2362</v>
      </c>
      <c r="G640" s="10" t="s">
        <v>1405</v>
      </c>
      <c r="H640" s="11" t="s">
        <v>2219</v>
      </c>
      <c r="I640" s="15" t="s">
        <v>2258</v>
      </c>
      <c r="J640" s="23" t="s">
        <v>2261</v>
      </c>
      <c r="K640" s="11" t="s">
        <v>2248</v>
      </c>
      <c r="L640" s="33">
        <f t="shared" si="168"/>
        <v>0.67114093959731547</v>
      </c>
      <c r="M640" s="36">
        <f t="shared" si="169"/>
        <v>7.3529411764705888</v>
      </c>
      <c r="N640" s="37">
        <f t="shared" si="162"/>
        <v>9.1275167785234892</v>
      </c>
      <c r="O640" s="39" t="s">
        <v>635</v>
      </c>
      <c r="P640" s="11"/>
    </row>
    <row r="641" spans="1:16" x14ac:dyDescent="0.25">
      <c r="A641">
        <v>640</v>
      </c>
      <c r="B641" s="2" t="s">
        <v>636</v>
      </c>
      <c r="C641" s="9" t="s">
        <v>2499</v>
      </c>
      <c r="D641" s="4" t="s">
        <v>2348</v>
      </c>
      <c r="E641" s="4" t="s">
        <v>2500</v>
      </c>
      <c r="F641" s="18" t="s">
        <v>2362</v>
      </c>
      <c r="G641" s="10" t="s">
        <v>1406</v>
      </c>
      <c r="H641" s="11" t="s">
        <v>2219</v>
      </c>
      <c r="I641" s="15" t="s">
        <v>2258</v>
      </c>
      <c r="J641" s="23" t="s">
        <v>2262</v>
      </c>
      <c r="K641" s="11" t="s">
        <v>2248</v>
      </c>
      <c r="L641" s="33">
        <f t="shared" si="168"/>
        <v>0.67114093959731547</v>
      </c>
      <c r="M641" s="36">
        <f t="shared" si="169"/>
        <v>7.3529411764705888</v>
      </c>
      <c r="N641" s="37">
        <f t="shared" si="162"/>
        <v>9.1275167785234892</v>
      </c>
      <c r="O641" s="39" t="s">
        <v>636</v>
      </c>
      <c r="P641" s="11"/>
    </row>
    <row r="642" spans="1:16" x14ac:dyDescent="0.25">
      <c r="A642">
        <v>641</v>
      </c>
      <c r="B642" s="2" t="s">
        <v>637</v>
      </c>
      <c r="C642" s="9" t="s">
        <v>2499</v>
      </c>
      <c r="D642" s="4" t="s">
        <v>2348</v>
      </c>
      <c r="E642" s="4" t="s">
        <v>2500</v>
      </c>
      <c r="F642" s="18" t="s">
        <v>2362</v>
      </c>
      <c r="G642" s="10" t="s">
        <v>1407</v>
      </c>
      <c r="H642" s="11" t="s">
        <v>2219</v>
      </c>
      <c r="I642" s="15" t="s">
        <v>2258</v>
      </c>
      <c r="J642" s="23" t="s">
        <v>2263</v>
      </c>
      <c r="K642" s="11" t="s">
        <v>2248</v>
      </c>
      <c r="L642" s="33">
        <f t="shared" si="168"/>
        <v>0.67114093959731547</v>
      </c>
      <c r="M642" s="36">
        <f t="shared" si="169"/>
        <v>7.3529411764705888</v>
      </c>
      <c r="N642" s="37">
        <f t="shared" si="162"/>
        <v>9.1275167785234892</v>
      </c>
      <c r="O642" s="39" t="s">
        <v>637</v>
      </c>
      <c r="P642" s="11"/>
    </row>
    <row r="643" spans="1:16" x14ac:dyDescent="0.25">
      <c r="A643">
        <v>642</v>
      </c>
      <c r="B643" s="2" t="s">
        <v>638</v>
      </c>
      <c r="C643" s="9" t="s">
        <v>2499</v>
      </c>
      <c r="D643" s="4" t="s">
        <v>2348</v>
      </c>
      <c r="E643" s="4" t="s">
        <v>2500</v>
      </c>
      <c r="F643" s="18" t="s">
        <v>2362</v>
      </c>
      <c r="G643" s="10" t="s">
        <v>1408</v>
      </c>
      <c r="H643" s="11" t="s">
        <v>2219</v>
      </c>
      <c r="I643" s="15" t="s">
        <v>2264</v>
      </c>
      <c r="J643" s="23" t="s">
        <v>2265</v>
      </c>
      <c r="K643" s="11" t="s">
        <v>2248</v>
      </c>
      <c r="L643" s="33">
        <f t="shared" si="168"/>
        <v>0.67114093959731547</v>
      </c>
      <c r="M643" s="36">
        <f t="shared" si="169"/>
        <v>7.3529411764705888</v>
      </c>
      <c r="N643" s="37">
        <f t="shared" si="162"/>
        <v>9.1275167785234892</v>
      </c>
      <c r="O643" s="39" t="s">
        <v>638</v>
      </c>
      <c r="P643" s="11"/>
    </row>
    <row r="644" spans="1:16" x14ac:dyDescent="0.25">
      <c r="A644">
        <v>643</v>
      </c>
      <c r="B644" s="2" t="s">
        <v>639</v>
      </c>
      <c r="C644" s="9" t="s">
        <v>2499</v>
      </c>
      <c r="D644" s="4" t="s">
        <v>2348</v>
      </c>
      <c r="E644" s="4" t="s">
        <v>2500</v>
      </c>
      <c r="F644" s="18" t="s">
        <v>2362</v>
      </c>
      <c r="G644" s="10" t="s">
        <v>1409</v>
      </c>
      <c r="H644" s="11" t="s">
        <v>2219</v>
      </c>
      <c r="I644" s="15" t="s">
        <v>2264</v>
      </c>
      <c r="J644" s="23" t="s">
        <v>2266</v>
      </c>
      <c r="K644" s="11" t="s">
        <v>2248</v>
      </c>
      <c r="L644" s="33">
        <f t="shared" si="168"/>
        <v>0.67114093959731547</v>
      </c>
      <c r="M644" s="36">
        <f t="shared" si="169"/>
        <v>7.3529411764705888</v>
      </c>
      <c r="N644" s="37">
        <f t="shared" si="162"/>
        <v>9.1275167785234892</v>
      </c>
      <c r="O644" s="39" t="s">
        <v>639</v>
      </c>
      <c r="P644" s="11"/>
    </row>
    <row r="645" spans="1:16" x14ac:dyDescent="0.25">
      <c r="A645">
        <v>644</v>
      </c>
      <c r="B645" s="2" t="s">
        <v>640</v>
      </c>
      <c r="C645" s="9" t="s">
        <v>2499</v>
      </c>
      <c r="D645" s="4" t="s">
        <v>2348</v>
      </c>
      <c r="E645" s="4" t="s">
        <v>2500</v>
      </c>
      <c r="F645" s="18" t="s">
        <v>2362</v>
      </c>
      <c r="G645" s="10" t="s">
        <v>1410</v>
      </c>
      <c r="H645" s="11" t="s">
        <v>2219</v>
      </c>
      <c r="I645" s="15" t="s">
        <v>2264</v>
      </c>
      <c r="J645" s="23" t="s">
        <v>2267</v>
      </c>
      <c r="K645" s="11" t="s">
        <v>2248</v>
      </c>
      <c r="L645" s="33">
        <f t="shared" si="168"/>
        <v>0.67114093959731547</v>
      </c>
      <c r="M645" s="36">
        <f t="shared" si="169"/>
        <v>7.3529411764705888</v>
      </c>
      <c r="N645" s="37">
        <f t="shared" si="162"/>
        <v>9.1275167785234892</v>
      </c>
      <c r="O645" s="39" t="s">
        <v>640</v>
      </c>
      <c r="P645" s="11"/>
    </row>
    <row r="646" spans="1:16" x14ac:dyDescent="0.25">
      <c r="A646">
        <v>645</v>
      </c>
      <c r="B646" s="2" t="s">
        <v>641</v>
      </c>
      <c r="C646" s="9" t="s">
        <v>2499</v>
      </c>
      <c r="D646" s="4" t="s">
        <v>2348</v>
      </c>
      <c r="E646" s="4" t="s">
        <v>2500</v>
      </c>
      <c r="F646" s="18" t="s">
        <v>2362</v>
      </c>
      <c r="G646" s="10" t="s">
        <v>1411</v>
      </c>
      <c r="H646" s="11" t="s">
        <v>2219</v>
      </c>
      <c r="I646" s="15" t="s">
        <v>2264</v>
      </c>
      <c r="J646" s="23" t="s">
        <v>2268</v>
      </c>
      <c r="K646" s="11" t="s">
        <v>2248</v>
      </c>
      <c r="L646" s="33">
        <f t="shared" si="168"/>
        <v>0.67114093959731547</v>
      </c>
      <c r="M646" s="36">
        <f t="shared" si="169"/>
        <v>7.3529411764705888</v>
      </c>
      <c r="N646" s="37">
        <f t="shared" si="162"/>
        <v>9.1275167785234892</v>
      </c>
      <c r="O646" s="39" t="s">
        <v>641</v>
      </c>
      <c r="P646" s="11"/>
    </row>
    <row r="647" spans="1:16" x14ac:dyDescent="0.25">
      <c r="A647">
        <v>646</v>
      </c>
      <c r="B647" s="2" t="s">
        <v>642</v>
      </c>
      <c r="C647" s="9" t="s">
        <v>2499</v>
      </c>
      <c r="D647" s="4" t="s">
        <v>2348</v>
      </c>
      <c r="E647" s="4" t="s">
        <v>2500</v>
      </c>
      <c r="F647" s="18" t="s">
        <v>2362</v>
      </c>
      <c r="G647" s="10" t="s">
        <v>1412</v>
      </c>
      <c r="H647" s="11" t="s">
        <v>2219</v>
      </c>
      <c r="I647" s="15" t="s">
        <v>2264</v>
      </c>
      <c r="J647" s="23" t="s">
        <v>2269</v>
      </c>
      <c r="K647" s="11" t="s">
        <v>2248</v>
      </c>
      <c r="L647" s="33">
        <f t="shared" si="168"/>
        <v>0.67114093959731547</v>
      </c>
      <c r="M647" s="36">
        <f t="shared" si="169"/>
        <v>7.3529411764705888</v>
      </c>
      <c r="N647" s="37">
        <f t="shared" si="162"/>
        <v>9.1275167785234892</v>
      </c>
      <c r="O647" s="39" t="s">
        <v>642</v>
      </c>
      <c r="P647" s="11"/>
    </row>
    <row r="648" spans="1:16" x14ac:dyDescent="0.25">
      <c r="A648">
        <v>647</v>
      </c>
      <c r="B648" s="2" t="s">
        <v>643</v>
      </c>
      <c r="C648" s="3" t="s">
        <v>2501</v>
      </c>
      <c r="D648" s="4" t="s">
        <v>2348</v>
      </c>
      <c r="E648" s="5" t="s">
        <v>2502</v>
      </c>
      <c r="F648" s="18" t="s">
        <v>2362</v>
      </c>
      <c r="G648" s="1" t="s">
        <v>819</v>
      </c>
      <c r="H648" s="11" t="s">
        <v>1564</v>
      </c>
      <c r="I648" s="13" t="s">
        <v>1565</v>
      </c>
      <c r="J648" s="23" t="s">
        <v>1478</v>
      </c>
      <c r="K648" s="11" t="s">
        <v>1566</v>
      </c>
      <c r="L648" s="33">
        <f>3/745*100</f>
        <v>0.40268456375838929</v>
      </c>
      <c r="M648" s="36">
        <f>3/68*100</f>
        <v>4.4117647058823533</v>
      </c>
      <c r="N648" s="37">
        <f t="shared" si="162"/>
        <v>9.1275167785234892</v>
      </c>
      <c r="O648" s="39" t="s">
        <v>643</v>
      </c>
      <c r="P648" s="11"/>
    </row>
    <row r="649" spans="1:16" x14ac:dyDescent="0.25">
      <c r="A649">
        <v>648</v>
      </c>
      <c r="B649" s="2" t="s">
        <v>644</v>
      </c>
      <c r="C649" s="3" t="s">
        <v>2501</v>
      </c>
      <c r="D649" s="4" t="s">
        <v>2348</v>
      </c>
      <c r="E649" s="5" t="s">
        <v>2502</v>
      </c>
      <c r="F649" s="18" t="s">
        <v>2362</v>
      </c>
      <c r="G649" s="1" t="s">
        <v>820</v>
      </c>
      <c r="H649" s="11" t="s">
        <v>1564</v>
      </c>
      <c r="I649" s="13" t="s">
        <v>1565</v>
      </c>
      <c r="J649" s="23" t="s">
        <v>1480</v>
      </c>
      <c r="K649" s="11" t="s">
        <v>1566</v>
      </c>
      <c r="L649" s="33">
        <f t="shared" ref="L649:L650" si="170">3/745*100</f>
        <v>0.40268456375838929</v>
      </c>
      <c r="M649" s="36">
        <f t="shared" ref="M649:M658" si="171">3/68*100</f>
        <v>4.4117647058823533</v>
      </c>
      <c r="N649" s="37">
        <f t="shared" si="162"/>
        <v>9.1275167785234892</v>
      </c>
      <c r="O649" s="39" t="s">
        <v>644</v>
      </c>
      <c r="P649" s="11"/>
    </row>
    <row r="650" spans="1:16" x14ac:dyDescent="0.25">
      <c r="A650">
        <v>649</v>
      </c>
      <c r="B650" s="2" t="s">
        <v>645</v>
      </c>
      <c r="C650" s="3" t="s">
        <v>2501</v>
      </c>
      <c r="D650" s="4" t="s">
        <v>2348</v>
      </c>
      <c r="E650" s="5" t="s">
        <v>2502</v>
      </c>
      <c r="F650" s="18" t="s">
        <v>2362</v>
      </c>
      <c r="G650" s="1" t="s">
        <v>821</v>
      </c>
      <c r="H650" s="11" t="s">
        <v>1567</v>
      </c>
      <c r="I650" s="13" t="s">
        <v>1565</v>
      </c>
      <c r="J650" s="23" t="s">
        <v>1481</v>
      </c>
      <c r="K650" s="11" t="s">
        <v>1566</v>
      </c>
      <c r="L650" s="33">
        <f t="shared" si="170"/>
        <v>0.40268456375838929</v>
      </c>
      <c r="M650" s="36">
        <f t="shared" si="171"/>
        <v>4.4117647058823533</v>
      </c>
      <c r="N650" s="37">
        <f t="shared" si="162"/>
        <v>9.1275167785234892</v>
      </c>
      <c r="O650" s="39" t="s">
        <v>645</v>
      </c>
      <c r="P650" s="11"/>
    </row>
    <row r="651" spans="1:16" x14ac:dyDescent="0.25">
      <c r="A651">
        <v>650</v>
      </c>
      <c r="B651" s="2" t="s">
        <v>646</v>
      </c>
      <c r="C651" s="3" t="s">
        <v>2453</v>
      </c>
      <c r="D651" s="4" t="s">
        <v>2348</v>
      </c>
      <c r="E651" s="5" t="s">
        <v>2220</v>
      </c>
      <c r="F651" s="18" t="s">
        <v>2362</v>
      </c>
      <c r="G651" s="1" t="s">
        <v>1358</v>
      </c>
      <c r="H651" s="13" t="s">
        <v>2219</v>
      </c>
      <c r="I651" s="13" t="s">
        <v>2220</v>
      </c>
      <c r="J651" s="24"/>
      <c r="K651" s="11" t="s">
        <v>1490</v>
      </c>
      <c r="L651" s="33">
        <f>6/745*100</f>
        <v>0.80536912751677858</v>
      </c>
      <c r="M651" s="36">
        <f>6/68*100</f>
        <v>8.8235294117647065</v>
      </c>
      <c r="N651" s="37">
        <f t="shared" si="162"/>
        <v>9.1275167785234892</v>
      </c>
      <c r="O651" s="39" t="s">
        <v>646</v>
      </c>
      <c r="P651" s="13"/>
    </row>
    <row r="652" spans="1:16" x14ac:dyDescent="0.25">
      <c r="A652">
        <v>651</v>
      </c>
      <c r="B652" s="2" t="s">
        <v>647</v>
      </c>
      <c r="C652" s="3" t="s">
        <v>2453</v>
      </c>
      <c r="D652" s="4" t="s">
        <v>2348</v>
      </c>
      <c r="E652" s="5" t="s">
        <v>2221</v>
      </c>
      <c r="F652" s="18" t="s">
        <v>2362</v>
      </c>
      <c r="G652" s="1" t="s">
        <v>1359</v>
      </c>
      <c r="H652" s="13" t="s">
        <v>2219</v>
      </c>
      <c r="I652" s="13" t="s">
        <v>2221</v>
      </c>
      <c r="J652" s="24"/>
      <c r="K652" s="11" t="s">
        <v>1490</v>
      </c>
      <c r="L652" s="33">
        <f>3/745*100</f>
        <v>0.40268456375838929</v>
      </c>
      <c r="M652" s="36">
        <f t="shared" si="171"/>
        <v>4.4117647058823533</v>
      </c>
      <c r="N652" s="37">
        <f t="shared" si="162"/>
        <v>9.1275167785234892</v>
      </c>
      <c r="O652" s="39" t="s">
        <v>647</v>
      </c>
      <c r="P652" s="13"/>
    </row>
    <row r="653" spans="1:16" x14ac:dyDescent="0.25">
      <c r="A653">
        <v>652</v>
      </c>
      <c r="B653" s="2" t="s">
        <v>648</v>
      </c>
      <c r="C653" s="3" t="s">
        <v>2453</v>
      </c>
      <c r="D653" s="4" t="s">
        <v>2348</v>
      </c>
      <c r="E653" s="5" t="s">
        <v>2220</v>
      </c>
      <c r="F653" s="18" t="s">
        <v>2362</v>
      </c>
      <c r="G653" s="1" t="s">
        <v>1360</v>
      </c>
      <c r="H653" s="13" t="s">
        <v>2219</v>
      </c>
      <c r="I653" s="13" t="s">
        <v>2220</v>
      </c>
      <c r="J653" s="24"/>
      <c r="K653" s="11" t="s">
        <v>1490</v>
      </c>
      <c r="L653" s="33">
        <f t="shared" ref="L653:L659" si="172">6/745*100</f>
        <v>0.80536912751677858</v>
      </c>
      <c r="M653" s="36">
        <f>6/68*100</f>
        <v>8.8235294117647065</v>
      </c>
      <c r="N653" s="37">
        <f t="shared" si="162"/>
        <v>9.1275167785234892</v>
      </c>
      <c r="O653" s="39" t="s">
        <v>648</v>
      </c>
      <c r="P653" s="13"/>
    </row>
    <row r="654" spans="1:16" x14ac:dyDescent="0.25">
      <c r="A654">
        <v>653</v>
      </c>
      <c r="B654" s="2" t="s">
        <v>649</v>
      </c>
      <c r="C654" s="3" t="s">
        <v>2453</v>
      </c>
      <c r="D654" s="4" t="s">
        <v>2348</v>
      </c>
      <c r="E654" s="5" t="s">
        <v>2221</v>
      </c>
      <c r="F654" s="18" t="s">
        <v>2362</v>
      </c>
      <c r="G654" s="1" t="s">
        <v>1361</v>
      </c>
      <c r="H654" s="13" t="s">
        <v>2219</v>
      </c>
      <c r="I654" s="13" t="s">
        <v>2221</v>
      </c>
      <c r="J654" s="24"/>
      <c r="K654" s="11" t="s">
        <v>1490</v>
      </c>
      <c r="L654" s="33">
        <f>3/745*100</f>
        <v>0.40268456375838929</v>
      </c>
      <c r="M654" s="36">
        <f t="shared" si="171"/>
        <v>4.4117647058823533</v>
      </c>
      <c r="N654" s="37">
        <f t="shared" si="162"/>
        <v>9.1275167785234892</v>
      </c>
      <c r="O654" s="39" t="s">
        <v>649</v>
      </c>
      <c r="P654" s="13"/>
    </row>
    <row r="655" spans="1:16" x14ac:dyDescent="0.25">
      <c r="A655">
        <v>654</v>
      </c>
      <c r="B655" s="2" t="s">
        <v>650</v>
      </c>
      <c r="C655" s="3" t="s">
        <v>2453</v>
      </c>
      <c r="D655" s="4" t="s">
        <v>2348</v>
      </c>
      <c r="E655" s="5" t="s">
        <v>2220</v>
      </c>
      <c r="F655" s="18" t="s">
        <v>2362</v>
      </c>
      <c r="G655" s="1" t="s">
        <v>1362</v>
      </c>
      <c r="H655" s="13" t="s">
        <v>2219</v>
      </c>
      <c r="I655" s="13" t="s">
        <v>2220</v>
      </c>
      <c r="J655" s="24"/>
      <c r="K655" s="11" t="s">
        <v>1490</v>
      </c>
      <c r="L655" s="33">
        <f t="shared" si="172"/>
        <v>0.80536912751677858</v>
      </c>
      <c r="M655" s="36">
        <f>6/68*100</f>
        <v>8.8235294117647065</v>
      </c>
      <c r="N655" s="37">
        <f t="shared" si="162"/>
        <v>9.1275167785234892</v>
      </c>
      <c r="O655" s="39" t="s">
        <v>650</v>
      </c>
      <c r="P655" s="13"/>
    </row>
    <row r="656" spans="1:16" x14ac:dyDescent="0.25">
      <c r="A656">
        <v>655</v>
      </c>
      <c r="B656" s="2" t="s">
        <v>651</v>
      </c>
      <c r="C656" s="3" t="s">
        <v>2453</v>
      </c>
      <c r="D656" s="4" t="s">
        <v>2348</v>
      </c>
      <c r="E656" s="5" t="s">
        <v>2220</v>
      </c>
      <c r="F656" s="18" t="s">
        <v>2362</v>
      </c>
      <c r="G656" s="1" t="s">
        <v>1363</v>
      </c>
      <c r="H656" s="13" t="s">
        <v>2219</v>
      </c>
      <c r="I656" s="13" t="s">
        <v>2220</v>
      </c>
      <c r="J656" s="24"/>
      <c r="K656" s="11" t="s">
        <v>1490</v>
      </c>
      <c r="L656" s="33">
        <f t="shared" si="172"/>
        <v>0.80536912751677858</v>
      </c>
      <c r="M656" s="36">
        <f t="shared" ref="M656:M657" si="173">6/68*100</f>
        <v>8.8235294117647065</v>
      </c>
      <c r="N656" s="37">
        <f t="shared" si="162"/>
        <v>9.1275167785234892</v>
      </c>
      <c r="O656" s="39" t="s">
        <v>651</v>
      </c>
      <c r="P656" s="13"/>
    </row>
    <row r="657" spans="1:16" x14ac:dyDescent="0.25">
      <c r="A657">
        <v>656</v>
      </c>
      <c r="B657" s="2" t="s">
        <v>652</v>
      </c>
      <c r="C657" s="3" t="s">
        <v>2453</v>
      </c>
      <c r="D657" s="4" t="s">
        <v>2348</v>
      </c>
      <c r="E657" s="5" t="s">
        <v>2220</v>
      </c>
      <c r="F657" s="18" t="s">
        <v>2362</v>
      </c>
      <c r="G657" s="1" t="s">
        <v>1364</v>
      </c>
      <c r="H657" s="13" t="s">
        <v>2219</v>
      </c>
      <c r="I657" s="13" t="s">
        <v>2220</v>
      </c>
      <c r="J657" s="24"/>
      <c r="K657" s="11" t="s">
        <v>1490</v>
      </c>
      <c r="L657" s="33">
        <f t="shared" si="172"/>
        <v>0.80536912751677858</v>
      </c>
      <c r="M657" s="36">
        <f t="shared" si="173"/>
        <v>8.8235294117647065</v>
      </c>
      <c r="N657" s="37">
        <f t="shared" si="162"/>
        <v>9.1275167785234892</v>
      </c>
      <c r="O657" s="39" t="s">
        <v>652</v>
      </c>
      <c r="P657" s="13"/>
    </row>
    <row r="658" spans="1:16" x14ac:dyDescent="0.25">
      <c r="A658">
        <v>657</v>
      </c>
      <c r="B658" s="2" t="s">
        <v>653</v>
      </c>
      <c r="C658" s="3" t="s">
        <v>2453</v>
      </c>
      <c r="D658" s="4" t="s">
        <v>2348</v>
      </c>
      <c r="E658" s="5" t="s">
        <v>2221</v>
      </c>
      <c r="F658" s="18" t="s">
        <v>2362</v>
      </c>
      <c r="G658" s="1" t="s">
        <v>1365</v>
      </c>
      <c r="H658" s="13" t="s">
        <v>2219</v>
      </c>
      <c r="I658" s="13" t="s">
        <v>2221</v>
      </c>
      <c r="J658" s="24"/>
      <c r="K658" s="11" t="s">
        <v>1490</v>
      </c>
      <c r="L658" s="33">
        <f>3/745*100</f>
        <v>0.40268456375838929</v>
      </c>
      <c r="M658" s="36">
        <f t="shared" si="171"/>
        <v>4.4117647058823533</v>
      </c>
      <c r="N658" s="37">
        <f t="shared" si="162"/>
        <v>9.1275167785234892</v>
      </c>
      <c r="O658" s="39" t="s">
        <v>653</v>
      </c>
      <c r="P658" s="13"/>
    </row>
    <row r="659" spans="1:16" x14ac:dyDescent="0.25">
      <c r="A659">
        <v>658</v>
      </c>
      <c r="B659" s="2" t="s">
        <v>654</v>
      </c>
      <c r="C659" s="3" t="s">
        <v>2453</v>
      </c>
      <c r="D659" s="4" t="s">
        <v>2348</v>
      </c>
      <c r="E659" s="5" t="s">
        <v>2220</v>
      </c>
      <c r="F659" s="18" t="s">
        <v>2362</v>
      </c>
      <c r="G659" s="1" t="s">
        <v>1366</v>
      </c>
      <c r="H659" s="13" t="s">
        <v>2219</v>
      </c>
      <c r="I659" s="13" t="s">
        <v>2220</v>
      </c>
      <c r="J659" s="24"/>
      <c r="K659" s="11" t="s">
        <v>1490</v>
      </c>
      <c r="L659" s="33">
        <f t="shared" si="172"/>
        <v>0.80536912751677858</v>
      </c>
      <c r="M659" s="36">
        <f>6/68*100</f>
        <v>8.8235294117647065</v>
      </c>
      <c r="N659" s="37">
        <f t="shared" si="162"/>
        <v>9.1275167785234892</v>
      </c>
      <c r="O659" s="39" t="s">
        <v>654</v>
      </c>
      <c r="P659" s="13"/>
    </row>
    <row r="660" spans="1:16" x14ac:dyDescent="0.25">
      <c r="A660">
        <v>659</v>
      </c>
      <c r="B660" s="2" t="s">
        <v>655</v>
      </c>
      <c r="C660" s="3" t="s">
        <v>2501</v>
      </c>
      <c r="D660" s="4" t="s">
        <v>2348</v>
      </c>
      <c r="E660" s="5" t="s">
        <v>2503</v>
      </c>
      <c r="F660" s="18" t="s">
        <v>2362</v>
      </c>
      <c r="G660" s="1" t="s">
        <v>1367</v>
      </c>
      <c r="H660" s="11" t="s">
        <v>2219</v>
      </c>
      <c r="I660" s="13" t="s">
        <v>2222</v>
      </c>
      <c r="J660" s="24"/>
      <c r="K660" s="11" t="s">
        <v>1566</v>
      </c>
      <c r="L660" s="33">
        <f>4/745*100</f>
        <v>0.53691275167785235</v>
      </c>
      <c r="M660" s="36">
        <f>4/68*100</f>
        <v>5.8823529411764701</v>
      </c>
      <c r="N660" s="37">
        <f t="shared" si="162"/>
        <v>9.1275167785234892</v>
      </c>
      <c r="O660" s="39" t="s">
        <v>655</v>
      </c>
      <c r="P660" s="11"/>
    </row>
    <row r="661" spans="1:16" x14ac:dyDescent="0.25">
      <c r="A661">
        <v>660</v>
      </c>
      <c r="B661" s="2" t="s">
        <v>656</v>
      </c>
      <c r="C661" s="3" t="s">
        <v>2501</v>
      </c>
      <c r="D661" s="4" t="s">
        <v>2348</v>
      </c>
      <c r="E661" s="5" t="s">
        <v>2503</v>
      </c>
      <c r="F661" s="18" t="s">
        <v>2362</v>
      </c>
      <c r="G661" s="1" t="s">
        <v>1368</v>
      </c>
      <c r="H661" s="11" t="s">
        <v>2219</v>
      </c>
      <c r="I661" s="13" t="s">
        <v>2222</v>
      </c>
      <c r="J661" s="24"/>
      <c r="K661" s="11" t="s">
        <v>1566</v>
      </c>
      <c r="L661" s="33">
        <f t="shared" ref="L661:L671" si="174">4/745*100</f>
        <v>0.53691275167785235</v>
      </c>
      <c r="M661" s="36">
        <f t="shared" ref="M661:M671" si="175">4/68*100</f>
        <v>5.8823529411764701</v>
      </c>
      <c r="N661" s="37">
        <f t="shared" si="162"/>
        <v>9.1275167785234892</v>
      </c>
      <c r="O661" s="39" t="s">
        <v>656</v>
      </c>
      <c r="P661" s="11"/>
    </row>
    <row r="662" spans="1:16" x14ac:dyDescent="0.25">
      <c r="A662">
        <v>661</v>
      </c>
      <c r="B662" s="2" t="s">
        <v>657</v>
      </c>
      <c r="C662" s="3" t="s">
        <v>2501</v>
      </c>
      <c r="D662" s="4" t="s">
        <v>2348</v>
      </c>
      <c r="E662" s="5" t="s">
        <v>2503</v>
      </c>
      <c r="F662" s="18" t="s">
        <v>2362</v>
      </c>
      <c r="G662" s="1" t="s">
        <v>1369</v>
      </c>
      <c r="H662" s="11" t="s">
        <v>2219</v>
      </c>
      <c r="I662" s="13" t="s">
        <v>2222</v>
      </c>
      <c r="J662" s="24"/>
      <c r="K662" s="11" t="s">
        <v>1566</v>
      </c>
      <c r="L662" s="33">
        <f t="shared" si="174"/>
        <v>0.53691275167785235</v>
      </c>
      <c r="M662" s="36">
        <f t="shared" si="175"/>
        <v>5.8823529411764701</v>
      </c>
      <c r="N662" s="37">
        <f t="shared" si="162"/>
        <v>9.1275167785234892</v>
      </c>
      <c r="O662" s="39" t="s">
        <v>657</v>
      </c>
      <c r="P662" s="11"/>
    </row>
    <row r="663" spans="1:16" x14ac:dyDescent="0.25">
      <c r="A663">
        <v>662</v>
      </c>
      <c r="B663" s="2" t="s">
        <v>658</v>
      </c>
      <c r="C663" s="3" t="s">
        <v>2501</v>
      </c>
      <c r="D663" s="4" t="s">
        <v>2348</v>
      </c>
      <c r="E663" s="5" t="s">
        <v>2503</v>
      </c>
      <c r="F663" s="18" t="s">
        <v>2362</v>
      </c>
      <c r="G663" s="1" t="s">
        <v>1370</v>
      </c>
      <c r="H663" s="11" t="s">
        <v>2219</v>
      </c>
      <c r="I663" s="13" t="s">
        <v>2222</v>
      </c>
      <c r="J663" s="24"/>
      <c r="K663" s="11" t="s">
        <v>1566</v>
      </c>
      <c r="L663" s="33">
        <f t="shared" si="174"/>
        <v>0.53691275167785235</v>
      </c>
      <c r="M663" s="36">
        <f t="shared" si="175"/>
        <v>5.8823529411764701</v>
      </c>
      <c r="N663" s="37">
        <f t="shared" si="162"/>
        <v>9.1275167785234892</v>
      </c>
      <c r="O663" s="39" t="s">
        <v>658</v>
      </c>
      <c r="P663" s="11"/>
    </row>
    <row r="664" spans="1:16" x14ac:dyDescent="0.25">
      <c r="A664">
        <v>663</v>
      </c>
      <c r="B664" s="2" t="s">
        <v>659</v>
      </c>
      <c r="C664" s="3" t="s">
        <v>2501</v>
      </c>
      <c r="D664" s="4" t="s">
        <v>2348</v>
      </c>
      <c r="E664" s="5" t="s">
        <v>2504</v>
      </c>
      <c r="F664" s="18" t="s">
        <v>2362</v>
      </c>
      <c r="G664" s="1" t="s">
        <v>1371</v>
      </c>
      <c r="H664" s="11" t="s">
        <v>2219</v>
      </c>
      <c r="I664" s="13" t="s">
        <v>2223</v>
      </c>
      <c r="J664" s="24"/>
      <c r="K664" s="11" t="s">
        <v>1566</v>
      </c>
      <c r="L664" s="33">
        <f t="shared" si="174"/>
        <v>0.53691275167785235</v>
      </c>
      <c r="M664" s="36">
        <f t="shared" si="175"/>
        <v>5.8823529411764701</v>
      </c>
      <c r="N664" s="37">
        <f t="shared" si="162"/>
        <v>9.1275167785234892</v>
      </c>
      <c r="O664" s="39" t="s">
        <v>659</v>
      </c>
      <c r="P664" s="11"/>
    </row>
    <row r="665" spans="1:16" x14ac:dyDescent="0.25">
      <c r="A665">
        <v>664</v>
      </c>
      <c r="B665" s="2" t="s">
        <v>660</v>
      </c>
      <c r="C665" s="3" t="s">
        <v>2501</v>
      </c>
      <c r="D665" s="4" t="s">
        <v>2348</v>
      </c>
      <c r="E665" s="5" t="s">
        <v>2504</v>
      </c>
      <c r="F665" s="18" t="s">
        <v>2362</v>
      </c>
      <c r="G665" s="1" t="s">
        <v>1372</v>
      </c>
      <c r="H665" s="11" t="s">
        <v>2219</v>
      </c>
      <c r="I665" s="13" t="s">
        <v>2223</v>
      </c>
      <c r="J665" s="24"/>
      <c r="K665" s="11" t="s">
        <v>1566</v>
      </c>
      <c r="L665" s="33">
        <f t="shared" si="174"/>
        <v>0.53691275167785235</v>
      </c>
      <c r="M665" s="36">
        <f t="shared" si="175"/>
        <v>5.8823529411764701</v>
      </c>
      <c r="N665" s="37">
        <f t="shared" si="162"/>
        <v>9.1275167785234892</v>
      </c>
      <c r="O665" s="39" t="s">
        <v>660</v>
      </c>
      <c r="P665" s="11"/>
    </row>
    <row r="666" spans="1:16" x14ac:dyDescent="0.25">
      <c r="A666">
        <v>665</v>
      </c>
      <c r="B666" s="2" t="s">
        <v>661</v>
      </c>
      <c r="C666" s="3" t="s">
        <v>2501</v>
      </c>
      <c r="D666" s="4" t="s">
        <v>2348</v>
      </c>
      <c r="E666" s="5" t="s">
        <v>2504</v>
      </c>
      <c r="F666" s="18" t="s">
        <v>2362</v>
      </c>
      <c r="G666" s="1" t="s">
        <v>1373</v>
      </c>
      <c r="H666" s="11" t="s">
        <v>2219</v>
      </c>
      <c r="I666" s="13" t="s">
        <v>2223</v>
      </c>
      <c r="J666" s="24"/>
      <c r="K666" s="11" t="s">
        <v>1566</v>
      </c>
      <c r="L666" s="33">
        <f t="shared" si="174"/>
        <v>0.53691275167785235</v>
      </c>
      <c r="M666" s="36">
        <f t="shared" si="175"/>
        <v>5.8823529411764701</v>
      </c>
      <c r="N666" s="37">
        <f t="shared" si="162"/>
        <v>9.1275167785234892</v>
      </c>
      <c r="O666" s="39" t="s">
        <v>661</v>
      </c>
      <c r="P666" s="11"/>
    </row>
    <row r="667" spans="1:16" x14ac:dyDescent="0.25">
      <c r="A667">
        <v>666</v>
      </c>
      <c r="B667" s="2" t="s">
        <v>662</v>
      </c>
      <c r="C667" s="3" t="s">
        <v>2501</v>
      </c>
      <c r="D667" s="4" t="s">
        <v>2348</v>
      </c>
      <c r="E667" s="5" t="s">
        <v>2504</v>
      </c>
      <c r="F667" s="18" t="s">
        <v>2362</v>
      </c>
      <c r="G667" s="1" t="s">
        <v>1374</v>
      </c>
      <c r="H667" s="11" t="s">
        <v>2219</v>
      </c>
      <c r="I667" s="13" t="s">
        <v>2223</v>
      </c>
      <c r="J667" s="24"/>
      <c r="K667" s="11" t="s">
        <v>1566</v>
      </c>
      <c r="L667" s="33">
        <f t="shared" si="174"/>
        <v>0.53691275167785235</v>
      </c>
      <c r="M667" s="36">
        <f t="shared" si="175"/>
        <v>5.8823529411764701</v>
      </c>
      <c r="N667" s="37">
        <f t="shared" si="162"/>
        <v>9.1275167785234892</v>
      </c>
      <c r="O667" s="39" t="s">
        <v>662</v>
      </c>
      <c r="P667" s="11"/>
    </row>
    <row r="668" spans="1:16" x14ac:dyDescent="0.25">
      <c r="A668">
        <v>667</v>
      </c>
      <c r="B668" s="2" t="s">
        <v>663</v>
      </c>
      <c r="C668" s="3" t="s">
        <v>2501</v>
      </c>
      <c r="D668" s="4" t="s">
        <v>2348</v>
      </c>
      <c r="E668" s="5" t="s">
        <v>2224</v>
      </c>
      <c r="F668" s="18" t="s">
        <v>2362</v>
      </c>
      <c r="G668" s="1" t="s">
        <v>1375</v>
      </c>
      <c r="H668" s="11" t="s">
        <v>2219</v>
      </c>
      <c r="I668" s="13" t="s">
        <v>2224</v>
      </c>
      <c r="J668" s="24"/>
      <c r="K668" s="11" t="s">
        <v>1566</v>
      </c>
      <c r="L668" s="33">
        <f t="shared" si="174"/>
        <v>0.53691275167785235</v>
      </c>
      <c r="M668" s="36">
        <f t="shared" si="175"/>
        <v>5.8823529411764701</v>
      </c>
      <c r="N668" s="37">
        <f t="shared" si="162"/>
        <v>9.1275167785234892</v>
      </c>
      <c r="O668" s="39" t="s">
        <v>663</v>
      </c>
      <c r="P668" s="11"/>
    </row>
    <row r="669" spans="1:16" x14ac:dyDescent="0.25">
      <c r="A669">
        <v>668</v>
      </c>
      <c r="B669" s="2" t="s">
        <v>664</v>
      </c>
      <c r="C669" s="3" t="s">
        <v>2501</v>
      </c>
      <c r="D669" s="4" t="s">
        <v>2348</v>
      </c>
      <c r="E669" s="5" t="s">
        <v>2224</v>
      </c>
      <c r="F669" s="18" t="s">
        <v>2362</v>
      </c>
      <c r="G669" s="1" t="s">
        <v>1376</v>
      </c>
      <c r="H669" s="11" t="s">
        <v>2219</v>
      </c>
      <c r="I669" s="13" t="s">
        <v>2224</v>
      </c>
      <c r="J669" s="24"/>
      <c r="K669" s="11" t="s">
        <v>1566</v>
      </c>
      <c r="L669" s="33">
        <f t="shared" si="174"/>
        <v>0.53691275167785235</v>
      </c>
      <c r="M669" s="36">
        <f t="shared" si="175"/>
        <v>5.8823529411764701</v>
      </c>
      <c r="N669" s="37">
        <f t="shared" si="162"/>
        <v>9.1275167785234892</v>
      </c>
      <c r="O669" s="39" t="s">
        <v>664</v>
      </c>
      <c r="P669" s="11"/>
    </row>
    <row r="670" spans="1:16" x14ac:dyDescent="0.25">
      <c r="A670">
        <v>669</v>
      </c>
      <c r="B670" s="2" t="s">
        <v>665</v>
      </c>
      <c r="C670" s="3" t="s">
        <v>2501</v>
      </c>
      <c r="D670" s="4" t="s">
        <v>2348</v>
      </c>
      <c r="E670" s="5" t="s">
        <v>2224</v>
      </c>
      <c r="F670" s="18" t="s">
        <v>2362</v>
      </c>
      <c r="G670" s="1" t="s">
        <v>1377</v>
      </c>
      <c r="H670" s="11" t="s">
        <v>2219</v>
      </c>
      <c r="I670" s="13" t="s">
        <v>2224</v>
      </c>
      <c r="J670" s="24"/>
      <c r="K670" s="11" t="s">
        <v>1566</v>
      </c>
      <c r="L670" s="33">
        <f t="shared" si="174"/>
        <v>0.53691275167785235</v>
      </c>
      <c r="M670" s="36">
        <f t="shared" si="175"/>
        <v>5.8823529411764701</v>
      </c>
      <c r="N670" s="37">
        <f t="shared" si="162"/>
        <v>9.1275167785234892</v>
      </c>
      <c r="O670" s="39" t="s">
        <v>665</v>
      </c>
      <c r="P670" s="11"/>
    </row>
    <row r="671" spans="1:16" x14ac:dyDescent="0.25">
      <c r="A671">
        <v>670</v>
      </c>
      <c r="B671" s="2" t="s">
        <v>666</v>
      </c>
      <c r="C671" s="3" t="s">
        <v>2501</v>
      </c>
      <c r="D671" s="4" t="s">
        <v>2348</v>
      </c>
      <c r="E671" s="5" t="s">
        <v>2224</v>
      </c>
      <c r="F671" s="18" t="s">
        <v>2362</v>
      </c>
      <c r="G671" s="1" t="s">
        <v>1378</v>
      </c>
      <c r="H671" s="11" t="s">
        <v>2219</v>
      </c>
      <c r="I671" s="13" t="s">
        <v>2224</v>
      </c>
      <c r="J671" s="24"/>
      <c r="K671" s="11" t="s">
        <v>1566</v>
      </c>
      <c r="L671" s="33">
        <f t="shared" si="174"/>
        <v>0.53691275167785235</v>
      </c>
      <c r="M671" s="36">
        <f t="shared" si="175"/>
        <v>5.8823529411764701</v>
      </c>
      <c r="N671" s="37">
        <f t="shared" si="162"/>
        <v>9.1275167785234892</v>
      </c>
      <c r="O671" s="39" t="s">
        <v>666</v>
      </c>
      <c r="P671" s="11"/>
    </row>
    <row r="672" spans="1:16" x14ac:dyDescent="0.25">
      <c r="A672">
        <v>671</v>
      </c>
      <c r="B672" s="2" t="s">
        <v>667</v>
      </c>
      <c r="C672" s="9" t="s">
        <v>2505</v>
      </c>
      <c r="D672" s="4" t="s">
        <v>2348</v>
      </c>
      <c r="E672" s="4" t="s">
        <v>2506</v>
      </c>
      <c r="F672" s="16">
        <v>20132662</v>
      </c>
      <c r="G672" s="10" t="s">
        <v>1392</v>
      </c>
      <c r="H672" s="11" t="s">
        <v>2219</v>
      </c>
      <c r="I672" s="15" t="s">
        <v>2242</v>
      </c>
      <c r="J672" s="23" t="s">
        <v>2243</v>
      </c>
      <c r="K672" s="11" t="s">
        <v>2244</v>
      </c>
      <c r="L672" s="33">
        <f>2/745*100</f>
        <v>0.26845637583892618</v>
      </c>
      <c r="M672" s="36">
        <f>2/68*100</f>
        <v>2.9411764705882351</v>
      </c>
      <c r="N672" s="37">
        <f t="shared" si="162"/>
        <v>9.1275167785234892</v>
      </c>
      <c r="O672" s="39" t="s">
        <v>667</v>
      </c>
      <c r="P672" s="11"/>
    </row>
    <row r="673" spans="1:16" x14ac:dyDescent="0.25">
      <c r="A673">
        <v>672</v>
      </c>
      <c r="B673" s="2" t="s">
        <v>668</v>
      </c>
      <c r="C673" s="9" t="s">
        <v>2505</v>
      </c>
      <c r="D673" s="4" t="s">
        <v>2348</v>
      </c>
      <c r="E673" s="4" t="s">
        <v>2506</v>
      </c>
      <c r="F673" s="16">
        <v>20132662</v>
      </c>
      <c r="G673" s="10" t="s">
        <v>1393</v>
      </c>
      <c r="H673" s="11" t="s">
        <v>2219</v>
      </c>
      <c r="I673" s="15" t="s">
        <v>2242</v>
      </c>
      <c r="J673" s="23" t="s">
        <v>2245</v>
      </c>
      <c r="K673" s="11" t="s">
        <v>2244</v>
      </c>
      <c r="L673" s="33">
        <f t="shared" ref="L673:L677" si="176">2/745*100</f>
        <v>0.26845637583892618</v>
      </c>
      <c r="M673" s="36">
        <f t="shared" ref="M673:M677" si="177">2/68*100</f>
        <v>2.9411764705882351</v>
      </c>
      <c r="N673" s="37">
        <f t="shared" si="162"/>
        <v>9.1275167785234892</v>
      </c>
      <c r="O673" s="39" t="s">
        <v>668</v>
      </c>
      <c r="P673" s="11"/>
    </row>
    <row r="674" spans="1:16" x14ac:dyDescent="0.25">
      <c r="A674">
        <v>673</v>
      </c>
      <c r="B674" s="2" t="s">
        <v>669</v>
      </c>
      <c r="C674" s="9" t="s">
        <v>2507</v>
      </c>
      <c r="D674" s="4" t="s">
        <v>2348</v>
      </c>
      <c r="E674" s="4" t="s">
        <v>2508</v>
      </c>
      <c r="F674" s="18" t="s">
        <v>2362</v>
      </c>
      <c r="G674" s="10" t="s">
        <v>1413</v>
      </c>
      <c r="H674" s="11" t="s">
        <v>2219</v>
      </c>
      <c r="I674" s="15" t="s">
        <v>2270</v>
      </c>
      <c r="J674" s="23" t="s">
        <v>2271</v>
      </c>
      <c r="K674" s="11" t="s">
        <v>2272</v>
      </c>
      <c r="L674" s="33">
        <f t="shared" si="176"/>
        <v>0.26845637583892618</v>
      </c>
      <c r="M674" s="36">
        <f t="shared" si="177"/>
        <v>2.9411764705882351</v>
      </c>
      <c r="N674" s="37">
        <f t="shared" si="162"/>
        <v>9.1275167785234892</v>
      </c>
      <c r="O674" s="39" t="s">
        <v>669</v>
      </c>
      <c r="P674" s="11"/>
    </row>
    <row r="675" spans="1:16" x14ac:dyDescent="0.25">
      <c r="A675">
        <v>674</v>
      </c>
      <c r="B675" s="2" t="s">
        <v>670</v>
      </c>
      <c r="C675" s="9" t="s">
        <v>2507</v>
      </c>
      <c r="D675" s="4" t="s">
        <v>2348</v>
      </c>
      <c r="E675" s="4" t="s">
        <v>2508</v>
      </c>
      <c r="F675" s="18" t="s">
        <v>2362</v>
      </c>
      <c r="G675" s="10" t="s">
        <v>1414</v>
      </c>
      <c r="H675" s="11" t="s">
        <v>2219</v>
      </c>
      <c r="I675" s="15" t="s">
        <v>2270</v>
      </c>
      <c r="J675" s="23" t="s">
        <v>2273</v>
      </c>
      <c r="K675" s="11" t="s">
        <v>2272</v>
      </c>
      <c r="L675" s="33">
        <f t="shared" si="176"/>
        <v>0.26845637583892618</v>
      </c>
      <c r="M675" s="36">
        <f t="shared" si="177"/>
        <v>2.9411764705882351</v>
      </c>
      <c r="N675" s="37">
        <f t="shared" si="162"/>
        <v>9.1275167785234892</v>
      </c>
      <c r="O675" s="39" t="s">
        <v>670</v>
      </c>
      <c r="P675" s="11"/>
    </row>
    <row r="676" spans="1:16" x14ac:dyDescent="0.25">
      <c r="A676">
        <v>675</v>
      </c>
      <c r="B676" s="2" t="s">
        <v>671</v>
      </c>
      <c r="C676" s="9" t="s">
        <v>2507</v>
      </c>
      <c r="D676" s="4" t="s">
        <v>2348</v>
      </c>
      <c r="E676" s="4" t="s">
        <v>2508</v>
      </c>
      <c r="F676" s="18" t="s">
        <v>2362</v>
      </c>
      <c r="G676" s="10" t="s">
        <v>1415</v>
      </c>
      <c r="H676" s="11" t="s">
        <v>2219</v>
      </c>
      <c r="I676" s="15" t="s">
        <v>2274</v>
      </c>
      <c r="J676" s="23" t="s">
        <v>2275</v>
      </c>
      <c r="K676" s="11" t="s">
        <v>2272</v>
      </c>
      <c r="L676" s="33">
        <f t="shared" si="176"/>
        <v>0.26845637583892618</v>
      </c>
      <c r="M676" s="36">
        <f t="shared" si="177"/>
        <v>2.9411764705882351</v>
      </c>
      <c r="N676" s="37">
        <f t="shared" si="162"/>
        <v>9.1275167785234892</v>
      </c>
      <c r="O676" s="39" t="s">
        <v>671</v>
      </c>
      <c r="P676" s="11"/>
    </row>
    <row r="677" spans="1:16" x14ac:dyDescent="0.25">
      <c r="A677">
        <v>676</v>
      </c>
      <c r="B677" s="2" t="s">
        <v>672</v>
      </c>
      <c r="C677" s="9" t="s">
        <v>2507</v>
      </c>
      <c r="D677" s="4" t="s">
        <v>2348</v>
      </c>
      <c r="E677" s="4" t="s">
        <v>2508</v>
      </c>
      <c r="F677" s="18" t="s">
        <v>2362</v>
      </c>
      <c r="G677" s="10" t="s">
        <v>1416</v>
      </c>
      <c r="H677" s="11" t="s">
        <v>2219</v>
      </c>
      <c r="I677" s="15" t="s">
        <v>2274</v>
      </c>
      <c r="J677" s="23" t="s">
        <v>2276</v>
      </c>
      <c r="K677" s="11" t="s">
        <v>2272</v>
      </c>
      <c r="L677" s="33">
        <f t="shared" si="176"/>
        <v>0.26845637583892618</v>
      </c>
      <c r="M677" s="36">
        <f t="shared" si="177"/>
        <v>2.9411764705882351</v>
      </c>
      <c r="N677" s="37">
        <f t="shared" si="162"/>
        <v>9.1275167785234892</v>
      </c>
      <c r="O677" s="39" t="s">
        <v>672</v>
      </c>
      <c r="P677" s="11"/>
    </row>
    <row r="678" spans="1:16" x14ac:dyDescent="0.25">
      <c r="A678">
        <v>677</v>
      </c>
      <c r="B678" s="2" t="s">
        <v>673</v>
      </c>
      <c r="C678" s="9" t="s">
        <v>2509</v>
      </c>
      <c r="D678" s="4" t="s">
        <v>2348</v>
      </c>
      <c r="E678" s="4" t="s">
        <v>2510</v>
      </c>
      <c r="F678" s="16">
        <v>17259988</v>
      </c>
      <c r="G678" s="10" t="s">
        <v>1417</v>
      </c>
      <c r="H678" s="11" t="s">
        <v>2219</v>
      </c>
      <c r="I678" s="15" t="s">
        <v>2277</v>
      </c>
      <c r="J678" s="23" t="s">
        <v>2278</v>
      </c>
      <c r="K678" s="11" t="s">
        <v>2279</v>
      </c>
      <c r="L678" s="33">
        <f>1/745*100</f>
        <v>0.13422818791946309</v>
      </c>
      <c r="M678" s="36">
        <f>1/68*100</f>
        <v>1.4705882352941175</v>
      </c>
      <c r="N678" s="37">
        <f t="shared" si="162"/>
        <v>9.1275167785234892</v>
      </c>
      <c r="O678" s="39" t="s">
        <v>673</v>
      </c>
      <c r="P678" s="11"/>
    </row>
    <row r="679" spans="1:16" x14ac:dyDescent="0.25">
      <c r="A679">
        <v>678</v>
      </c>
      <c r="B679" s="2" t="s">
        <v>674</v>
      </c>
      <c r="C679" s="9" t="s">
        <v>2509</v>
      </c>
      <c r="D679" s="4" t="s">
        <v>2348</v>
      </c>
      <c r="E679" s="4" t="s">
        <v>2510</v>
      </c>
      <c r="F679" s="16">
        <v>17259988</v>
      </c>
      <c r="G679" s="10" t="s">
        <v>1418</v>
      </c>
      <c r="H679" s="11" t="s">
        <v>2219</v>
      </c>
      <c r="I679" s="15" t="s">
        <v>2280</v>
      </c>
      <c r="J679" s="23" t="s">
        <v>2281</v>
      </c>
      <c r="K679" s="11" t="s">
        <v>2279</v>
      </c>
      <c r="L679" s="33">
        <f t="shared" ref="L679:L684" si="178">1/745*100</f>
        <v>0.13422818791946309</v>
      </c>
      <c r="M679" s="36">
        <f t="shared" ref="M679:M683" si="179">1/68*100</f>
        <v>1.4705882352941175</v>
      </c>
      <c r="N679" s="37">
        <f t="shared" si="162"/>
        <v>9.1275167785234892</v>
      </c>
      <c r="O679" s="39" t="s">
        <v>674</v>
      </c>
      <c r="P679" s="11"/>
    </row>
    <row r="680" spans="1:16" x14ac:dyDescent="0.25">
      <c r="A680">
        <v>679</v>
      </c>
      <c r="B680" s="2" t="s">
        <v>675</v>
      </c>
      <c r="C680" s="9" t="s">
        <v>2509</v>
      </c>
      <c r="D680" s="4" t="s">
        <v>2348</v>
      </c>
      <c r="E680" s="4" t="s">
        <v>2510</v>
      </c>
      <c r="F680" s="16">
        <v>17259988</v>
      </c>
      <c r="G680" s="10" t="s">
        <v>1419</v>
      </c>
      <c r="H680" s="11" t="s">
        <v>2219</v>
      </c>
      <c r="I680" s="15" t="s">
        <v>2282</v>
      </c>
      <c r="J680" s="23" t="s">
        <v>2283</v>
      </c>
      <c r="K680" s="11" t="s">
        <v>2279</v>
      </c>
      <c r="L680" s="33">
        <f t="shared" si="178"/>
        <v>0.13422818791946309</v>
      </c>
      <c r="M680" s="36">
        <f t="shared" si="179"/>
        <v>1.4705882352941175</v>
      </c>
      <c r="N680" s="37">
        <f t="shared" si="162"/>
        <v>9.1275167785234892</v>
      </c>
      <c r="O680" s="39" t="s">
        <v>675</v>
      </c>
      <c r="P680" s="11"/>
    </row>
    <row r="681" spans="1:16" x14ac:dyDescent="0.25">
      <c r="A681">
        <v>680</v>
      </c>
      <c r="B681" s="2" t="s">
        <v>676</v>
      </c>
      <c r="C681" s="9" t="s">
        <v>2509</v>
      </c>
      <c r="D681" s="4" t="s">
        <v>2348</v>
      </c>
      <c r="E681" s="4" t="s">
        <v>2510</v>
      </c>
      <c r="F681" s="16">
        <v>17259988</v>
      </c>
      <c r="G681" s="10" t="s">
        <v>1420</v>
      </c>
      <c r="H681" s="11" t="s">
        <v>2219</v>
      </c>
      <c r="I681" s="15" t="s">
        <v>2284</v>
      </c>
      <c r="J681" s="23" t="s">
        <v>2285</v>
      </c>
      <c r="K681" s="11" t="s">
        <v>2279</v>
      </c>
      <c r="L681" s="33">
        <f t="shared" si="178"/>
        <v>0.13422818791946309</v>
      </c>
      <c r="M681" s="36">
        <f t="shared" si="179"/>
        <v>1.4705882352941175</v>
      </c>
      <c r="N681" s="37">
        <f t="shared" ref="N681:N683" si="180">68/745*100</f>
        <v>9.1275167785234892</v>
      </c>
      <c r="O681" s="39" t="s">
        <v>676</v>
      </c>
      <c r="P681" s="11"/>
    </row>
    <row r="682" spans="1:16" ht="15" customHeight="1" x14ac:dyDescent="0.25">
      <c r="A682">
        <v>681</v>
      </c>
      <c r="B682" s="2" t="s">
        <v>677</v>
      </c>
      <c r="C682" s="9" t="s">
        <v>2509</v>
      </c>
      <c r="D682" s="4" t="s">
        <v>2348</v>
      </c>
      <c r="E682" s="4" t="s">
        <v>2510</v>
      </c>
      <c r="F682" s="16">
        <v>17259988</v>
      </c>
      <c r="G682" s="10" t="s">
        <v>1421</v>
      </c>
      <c r="H682" s="11" t="s">
        <v>2219</v>
      </c>
      <c r="I682" s="15" t="s">
        <v>2286</v>
      </c>
      <c r="J682" s="23" t="s">
        <v>2287</v>
      </c>
      <c r="K682" s="11" t="s">
        <v>2279</v>
      </c>
      <c r="L682" s="33">
        <f t="shared" si="178"/>
        <v>0.13422818791946309</v>
      </c>
      <c r="M682" s="36">
        <f t="shared" si="179"/>
        <v>1.4705882352941175</v>
      </c>
      <c r="N682" s="37">
        <f t="shared" si="180"/>
        <v>9.1275167785234892</v>
      </c>
      <c r="O682" s="39" t="s">
        <v>677</v>
      </c>
      <c r="P682" s="11"/>
    </row>
    <row r="683" spans="1:16" ht="15" customHeight="1" x14ac:dyDescent="0.25">
      <c r="A683">
        <v>682</v>
      </c>
      <c r="B683" s="2" t="s">
        <v>678</v>
      </c>
      <c r="C683" s="9" t="s">
        <v>2509</v>
      </c>
      <c r="D683" s="4" t="s">
        <v>2348</v>
      </c>
      <c r="E683" s="4" t="s">
        <v>2510</v>
      </c>
      <c r="F683" s="16">
        <v>17259988</v>
      </c>
      <c r="G683" s="10" t="s">
        <v>1422</v>
      </c>
      <c r="H683" s="11" t="s">
        <v>2219</v>
      </c>
      <c r="I683" s="15" t="s">
        <v>2288</v>
      </c>
      <c r="J683" s="23" t="s">
        <v>2289</v>
      </c>
      <c r="K683" s="11" t="s">
        <v>2279</v>
      </c>
      <c r="L683" s="33">
        <f t="shared" si="178"/>
        <v>0.13422818791946309</v>
      </c>
      <c r="M683" s="36">
        <f t="shared" si="179"/>
        <v>1.4705882352941175</v>
      </c>
      <c r="N683" s="37">
        <f t="shared" si="180"/>
        <v>9.1275167785234892</v>
      </c>
      <c r="O683" s="39" t="s">
        <v>678</v>
      </c>
      <c r="P683" s="11"/>
    </row>
    <row r="684" spans="1:16" x14ac:dyDescent="0.25">
      <c r="A684">
        <v>683</v>
      </c>
      <c r="B684" s="2" t="s">
        <v>679</v>
      </c>
      <c r="C684" s="9" t="s">
        <v>2511</v>
      </c>
      <c r="D684" s="4" t="s">
        <v>2348</v>
      </c>
      <c r="E684" s="4" t="s">
        <v>2512</v>
      </c>
      <c r="F684" s="16">
        <v>17623099</v>
      </c>
      <c r="G684" s="10" t="s">
        <v>1317</v>
      </c>
      <c r="H684" s="11" t="s">
        <v>2165</v>
      </c>
      <c r="I684" s="14" t="s">
        <v>2165</v>
      </c>
      <c r="J684" s="23" t="s">
        <v>2166</v>
      </c>
      <c r="K684" s="11" t="s">
        <v>2167</v>
      </c>
      <c r="L684" s="33">
        <f t="shared" si="178"/>
        <v>0.13422818791946309</v>
      </c>
      <c r="M684" s="36">
        <f>1/13*100</f>
        <v>7.6923076923076925</v>
      </c>
      <c r="N684" s="37">
        <f>13/745*100</f>
        <v>1.7449664429530201</v>
      </c>
      <c r="O684" s="39" t="s">
        <v>679</v>
      </c>
      <c r="P684" s="11"/>
    </row>
    <row r="685" spans="1:16" x14ac:dyDescent="0.25">
      <c r="A685">
        <v>684</v>
      </c>
      <c r="B685" s="2" t="s">
        <v>680</v>
      </c>
      <c r="C685" s="9" t="s">
        <v>2511</v>
      </c>
      <c r="D685" s="4" t="s">
        <v>2348</v>
      </c>
      <c r="E685" s="4" t="s">
        <v>2512</v>
      </c>
      <c r="F685" s="16">
        <v>17623099</v>
      </c>
      <c r="G685" s="10" t="s">
        <v>1318</v>
      </c>
      <c r="H685" s="11" t="s">
        <v>2165</v>
      </c>
      <c r="I685" s="14" t="s">
        <v>2165</v>
      </c>
      <c r="J685" s="23" t="s">
        <v>2168</v>
      </c>
      <c r="K685" s="11" t="s">
        <v>2167</v>
      </c>
      <c r="L685" s="33">
        <f>3/745*100</f>
        <v>0.40268456375838929</v>
      </c>
      <c r="M685" s="36">
        <f>3/13*100</f>
        <v>23.076923076923077</v>
      </c>
      <c r="N685" s="37">
        <f t="shared" ref="N685:N696" si="181">13/745*100</f>
        <v>1.7449664429530201</v>
      </c>
      <c r="O685" s="39" t="s">
        <v>680</v>
      </c>
      <c r="P685" s="11"/>
    </row>
    <row r="686" spans="1:16" x14ac:dyDescent="0.25">
      <c r="A686">
        <v>685</v>
      </c>
      <c r="B686" s="2" t="s">
        <v>681</v>
      </c>
      <c r="C686" s="9" t="s">
        <v>2511</v>
      </c>
      <c r="D686" s="4" t="s">
        <v>2348</v>
      </c>
      <c r="E686" s="4" t="s">
        <v>2512</v>
      </c>
      <c r="F686" s="16">
        <v>17623099</v>
      </c>
      <c r="G686" s="10" t="s">
        <v>1319</v>
      </c>
      <c r="H686" s="11" t="s">
        <v>2165</v>
      </c>
      <c r="I686" s="14" t="s">
        <v>2165</v>
      </c>
      <c r="J686" s="23" t="s">
        <v>2169</v>
      </c>
      <c r="K686" s="11" t="s">
        <v>2167</v>
      </c>
      <c r="L686" s="33">
        <f t="shared" ref="L686:L687" si="182">3/745*100</f>
        <v>0.40268456375838929</v>
      </c>
      <c r="M686" s="36">
        <f t="shared" ref="M686:M687" si="183">3/13*100</f>
        <v>23.076923076923077</v>
      </c>
      <c r="N686" s="37">
        <f t="shared" si="181"/>
        <v>1.7449664429530201</v>
      </c>
      <c r="O686" s="39" t="s">
        <v>681</v>
      </c>
      <c r="P686" s="11"/>
    </row>
    <row r="687" spans="1:16" x14ac:dyDescent="0.25">
      <c r="A687">
        <v>686</v>
      </c>
      <c r="B687" s="2" t="s">
        <v>682</v>
      </c>
      <c r="C687" s="9" t="s">
        <v>2511</v>
      </c>
      <c r="D687" s="4" t="s">
        <v>2348</v>
      </c>
      <c r="E687" s="4" t="s">
        <v>2512</v>
      </c>
      <c r="F687" s="16">
        <v>17623099</v>
      </c>
      <c r="G687" s="10" t="s">
        <v>1320</v>
      </c>
      <c r="H687" s="11" t="s">
        <v>2165</v>
      </c>
      <c r="I687" s="14" t="s">
        <v>2165</v>
      </c>
      <c r="J687" s="23" t="s">
        <v>2170</v>
      </c>
      <c r="K687" s="11" t="s">
        <v>2167</v>
      </c>
      <c r="L687" s="33">
        <f t="shared" si="182"/>
        <v>0.40268456375838929</v>
      </c>
      <c r="M687" s="36">
        <f t="shared" si="183"/>
        <v>23.076923076923077</v>
      </c>
      <c r="N687" s="37">
        <f t="shared" si="181"/>
        <v>1.7449664429530201</v>
      </c>
      <c r="O687" s="39" t="s">
        <v>682</v>
      </c>
      <c r="P687" s="11"/>
    </row>
    <row r="688" spans="1:16" x14ac:dyDescent="0.25">
      <c r="A688">
        <v>687</v>
      </c>
      <c r="B688" s="2" t="s">
        <v>683</v>
      </c>
      <c r="C688" s="9" t="s">
        <v>2513</v>
      </c>
      <c r="D688" s="4" t="s">
        <v>2348</v>
      </c>
      <c r="E688" s="4" t="s">
        <v>2514</v>
      </c>
      <c r="F688" s="18" t="s">
        <v>2362</v>
      </c>
      <c r="G688" s="10" t="s">
        <v>1321</v>
      </c>
      <c r="H688" s="11" t="s">
        <v>2165</v>
      </c>
      <c r="I688" s="14" t="s">
        <v>2165</v>
      </c>
      <c r="J688" s="24" t="s">
        <v>2171</v>
      </c>
      <c r="K688" s="11" t="s">
        <v>2172</v>
      </c>
      <c r="L688" s="33">
        <f>6/745*100</f>
        <v>0.80536912751677858</v>
      </c>
      <c r="M688" s="36">
        <f>6/13*100</f>
        <v>46.153846153846153</v>
      </c>
      <c r="N688" s="37">
        <f t="shared" si="181"/>
        <v>1.7449664429530201</v>
      </c>
      <c r="O688" s="39" t="s">
        <v>683</v>
      </c>
      <c r="P688" s="11"/>
    </row>
    <row r="689" spans="1:16" x14ac:dyDescent="0.25">
      <c r="A689">
        <v>688</v>
      </c>
      <c r="B689" s="2" t="s">
        <v>684</v>
      </c>
      <c r="C689" s="9" t="s">
        <v>2513</v>
      </c>
      <c r="D689" s="4" t="s">
        <v>2348</v>
      </c>
      <c r="E689" s="4" t="s">
        <v>2514</v>
      </c>
      <c r="F689" s="18" t="s">
        <v>2362</v>
      </c>
      <c r="G689" s="10" t="s">
        <v>1321</v>
      </c>
      <c r="H689" s="11" t="s">
        <v>2165</v>
      </c>
      <c r="I689" s="14" t="s">
        <v>2165</v>
      </c>
      <c r="J689" s="24" t="s">
        <v>2171</v>
      </c>
      <c r="K689" s="11" t="s">
        <v>2172</v>
      </c>
      <c r="L689" s="33">
        <f t="shared" ref="L689:L693" si="184">6/745*100</f>
        <v>0.80536912751677858</v>
      </c>
      <c r="M689" s="36">
        <f t="shared" ref="M689:M693" si="185">6/13*100</f>
        <v>46.153846153846153</v>
      </c>
      <c r="N689" s="37">
        <f t="shared" si="181"/>
        <v>1.7449664429530201</v>
      </c>
      <c r="O689" s="39" t="s">
        <v>684</v>
      </c>
      <c r="P689" s="11"/>
    </row>
    <row r="690" spans="1:16" x14ac:dyDescent="0.25">
      <c r="A690">
        <v>689</v>
      </c>
      <c r="B690" s="2" t="s">
        <v>685</v>
      </c>
      <c r="C690" s="9" t="s">
        <v>2513</v>
      </c>
      <c r="D690" s="4" t="s">
        <v>2348</v>
      </c>
      <c r="E690" s="4" t="s">
        <v>2514</v>
      </c>
      <c r="F690" s="18" t="s">
        <v>2362</v>
      </c>
      <c r="G690" s="10" t="s">
        <v>1321</v>
      </c>
      <c r="H690" s="11" t="s">
        <v>2165</v>
      </c>
      <c r="I690" s="14" t="s">
        <v>2165</v>
      </c>
      <c r="J690" s="24" t="s">
        <v>2171</v>
      </c>
      <c r="K690" s="11" t="s">
        <v>2172</v>
      </c>
      <c r="L690" s="33">
        <f t="shared" si="184"/>
        <v>0.80536912751677858</v>
      </c>
      <c r="M690" s="36">
        <f t="shared" si="185"/>
        <v>46.153846153846153</v>
      </c>
      <c r="N690" s="37">
        <f t="shared" si="181"/>
        <v>1.7449664429530201</v>
      </c>
      <c r="O690" s="39" t="s">
        <v>685</v>
      </c>
      <c r="P690" s="11"/>
    </row>
    <row r="691" spans="1:16" x14ac:dyDescent="0.25">
      <c r="A691">
        <v>690</v>
      </c>
      <c r="B691" s="2" t="s">
        <v>686</v>
      </c>
      <c r="C691" s="9" t="s">
        <v>2513</v>
      </c>
      <c r="D691" s="4" t="s">
        <v>2348</v>
      </c>
      <c r="E691" s="4" t="s">
        <v>2514</v>
      </c>
      <c r="F691" s="18" t="s">
        <v>2362</v>
      </c>
      <c r="G691" s="10" t="s">
        <v>1321</v>
      </c>
      <c r="H691" s="11" t="s">
        <v>2165</v>
      </c>
      <c r="I691" s="14" t="s">
        <v>2165</v>
      </c>
      <c r="J691" s="24" t="s">
        <v>2173</v>
      </c>
      <c r="K691" s="11" t="s">
        <v>2172</v>
      </c>
      <c r="L691" s="33">
        <f t="shared" si="184"/>
        <v>0.80536912751677858</v>
      </c>
      <c r="M691" s="36">
        <f t="shared" si="185"/>
        <v>46.153846153846153</v>
      </c>
      <c r="N691" s="37">
        <f t="shared" si="181"/>
        <v>1.7449664429530201</v>
      </c>
      <c r="O691" s="39" t="s">
        <v>686</v>
      </c>
      <c r="P691" s="11"/>
    </row>
    <row r="692" spans="1:16" x14ac:dyDescent="0.25">
      <c r="A692">
        <v>691</v>
      </c>
      <c r="B692" s="2" t="s">
        <v>687</v>
      </c>
      <c r="C692" s="9" t="s">
        <v>2513</v>
      </c>
      <c r="D692" s="4" t="s">
        <v>2348</v>
      </c>
      <c r="E692" s="4" t="s">
        <v>2514</v>
      </c>
      <c r="F692" s="18" t="s">
        <v>2362</v>
      </c>
      <c r="G692" s="10" t="s">
        <v>1321</v>
      </c>
      <c r="H692" s="11" t="s">
        <v>2165</v>
      </c>
      <c r="I692" s="14" t="s">
        <v>2165</v>
      </c>
      <c r="J692" s="24" t="s">
        <v>2173</v>
      </c>
      <c r="K692" s="11" t="s">
        <v>2172</v>
      </c>
      <c r="L692" s="33">
        <f t="shared" si="184"/>
        <v>0.80536912751677858</v>
      </c>
      <c r="M692" s="36">
        <f t="shared" si="185"/>
        <v>46.153846153846153</v>
      </c>
      <c r="N692" s="37">
        <f t="shared" si="181"/>
        <v>1.7449664429530201</v>
      </c>
      <c r="O692" s="39" t="s">
        <v>687</v>
      </c>
      <c r="P692" s="11"/>
    </row>
    <row r="693" spans="1:16" x14ac:dyDescent="0.25">
      <c r="A693">
        <v>692</v>
      </c>
      <c r="B693" s="2" t="s">
        <v>688</v>
      </c>
      <c r="C693" s="9" t="s">
        <v>2513</v>
      </c>
      <c r="D693" s="4" t="s">
        <v>2348</v>
      </c>
      <c r="E693" s="4" t="s">
        <v>2514</v>
      </c>
      <c r="F693" s="18" t="s">
        <v>2362</v>
      </c>
      <c r="G693" s="10" t="s">
        <v>1321</v>
      </c>
      <c r="H693" s="11" t="s">
        <v>2165</v>
      </c>
      <c r="I693" s="14" t="s">
        <v>2165</v>
      </c>
      <c r="J693" s="24" t="s">
        <v>2173</v>
      </c>
      <c r="K693" s="11" t="s">
        <v>2172</v>
      </c>
      <c r="L693" s="33">
        <f t="shared" si="184"/>
        <v>0.80536912751677858</v>
      </c>
      <c r="M693" s="36">
        <f t="shared" si="185"/>
        <v>46.153846153846153</v>
      </c>
      <c r="N693" s="37">
        <f t="shared" si="181"/>
        <v>1.7449664429530201</v>
      </c>
      <c r="O693" s="39" t="s">
        <v>688</v>
      </c>
      <c r="P693" s="11"/>
    </row>
    <row r="694" spans="1:16" x14ac:dyDescent="0.25">
      <c r="A694">
        <v>693</v>
      </c>
      <c r="B694" s="2" t="s">
        <v>689</v>
      </c>
      <c r="C694" s="9" t="s">
        <v>2513</v>
      </c>
      <c r="D694" s="4" t="s">
        <v>2348</v>
      </c>
      <c r="E694" s="4" t="s">
        <v>2514</v>
      </c>
      <c r="F694" s="18" t="s">
        <v>2362</v>
      </c>
      <c r="G694" s="10" t="s">
        <v>1321</v>
      </c>
      <c r="H694" s="11" t="s">
        <v>2165</v>
      </c>
      <c r="I694" s="14" t="s">
        <v>2165</v>
      </c>
      <c r="J694" s="24" t="s">
        <v>2174</v>
      </c>
      <c r="K694" s="11" t="s">
        <v>2172</v>
      </c>
      <c r="L694" s="33">
        <f>3/745*100</f>
        <v>0.40268456375838929</v>
      </c>
      <c r="M694" s="36">
        <f t="shared" ref="M694:M696" si="186">3/13*100</f>
        <v>23.076923076923077</v>
      </c>
      <c r="N694" s="37">
        <f t="shared" si="181"/>
        <v>1.7449664429530201</v>
      </c>
      <c r="O694" s="39" t="s">
        <v>689</v>
      </c>
      <c r="P694" s="11"/>
    </row>
    <row r="695" spans="1:16" x14ac:dyDescent="0.25">
      <c r="A695">
        <v>694</v>
      </c>
      <c r="B695" s="2" t="s">
        <v>690</v>
      </c>
      <c r="C695" s="9" t="s">
        <v>2513</v>
      </c>
      <c r="D695" s="4" t="s">
        <v>2348</v>
      </c>
      <c r="E695" s="4" t="s">
        <v>2514</v>
      </c>
      <c r="F695" s="18" t="s">
        <v>2362</v>
      </c>
      <c r="G695" s="10" t="s">
        <v>1321</v>
      </c>
      <c r="H695" s="11" t="s">
        <v>2165</v>
      </c>
      <c r="I695" s="14" t="s">
        <v>2165</v>
      </c>
      <c r="J695" s="24" t="s">
        <v>2174</v>
      </c>
      <c r="K695" s="11" t="s">
        <v>2172</v>
      </c>
      <c r="L695" s="33">
        <f t="shared" ref="L695:L699" si="187">3/745*100</f>
        <v>0.40268456375838929</v>
      </c>
      <c r="M695" s="36">
        <f t="shared" si="186"/>
        <v>23.076923076923077</v>
      </c>
      <c r="N695" s="37">
        <f t="shared" si="181"/>
        <v>1.7449664429530201</v>
      </c>
      <c r="O695" s="39" t="s">
        <v>690</v>
      </c>
      <c r="P695" s="11"/>
    </row>
    <row r="696" spans="1:16" x14ac:dyDescent="0.25">
      <c r="A696">
        <v>695</v>
      </c>
      <c r="B696" s="2" t="s">
        <v>691</v>
      </c>
      <c r="C696" s="9" t="s">
        <v>2513</v>
      </c>
      <c r="D696" s="4" t="s">
        <v>2348</v>
      </c>
      <c r="E696" s="4" t="s">
        <v>2514</v>
      </c>
      <c r="F696" s="18" t="s">
        <v>2362</v>
      </c>
      <c r="G696" s="10" t="s">
        <v>1321</v>
      </c>
      <c r="H696" s="11" t="s">
        <v>2165</v>
      </c>
      <c r="I696" s="14" t="s">
        <v>2165</v>
      </c>
      <c r="J696" s="24" t="s">
        <v>2174</v>
      </c>
      <c r="K696" s="11" t="s">
        <v>2172</v>
      </c>
      <c r="L696" s="33">
        <f t="shared" si="187"/>
        <v>0.40268456375838929</v>
      </c>
      <c r="M696" s="36">
        <f t="shared" si="186"/>
        <v>23.076923076923077</v>
      </c>
      <c r="N696" s="37">
        <f t="shared" si="181"/>
        <v>1.7449664429530201</v>
      </c>
      <c r="O696" s="39" t="s">
        <v>691</v>
      </c>
      <c r="P696" s="11"/>
    </row>
    <row r="697" spans="1:16" x14ac:dyDescent="0.25">
      <c r="A697">
        <v>696</v>
      </c>
      <c r="B697" s="2" t="s">
        <v>692</v>
      </c>
      <c r="C697" s="3" t="s">
        <v>2515</v>
      </c>
      <c r="D697" s="4" t="s">
        <v>2348</v>
      </c>
      <c r="E697" s="1" t="s">
        <v>2516</v>
      </c>
      <c r="F697" s="18" t="s">
        <v>2362</v>
      </c>
      <c r="G697" s="1" t="s">
        <v>1296</v>
      </c>
      <c r="H697" s="13" t="s">
        <v>2140</v>
      </c>
      <c r="I697" s="13" t="s">
        <v>2141</v>
      </c>
      <c r="J697" s="24"/>
      <c r="K697" s="11" t="s">
        <v>2142</v>
      </c>
      <c r="L697" s="33">
        <f t="shared" si="187"/>
        <v>0.40268456375838929</v>
      </c>
      <c r="M697" s="36">
        <f>3/21*100</f>
        <v>14.285714285714285</v>
      </c>
      <c r="N697" s="37">
        <f>21/745*100</f>
        <v>2.8187919463087248</v>
      </c>
      <c r="O697" s="39" t="s">
        <v>692</v>
      </c>
      <c r="P697" s="11"/>
    </row>
    <row r="698" spans="1:16" x14ac:dyDescent="0.25">
      <c r="A698">
        <v>697</v>
      </c>
      <c r="B698" s="2" t="s">
        <v>692</v>
      </c>
      <c r="C698" s="3" t="s">
        <v>2515</v>
      </c>
      <c r="D698" s="4" t="s">
        <v>2348</v>
      </c>
      <c r="E698" s="1" t="s">
        <v>2516</v>
      </c>
      <c r="F698" s="18" t="s">
        <v>2362</v>
      </c>
      <c r="G698" s="1" t="s">
        <v>1297</v>
      </c>
      <c r="H698" s="13" t="s">
        <v>2140</v>
      </c>
      <c r="I698" s="13" t="s">
        <v>2141</v>
      </c>
      <c r="J698" s="24"/>
      <c r="K698" s="11" t="s">
        <v>2142</v>
      </c>
      <c r="L698" s="33">
        <f t="shared" si="187"/>
        <v>0.40268456375838929</v>
      </c>
      <c r="M698" s="36">
        <f t="shared" ref="M698:M699" si="188">3/21*100</f>
        <v>14.285714285714285</v>
      </c>
      <c r="N698" s="37">
        <f t="shared" ref="N698:N717" si="189">21/745*100</f>
        <v>2.8187919463087248</v>
      </c>
      <c r="O698" s="39" t="s">
        <v>692</v>
      </c>
      <c r="P698" s="11"/>
    </row>
    <row r="699" spans="1:16" x14ac:dyDescent="0.25">
      <c r="A699">
        <v>698</v>
      </c>
      <c r="B699" s="2" t="s">
        <v>692</v>
      </c>
      <c r="C699" s="3" t="s">
        <v>2515</v>
      </c>
      <c r="D699" s="4" t="s">
        <v>2348</v>
      </c>
      <c r="E699" s="1" t="s">
        <v>2516</v>
      </c>
      <c r="F699" s="18" t="s">
        <v>2362</v>
      </c>
      <c r="G699" s="1" t="s">
        <v>1298</v>
      </c>
      <c r="H699" s="13" t="s">
        <v>2140</v>
      </c>
      <c r="I699" s="13" t="s">
        <v>2141</v>
      </c>
      <c r="J699" s="24"/>
      <c r="K699" s="11" t="s">
        <v>2142</v>
      </c>
      <c r="L699" s="33">
        <f t="shared" si="187"/>
        <v>0.40268456375838929</v>
      </c>
      <c r="M699" s="36">
        <f t="shared" si="188"/>
        <v>14.285714285714285</v>
      </c>
      <c r="N699" s="37">
        <f t="shared" si="189"/>
        <v>2.8187919463087248</v>
      </c>
      <c r="O699" s="39" t="s">
        <v>692</v>
      </c>
      <c r="P699" s="11"/>
    </row>
    <row r="700" spans="1:16" x14ac:dyDescent="0.25">
      <c r="A700">
        <v>699</v>
      </c>
      <c r="B700" s="2" t="s">
        <v>693</v>
      </c>
      <c r="C700" s="9" t="s">
        <v>2517</v>
      </c>
      <c r="D700" s="4" t="s">
        <v>2348</v>
      </c>
      <c r="E700" s="4" t="s">
        <v>2518</v>
      </c>
      <c r="F700" s="16">
        <v>19295914</v>
      </c>
      <c r="G700" s="10" t="s">
        <v>1299</v>
      </c>
      <c r="H700" s="11" t="s">
        <v>2143</v>
      </c>
      <c r="I700" s="14" t="s">
        <v>2143</v>
      </c>
      <c r="J700" s="23" t="s">
        <v>2144</v>
      </c>
      <c r="K700" s="11" t="s">
        <v>2145</v>
      </c>
      <c r="L700" s="33">
        <f>1/745*100</f>
        <v>0.13422818791946309</v>
      </c>
      <c r="M700" s="36">
        <f>1/21*100</f>
        <v>4.7619047619047619</v>
      </c>
      <c r="N700" s="37">
        <f t="shared" si="189"/>
        <v>2.8187919463087248</v>
      </c>
      <c r="O700" s="39" t="s">
        <v>693</v>
      </c>
      <c r="P700" s="11"/>
    </row>
    <row r="701" spans="1:16" x14ac:dyDescent="0.25">
      <c r="A701">
        <v>700</v>
      </c>
      <c r="B701" s="2" t="s">
        <v>694</v>
      </c>
      <c r="C701" s="9" t="s">
        <v>2517</v>
      </c>
      <c r="D701" s="4" t="s">
        <v>2348</v>
      </c>
      <c r="E701" s="4" t="s">
        <v>2518</v>
      </c>
      <c r="F701" s="16">
        <v>19295914</v>
      </c>
      <c r="G701" s="10" t="s">
        <v>1300</v>
      </c>
      <c r="H701" s="11" t="s">
        <v>2143</v>
      </c>
      <c r="I701" s="14" t="s">
        <v>2143</v>
      </c>
      <c r="J701" s="23" t="s">
        <v>2146</v>
      </c>
      <c r="K701" s="11" t="s">
        <v>2145</v>
      </c>
      <c r="L701" s="33">
        <f t="shared" ref="L701:L704" si="190">1/745*100</f>
        <v>0.13422818791946309</v>
      </c>
      <c r="M701" s="36">
        <f t="shared" ref="M701:M703" si="191">1/21*100</f>
        <v>4.7619047619047619</v>
      </c>
      <c r="N701" s="37">
        <f t="shared" si="189"/>
        <v>2.8187919463087248</v>
      </c>
      <c r="O701" s="39" t="s">
        <v>694</v>
      </c>
      <c r="P701" s="11"/>
    </row>
    <row r="702" spans="1:16" x14ac:dyDescent="0.25">
      <c r="A702">
        <v>701</v>
      </c>
      <c r="B702" s="2" t="s">
        <v>695</v>
      </c>
      <c r="C702" s="9" t="s">
        <v>2517</v>
      </c>
      <c r="D702" s="4" t="s">
        <v>2348</v>
      </c>
      <c r="E702" s="4" t="s">
        <v>2518</v>
      </c>
      <c r="F702" s="16">
        <v>19295914</v>
      </c>
      <c r="G702" s="10" t="s">
        <v>1301</v>
      </c>
      <c r="H702" s="11" t="s">
        <v>2143</v>
      </c>
      <c r="I702" s="14" t="s">
        <v>2143</v>
      </c>
      <c r="J702" s="23" t="s">
        <v>2147</v>
      </c>
      <c r="K702" s="11" t="s">
        <v>2145</v>
      </c>
      <c r="L702" s="33">
        <f t="shared" si="190"/>
        <v>0.13422818791946309</v>
      </c>
      <c r="M702" s="36">
        <f t="shared" si="191"/>
        <v>4.7619047619047619</v>
      </c>
      <c r="N702" s="37">
        <f t="shared" si="189"/>
        <v>2.8187919463087248</v>
      </c>
      <c r="O702" s="39" t="s">
        <v>695</v>
      </c>
      <c r="P702" s="11"/>
    </row>
    <row r="703" spans="1:16" x14ac:dyDescent="0.25">
      <c r="A703">
        <v>702</v>
      </c>
      <c r="B703" s="2" t="s">
        <v>696</v>
      </c>
      <c r="C703" s="9" t="s">
        <v>2517</v>
      </c>
      <c r="D703" s="4" t="s">
        <v>2348</v>
      </c>
      <c r="E703" s="4" t="s">
        <v>2518</v>
      </c>
      <c r="F703" s="16">
        <v>19295914</v>
      </c>
      <c r="G703" s="10" t="s">
        <v>1302</v>
      </c>
      <c r="H703" s="11" t="s">
        <v>2143</v>
      </c>
      <c r="I703" s="14" t="s">
        <v>2143</v>
      </c>
      <c r="J703" s="23" t="s">
        <v>2148</v>
      </c>
      <c r="K703" s="11" t="s">
        <v>2145</v>
      </c>
      <c r="L703" s="33">
        <f t="shared" si="190"/>
        <v>0.13422818791946309</v>
      </c>
      <c r="M703" s="36">
        <f t="shared" si="191"/>
        <v>4.7619047619047619</v>
      </c>
      <c r="N703" s="37">
        <f t="shared" si="189"/>
        <v>2.8187919463087248</v>
      </c>
      <c r="O703" s="39" t="s">
        <v>696</v>
      </c>
      <c r="P703" s="11"/>
    </row>
    <row r="704" spans="1:16" x14ac:dyDescent="0.25">
      <c r="A704">
        <v>703</v>
      </c>
      <c r="B704" s="2" t="s">
        <v>697</v>
      </c>
      <c r="C704" s="9" t="s">
        <v>2517</v>
      </c>
      <c r="D704" s="4" t="s">
        <v>2348</v>
      </c>
      <c r="E704" s="4" t="s">
        <v>2518</v>
      </c>
      <c r="F704" s="16">
        <v>19295914</v>
      </c>
      <c r="G704" s="10" t="s">
        <v>1303</v>
      </c>
      <c r="H704" s="11" t="s">
        <v>2143</v>
      </c>
      <c r="I704" s="14" t="s">
        <v>2143</v>
      </c>
      <c r="J704" s="23" t="s">
        <v>2149</v>
      </c>
      <c r="K704" s="11" t="s">
        <v>2145</v>
      </c>
      <c r="L704" s="33">
        <f t="shared" si="190"/>
        <v>0.13422818791946309</v>
      </c>
      <c r="M704" s="36">
        <f>1/21*100</f>
        <v>4.7619047619047619</v>
      </c>
      <c r="N704" s="37">
        <f t="shared" si="189"/>
        <v>2.8187919463087248</v>
      </c>
      <c r="O704" s="39" t="s">
        <v>697</v>
      </c>
      <c r="P704" s="11"/>
    </row>
    <row r="705" spans="1:16" x14ac:dyDescent="0.25">
      <c r="A705">
        <v>704</v>
      </c>
      <c r="B705" s="2" t="s">
        <v>698</v>
      </c>
      <c r="C705" s="9" t="s">
        <v>2519</v>
      </c>
      <c r="D705" s="4" t="s">
        <v>2348</v>
      </c>
      <c r="E705" s="4" t="s">
        <v>2520</v>
      </c>
      <c r="F705" s="18" t="s">
        <v>2362</v>
      </c>
      <c r="G705" s="10" t="s">
        <v>1304</v>
      </c>
      <c r="H705" s="11" t="s">
        <v>2143</v>
      </c>
      <c r="I705" s="14" t="s">
        <v>2143</v>
      </c>
      <c r="J705" s="23" t="s">
        <v>2150</v>
      </c>
      <c r="K705" s="11" t="s">
        <v>2151</v>
      </c>
      <c r="L705" s="33">
        <f>2/745*100</f>
        <v>0.26845637583892618</v>
      </c>
      <c r="M705" s="36">
        <f>2/21*100</f>
        <v>9.5238095238095237</v>
      </c>
      <c r="N705" s="37">
        <f t="shared" si="189"/>
        <v>2.8187919463087248</v>
      </c>
      <c r="O705" s="39" t="s">
        <v>698</v>
      </c>
      <c r="P705" s="11"/>
    </row>
    <row r="706" spans="1:16" x14ac:dyDescent="0.25">
      <c r="A706">
        <v>705</v>
      </c>
      <c r="B706" s="2" t="s">
        <v>699</v>
      </c>
      <c r="C706" s="9" t="s">
        <v>2519</v>
      </c>
      <c r="D706" s="4" t="s">
        <v>2348</v>
      </c>
      <c r="E706" s="4" t="s">
        <v>2520</v>
      </c>
      <c r="F706" s="18" t="s">
        <v>2362</v>
      </c>
      <c r="G706" s="10" t="s">
        <v>1305</v>
      </c>
      <c r="H706" s="11" t="s">
        <v>2143</v>
      </c>
      <c r="I706" s="14" t="s">
        <v>2143</v>
      </c>
      <c r="J706" s="23" t="s">
        <v>2152</v>
      </c>
      <c r="K706" s="11" t="s">
        <v>2151</v>
      </c>
      <c r="L706" s="33">
        <f t="shared" ref="L706:L709" si="192">2/745*100</f>
        <v>0.26845637583892618</v>
      </c>
      <c r="M706" s="36">
        <f>2/21*100</f>
        <v>9.5238095238095237</v>
      </c>
      <c r="N706" s="37">
        <f t="shared" si="189"/>
        <v>2.8187919463087248</v>
      </c>
      <c r="O706" s="39" t="s">
        <v>699</v>
      </c>
      <c r="P706" s="11"/>
    </row>
    <row r="707" spans="1:16" x14ac:dyDescent="0.25">
      <c r="A707">
        <v>706</v>
      </c>
      <c r="B707" s="2" t="s">
        <v>700</v>
      </c>
      <c r="C707" s="9" t="s">
        <v>2519</v>
      </c>
      <c r="D707" s="4" t="s">
        <v>2348</v>
      </c>
      <c r="E707" s="4" t="s">
        <v>2520</v>
      </c>
      <c r="F707" s="18" t="s">
        <v>2362</v>
      </c>
      <c r="G707" s="10" t="s">
        <v>1306</v>
      </c>
      <c r="H707" s="11" t="s">
        <v>2143</v>
      </c>
      <c r="I707" s="14" t="s">
        <v>2143</v>
      </c>
      <c r="J707" s="23" t="s">
        <v>2153</v>
      </c>
      <c r="K707" s="11" t="s">
        <v>2151</v>
      </c>
      <c r="L707" s="33">
        <f>1/745*100</f>
        <v>0.13422818791946309</v>
      </c>
      <c r="M707" s="36">
        <f t="shared" ref="M707" si="193">1/21*100</f>
        <v>4.7619047619047619</v>
      </c>
      <c r="N707" s="37">
        <f t="shared" si="189"/>
        <v>2.8187919463087248</v>
      </c>
      <c r="O707" s="39" t="s">
        <v>700</v>
      </c>
      <c r="P707" s="11"/>
    </row>
    <row r="708" spans="1:16" x14ac:dyDescent="0.25">
      <c r="A708">
        <v>707</v>
      </c>
      <c r="B708" s="2" t="s">
        <v>701</v>
      </c>
      <c r="C708" s="9" t="s">
        <v>2519</v>
      </c>
      <c r="D708" s="4" t="s">
        <v>2348</v>
      </c>
      <c r="E708" s="4" t="s">
        <v>2520</v>
      </c>
      <c r="F708" s="18" t="s">
        <v>2362</v>
      </c>
      <c r="G708" s="10" t="s">
        <v>1307</v>
      </c>
      <c r="H708" s="11" t="s">
        <v>2143</v>
      </c>
      <c r="I708" s="14" t="s">
        <v>2143</v>
      </c>
      <c r="J708" s="23" t="s">
        <v>2154</v>
      </c>
      <c r="K708" s="11" t="s">
        <v>2151</v>
      </c>
      <c r="L708" s="33">
        <f t="shared" si="192"/>
        <v>0.26845637583892618</v>
      </c>
      <c r="M708" s="36">
        <f>2/21*100</f>
        <v>9.5238095238095237</v>
      </c>
      <c r="N708" s="37">
        <f t="shared" si="189"/>
        <v>2.8187919463087248</v>
      </c>
      <c r="O708" s="39" t="s">
        <v>701</v>
      </c>
      <c r="P708" s="11"/>
    </row>
    <row r="709" spans="1:16" x14ac:dyDescent="0.25">
      <c r="A709">
        <v>708</v>
      </c>
      <c r="B709" s="2" t="s">
        <v>702</v>
      </c>
      <c r="C709" s="9" t="s">
        <v>2519</v>
      </c>
      <c r="D709" s="4" t="s">
        <v>2348</v>
      </c>
      <c r="E709" s="4" t="s">
        <v>2520</v>
      </c>
      <c r="F709" s="18" t="s">
        <v>2362</v>
      </c>
      <c r="G709" s="10" t="s">
        <v>1308</v>
      </c>
      <c r="H709" s="11" t="s">
        <v>2143</v>
      </c>
      <c r="I709" s="14" t="s">
        <v>2143</v>
      </c>
      <c r="J709" s="23" t="s">
        <v>2155</v>
      </c>
      <c r="K709" s="11" t="s">
        <v>2151</v>
      </c>
      <c r="L709" s="33">
        <f t="shared" si="192"/>
        <v>0.26845637583892618</v>
      </c>
      <c r="M709" s="36">
        <f>2/21*100</f>
        <v>9.5238095238095237</v>
      </c>
      <c r="N709" s="37">
        <f t="shared" si="189"/>
        <v>2.8187919463087248</v>
      </c>
      <c r="O709" s="39" t="s">
        <v>702</v>
      </c>
      <c r="P709" s="11"/>
    </row>
    <row r="710" spans="1:16" x14ac:dyDescent="0.25">
      <c r="A710">
        <v>709</v>
      </c>
      <c r="B710" s="2" t="s">
        <v>703</v>
      </c>
      <c r="C710" s="9" t="s">
        <v>2521</v>
      </c>
      <c r="D710" s="4" t="s">
        <v>2348</v>
      </c>
      <c r="E710" s="4" t="s">
        <v>2522</v>
      </c>
      <c r="F710" s="18" t="s">
        <v>2362</v>
      </c>
      <c r="G710" s="10" t="s">
        <v>1309</v>
      </c>
      <c r="H710" s="11" t="s">
        <v>2143</v>
      </c>
      <c r="I710" s="14" t="s">
        <v>2143</v>
      </c>
      <c r="J710" s="23" t="s">
        <v>2157</v>
      </c>
      <c r="K710" s="11" t="s">
        <v>2156</v>
      </c>
      <c r="L710" s="33">
        <f>4/745*100</f>
        <v>0.53691275167785235</v>
      </c>
      <c r="M710" s="36">
        <f>4/21*100</f>
        <v>19.047619047619047</v>
      </c>
      <c r="N710" s="37">
        <f t="shared" si="189"/>
        <v>2.8187919463087248</v>
      </c>
      <c r="O710" s="39" t="s">
        <v>703</v>
      </c>
      <c r="P710" s="11"/>
    </row>
    <row r="711" spans="1:16" x14ac:dyDescent="0.25">
      <c r="A711">
        <v>710</v>
      </c>
      <c r="B711" s="2" t="s">
        <v>704</v>
      </c>
      <c r="C711" s="9" t="s">
        <v>2521</v>
      </c>
      <c r="D711" s="4" t="s">
        <v>2348</v>
      </c>
      <c r="E711" s="4" t="s">
        <v>2522</v>
      </c>
      <c r="F711" s="18" t="s">
        <v>2362</v>
      </c>
      <c r="G711" s="10" t="s">
        <v>1310</v>
      </c>
      <c r="H711" s="11" t="s">
        <v>2143</v>
      </c>
      <c r="I711" s="14" t="s">
        <v>2143</v>
      </c>
      <c r="J711" s="23" t="s">
        <v>2158</v>
      </c>
      <c r="K711" s="11" t="s">
        <v>2156</v>
      </c>
      <c r="L711" s="33">
        <f t="shared" ref="L711:L721" si="194">4/745*100</f>
        <v>0.53691275167785235</v>
      </c>
      <c r="M711" s="36">
        <f t="shared" ref="M711:M717" si="195">4/21*100</f>
        <v>19.047619047619047</v>
      </c>
      <c r="N711" s="37">
        <f t="shared" si="189"/>
        <v>2.8187919463087248</v>
      </c>
      <c r="O711" s="39" t="s">
        <v>704</v>
      </c>
      <c r="P711" s="11"/>
    </row>
    <row r="712" spans="1:16" x14ac:dyDescent="0.25">
      <c r="A712">
        <v>711</v>
      </c>
      <c r="B712" s="2" t="s">
        <v>705</v>
      </c>
      <c r="C712" s="9" t="s">
        <v>2521</v>
      </c>
      <c r="D712" s="4" t="s">
        <v>2348</v>
      </c>
      <c r="E712" s="4" t="s">
        <v>2522</v>
      </c>
      <c r="F712" s="18" t="s">
        <v>2362</v>
      </c>
      <c r="G712" s="10" t="s">
        <v>1311</v>
      </c>
      <c r="H712" s="11" t="s">
        <v>2143</v>
      </c>
      <c r="I712" s="14" t="s">
        <v>2143</v>
      </c>
      <c r="J712" s="23" t="s">
        <v>2159</v>
      </c>
      <c r="K712" s="11" t="s">
        <v>2156</v>
      </c>
      <c r="L712" s="33">
        <f t="shared" si="194"/>
        <v>0.53691275167785235</v>
      </c>
      <c r="M712" s="36">
        <f t="shared" si="195"/>
        <v>19.047619047619047</v>
      </c>
      <c r="N712" s="37">
        <f t="shared" si="189"/>
        <v>2.8187919463087248</v>
      </c>
      <c r="O712" s="39" t="s">
        <v>705</v>
      </c>
      <c r="P712" s="11"/>
    </row>
    <row r="713" spans="1:16" x14ac:dyDescent="0.25">
      <c r="A713">
        <v>712</v>
      </c>
      <c r="B713" s="2" t="s">
        <v>706</v>
      </c>
      <c r="C713" s="9" t="s">
        <v>2521</v>
      </c>
      <c r="D713" s="4" t="s">
        <v>2348</v>
      </c>
      <c r="E713" s="4" t="s">
        <v>2522</v>
      </c>
      <c r="F713" s="18" t="s">
        <v>2362</v>
      </c>
      <c r="G713" s="10" t="s">
        <v>1312</v>
      </c>
      <c r="H713" s="11" t="s">
        <v>2143</v>
      </c>
      <c r="I713" s="14" t="s">
        <v>2143</v>
      </c>
      <c r="J713" s="23" t="s">
        <v>2160</v>
      </c>
      <c r="K713" s="11" t="s">
        <v>2156</v>
      </c>
      <c r="L713" s="33">
        <f t="shared" si="194"/>
        <v>0.53691275167785235</v>
      </c>
      <c r="M713" s="36">
        <f t="shared" si="195"/>
        <v>19.047619047619047</v>
      </c>
      <c r="N713" s="37">
        <f t="shared" si="189"/>
        <v>2.8187919463087248</v>
      </c>
      <c r="O713" s="39" t="s">
        <v>706</v>
      </c>
      <c r="P713" s="11"/>
    </row>
    <row r="714" spans="1:16" x14ac:dyDescent="0.25">
      <c r="A714">
        <v>713</v>
      </c>
      <c r="B714" s="2" t="s">
        <v>707</v>
      </c>
      <c r="C714" s="9" t="s">
        <v>2521</v>
      </c>
      <c r="D714" s="4" t="s">
        <v>2348</v>
      </c>
      <c r="E714" s="4" t="s">
        <v>2522</v>
      </c>
      <c r="F714" s="18" t="s">
        <v>2362</v>
      </c>
      <c r="G714" s="10" t="s">
        <v>1313</v>
      </c>
      <c r="H714" s="11" t="s">
        <v>2143</v>
      </c>
      <c r="I714" s="14" t="s">
        <v>2143</v>
      </c>
      <c r="J714" s="23" t="s">
        <v>2161</v>
      </c>
      <c r="K714" s="11" t="s">
        <v>2156</v>
      </c>
      <c r="L714" s="33">
        <f t="shared" si="194"/>
        <v>0.53691275167785235</v>
      </c>
      <c r="M714" s="36">
        <f t="shared" si="195"/>
        <v>19.047619047619047</v>
      </c>
      <c r="N714" s="37">
        <f t="shared" si="189"/>
        <v>2.8187919463087248</v>
      </c>
      <c r="O714" s="39" t="s">
        <v>707</v>
      </c>
      <c r="P714" s="11"/>
    </row>
    <row r="715" spans="1:16" x14ac:dyDescent="0.25">
      <c r="A715">
        <v>714</v>
      </c>
      <c r="B715" s="2" t="s">
        <v>708</v>
      </c>
      <c r="C715" s="9" t="s">
        <v>2521</v>
      </c>
      <c r="D715" s="4" t="s">
        <v>2348</v>
      </c>
      <c r="E715" s="4" t="s">
        <v>2522</v>
      </c>
      <c r="F715" s="18" t="s">
        <v>2362</v>
      </c>
      <c r="G715" s="10" t="s">
        <v>1314</v>
      </c>
      <c r="H715" s="11" t="s">
        <v>2143</v>
      </c>
      <c r="I715" s="14" t="s">
        <v>2143</v>
      </c>
      <c r="J715" s="23" t="s">
        <v>2162</v>
      </c>
      <c r="K715" s="11" t="s">
        <v>2156</v>
      </c>
      <c r="L715" s="33">
        <f t="shared" si="194"/>
        <v>0.53691275167785235</v>
      </c>
      <c r="M715" s="36">
        <f t="shared" si="195"/>
        <v>19.047619047619047</v>
      </c>
      <c r="N715" s="37">
        <f t="shared" si="189"/>
        <v>2.8187919463087248</v>
      </c>
      <c r="O715" s="39" t="s">
        <v>708</v>
      </c>
      <c r="P715" s="11"/>
    </row>
    <row r="716" spans="1:16" x14ac:dyDescent="0.25">
      <c r="A716">
        <v>715</v>
      </c>
      <c r="B716" s="2" t="s">
        <v>709</v>
      </c>
      <c r="C716" s="9" t="s">
        <v>2521</v>
      </c>
      <c r="D716" s="4" t="s">
        <v>2348</v>
      </c>
      <c r="E716" s="4" t="s">
        <v>2522</v>
      </c>
      <c r="F716" s="18" t="s">
        <v>2362</v>
      </c>
      <c r="G716" s="10" t="s">
        <v>1315</v>
      </c>
      <c r="H716" s="11" t="s">
        <v>2143</v>
      </c>
      <c r="I716" s="14" t="s">
        <v>2143</v>
      </c>
      <c r="J716" s="23" t="s">
        <v>2163</v>
      </c>
      <c r="K716" s="11" t="s">
        <v>2156</v>
      </c>
      <c r="L716" s="33">
        <f t="shared" si="194"/>
        <v>0.53691275167785235</v>
      </c>
      <c r="M716" s="36">
        <f t="shared" si="195"/>
        <v>19.047619047619047</v>
      </c>
      <c r="N716" s="37">
        <f t="shared" si="189"/>
        <v>2.8187919463087248</v>
      </c>
      <c r="O716" s="39" t="s">
        <v>709</v>
      </c>
      <c r="P716" s="11"/>
    </row>
    <row r="717" spans="1:16" x14ac:dyDescent="0.25">
      <c r="A717">
        <v>716</v>
      </c>
      <c r="B717" s="2" t="s">
        <v>710</v>
      </c>
      <c r="C717" s="9" t="s">
        <v>2521</v>
      </c>
      <c r="D717" s="4" t="s">
        <v>2348</v>
      </c>
      <c r="E717" s="4" t="s">
        <v>2522</v>
      </c>
      <c r="F717" s="18" t="s">
        <v>2362</v>
      </c>
      <c r="G717" s="10" t="s">
        <v>1316</v>
      </c>
      <c r="H717" s="11" t="s">
        <v>2143</v>
      </c>
      <c r="I717" s="14" t="s">
        <v>2143</v>
      </c>
      <c r="J717" s="23" t="s">
        <v>2164</v>
      </c>
      <c r="K717" s="11" t="s">
        <v>2156</v>
      </c>
      <c r="L717" s="33">
        <f t="shared" si="194"/>
        <v>0.53691275167785235</v>
      </c>
      <c r="M717" s="36">
        <f t="shared" si="195"/>
        <v>19.047619047619047</v>
      </c>
      <c r="N717" s="37">
        <f t="shared" si="189"/>
        <v>2.8187919463087248</v>
      </c>
      <c r="O717" s="39" t="s">
        <v>710</v>
      </c>
      <c r="P717" s="11"/>
    </row>
    <row r="718" spans="1:16" x14ac:dyDescent="0.25">
      <c r="A718">
        <v>717</v>
      </c>
      <c r="B718" s="2" t="s">
        <v>711</v>
      </c>
      <c r="C718" s="3" t="s">
        <v>2453</v>
      </c>
      <c r="D718" s="4" t="s">
        <v>2348</v>
      </c>
      <c r="E718" s="5" t="s">
        <v>2523</v>
      </c>
      <c r="F718" s="18" t="s">
        <v>2362</v>
      </c>
      <c r="G718" s="1" t="s">
        <v>747</v>
      </c>
      <c r="H718" s="13" t="s">
        <v>1488</v>
      </c>
      <c r="I718" s="13" t="s">
        <v>1489</v>
      </c>
      <c r="J718" s="23" t="s">
        <v>1478</v>
      </c>
      <c r="K718" s="11" t="s">
        <v>1490</v>
      </c>
      <c r="L718" s="33">
        <f t="shared" si="194"/>
        <v>0.53691275167785235</v>
      </c>
      <c r="M718" s="36">
        <f>4/24*100</f>
        <v>16.666666666666664</v>
      </c>
      <c r="N718" s="37">
        <f>24/745*100</f>
        <v>3.2214765100671143</v>
      </c>
      <c r="O718" s="39" t="s">
        <v>711</v>
      </c>
      <c r="P718" s="13"/>
    </row>
    <row r="719" spans="1:16" x14ac:dyDescent="0.25">
      <c r="A719">
        <v>718</v>
      </c>
      <c r="B719" s="2" t="s">
        <v>712</v>
      </c>
      <c r="C719" s="3" t="s">
        <v>2453</v>
      </c>
      <c r="D719" s="4" t="s">
        <v>2348</v>
      </c>
      <c r="E719" s="5" t="s">
        <v>2523</v>
      </c>
      <c r="F719" s="18" t="s">
        <v>2362</v>
      </c>
      <c r="G719" s="1" t="s">
        <v>748</v>
      </c>
      <c r="H719" s="13" t="s">
        <v>1488</v>
      </c>
      <c r="I719" s="13" t="s">
        <v>1489</v>
      </c>
      <c r="J719" s="23" t="s">
        <v>1480</v>
      </c>
      <c r="K719" s="11" t="s">
        <v>1490</v>
      </c>
      <c r="L719" s="33">
        <f t="shared" si="194"/>
        <v>0.53691275167785235</v>
      </c>
      <c r="M719" s="36">
        <f t="shared" ref="M719:M721" si="196">4/24*100</f>
        <v>16.666666666666664</v>
      </c>
      <c r="N719" s="37">
        <f t="shared" ref="N719:N741" si="197">24/745*100</f>
        <v>3.2214765100671143</v>
      </c>
      <c r="O719" s="39" t="s">
        <v>712</v>
      </c>
      <c r="P719" s="13"/>
    </row>
    <row r="720" spans="1:16" x14ac:dyDescent="0.25">
      <c r="A720">
        <v>719</v>
      </c>
      <c r="B720" s="2" t="s">
        <v>713</v>
      </c>
      <c r="C720" s="3" t="s">
        <v>2453</v>
      </c>
      <c r="D720" s="4" t="s">
        <v>2348</v>
      </c>
      <c r="E720" s="5" t="s">
        <v>2523</v>
      </c>
      <c r="F720" s="18" t="s">
        <v>2362</v>
      </c>
      <c r="G720" s="1" t="s">
        <v>749</v>
      </c>
      <c r="H720" s="13" t="s">
        <v>1488</v>
      </c>
      <c r="I720" s="13" t="s">
        <v>1489</v>
      </c>
      <c r="J720" s="23" t="s">
        <v>1481</v>
      </c>
      <c r="K720" s="11" t="s">
        <v>1490</v>
      </c>
      <c r="L720" s="33">
        <f t="shared" si="194"/>
        <v>0.53691275167785235</v>
      </c>
      <c r="M720" s="36">
        <f t="shared" si="196"/>
        <v>16.666666666666664</v>
      </c>
      <c r="N720" s="37">
        <f t="shared" si="197"/>
        <v>3.2214765100671143</v>
      </c>
      <c r="O720" s="39" t="s">
        <v>713</v>
      </c>
      <c r="P720" s="13"/>
    </row>
    <row r="721" spans="1:16" x14ac:dyDescent="0.25">
      <c r="A721">
        <v>720</v>
      </c>
      <c r="B721" s="2" t="s">
        <v>714</v>
      </c>
      <c r="C721" s="3" t="s">
        <v>2453</v>
      </c>
      <c r="D721" s="4" t="s">
        <v>2348</v>
      </c>
      <c r="E721" s="5" t="s">
        <v>2523</v>
      </c>
      <c r="F721" s="18" t="s">
        <v>2362</v>
      </c>
      <c r="G721" s="1" t="s">
        <v>750</v>
      </c>
      <c r="H721" s="13" t="s">
        <v>1488</v>
      </c>
      <c r="I721" s="13" t="s">
        <v>1489</v>
      </c>
      <c r="J721" s="23" t="s">
        <v>1491</v>
      </c>
      <c r="K721" s="11" t="s">
        <v>1490</v>
      </c>
      <c r="L721" s="33">
        <f t="shared" si="194"/>
        <v>0.53691275167785235</v>
      </c>
      <c r="M721" s="36">
        <f t="shared" si="196"/>
        <v>16.666666666666664</v>
      </c>
      <c r="N721" s="37">
        <f t="shared" si="197"/>
        <v>3.2214765100671143</v>
      </c>
      <c r="O721" s="39" t="s">
        <v>714</v>
      </c>
      <c r="P721" s="13"/>
    </row>
    <row r="722" spans="1:16" x14ac:dyDescent="0.25">
      <c r="A722">
        <v>721</v>
      </c>
      <c r="B722" s="2" t="s">
        <v>715</v>
      </c>
      <c r="C722" s="9" t="s">
        <v>2524</v>
      </c>
      <c r="D722" s="4" t="s">
        <v>2348</v>
      </c>
      <c r="E722" s="4" t="s">
        <v>2525</v>
      </c>
      <c r="F722" s="16">
        <v>19023113</v>
      </c>
      <c r="G722" s="10" t="s">
        <v>751</v>
      </c>
      <c r="H722" s="11" t="s">
        <v>1488</v>
      </c>
      <c r="I722" s="13" t="s">
        <v>1492</v>
      </c>
      <c r="J722" s="23" t="s">
        <v>1493</v>
      </c>
      <c r="K722" s="11" t="s">
        <v>1494</v>
      </c>
      <c r="L722" s="33">
        <f>3/745*100</f>
        <v>0.40268456375838929</v>
      </c>
      <c r="M722" s="36">
        <f>3/24*100</f>
        <v>12.5</v>
      </c>
      <c r="N722" s="37">
        <f t="shared" si="197"/>
        <v>3.2214765100671143</v>
      </c>
      <c r="O722" s="39" t="s">
        <v>2540</v>
      </c>
      <c r="P722" s="11"/>
    </row>
    <row r="723" spans="1:16" x14ac:dyDescent="0.25">
      <c r="A723">
        <v>722</v>
      </c>
      <c r="B723" s="2" t="s">
        <v>716</v>
      </c>
      <c r="C723" s="9" t="s">
        <v>2524</v>
      </c>
      <c r="D723" s="4" t="s">
        <v>2348</v>
      </c>
      <c r="E723" s="4" t="s">
        <v>2525</v>
      </c>
      <c r="F723" s="16">
        <v>19023113</v>
      </c>
      <c r="G723" s="10" t="s">
        <v>752</v>
      </c>
      <c r="H723" s="11" t="s">
        <v>1488</v>
      </c>
      <c r="I723" s="13" t="s">
        <v>1492</v>
      </c>
      <c r="J723" s="23" t="s">
        <v>1495</v>
      </c>
      <c r="K723" s="11" t="s">
        <v>1494</v>
      </c>
      <c r="L723" s="33">
        <f t="shared" ref="L723:L733" si="198">3/745*100</f>
        <v>0.40268456375838929</v>
      </c>
      <c r="M723" s="36">
        <f t="shared" ref="M723:M733" si="199">3/24*100</f>
        <v>12.5</v>
      </c>
      <c r="N723" s="37">
        <f t="shared" si="197"/>
        <v>3.2214765100671143</v>
      </c>
      <c r="O723" s="39" t="s">
        <v>2541</v>
      </c>
      <c r="P723" s="11"/>
    </row>
    <row r="724" spans="1:16" x14ac:dyDescent="0.25">
      <c r="A724">
        <v>723</v>
      </c>
      <c r="B724" s="2" t="s">
        <v>717</v>
      </c>
      <c r="C724" s="9" t="s">
        <v>2524</v>
      </c>
      <c r="D724" s="4" t="s">
        <v>2348</v>
      </c>
      <c r="E724" s="4" t="s">
        <v>2525</v>
      </c>
      <c r="F724" s="16">
        <v>19023113</v>
      </c>
      <c r="G724" s="10" t="s">
        <v>753</v>
      </c>
      <c r="H724" s="11" t="s">
        <v>1488</v>
      </c>
      <c r="I724" s="13" t="s">
        <v>1492</v>
      </c>
      <c r="J724" s="23" t="s">
        <v>1496</v>
      </c>
      <c r="K724" s="11" t="s">
        <v>1494</v>
      </c>
      <c r="L724" s="33">
        <f t="shared" si="198"/>
        <v>0.40268456375838929</v>
      </c>
      <c r="M724" s="36">
        <f t="shared" si="199"/>
        <v>12.5</v>
      </c>
      <c r="N724" s="37">
        <f t="shared" si="197"/>
        <v>3.2214765100671143</v>
      </c>
      <c r="O724" s="39" t="s">
        <v>2542</v>
      </c>
      <c r="P724" s="11"/>
    </row>
    <row r="725" spans="1:16" x14ac:dyDescent="0.25">
      <c r="A725">
        <v>724</v>
      </c>
      <c r="B725" s="2" t="s">
        <v>718</v>
      </c>
      <c r="C725" s="9" t="s">
        <v>2524</v>
      </c>
      <c r="D725" s="4" t="s">
        <v>2348</v>
      </c>
      <c r="E725" s="4" t="s">
        <v>2525</v>
      </c>
      <c r="F725" s="16">
        <v>19023113</v>
      </c>
      <c r="G725" s="10" t="s">
        <v>754</v>
      </c>
      <c r="H725" s="11" t="s">
        <v>1488</v>
      </c>
      <c r="I725" s="15" t="s">
        <v>1497</v>
      </c>
      <c r="J725" s="23" t="s">
        <v>1498</v>
      </c>
      <c r="K725" s="11" t="s">
        <v>1494</v>
      </c>
      <c r="L725" s="33">
        <f t="shared" si="198"/>
        <v>0.40268456375838929</v>
      </c>
      <c r="M725" s="36">
        <f t="shared" si="199"/>
        <v>12.5</v>
      </c>
      <c r="N725" s="37">
        <f t="shared" si="197"/>
        <v>3.2214765100671143</v>
      </c>
      <c r="O725" s="39" t="s">
        <v>718</v>
      </c>
      <c r="P725" s="11"/>
    </row>
    <row r="726" spans="1:16" x14ac:dyDescent="0.25">
      <c r="A726">
        <v>725</v>
      </c>
      <c r="B726" s="2" t="s">
        <v>719</v>
      </c>
      <c r="C726" s="9" t="s">
        <v>2524</v>
      </c>
      <c r="D726" s="4" t="s">
        <v>2348</v>
      </c>
      <c r="E726" s="4" t="s">
        <v>2525</v>
      </c>
      <c r="F726" s="16">
        <v>19023113</v>
      </c>
      <c r="G726" s="10" t="s">
        <v>755</v>
      </c>
      <c r="H726" s="11" t="s">
        <v>1488</v>
      </c>
      <c r="I726" s="15" t="s">
        <v>1497</v>
      </c>
      <c r="J726" s="23" t="s">
        <v>1499</v>
      </c>
      <c r="K726" s="11" t="s">
        <v>1494</v>
      </c>
      <c r="L726" s="33">
        <f t="shared" si="198"/>
        <v>0.40268456375838929</v>
      </c>
      <c r="M726" s="36">
        <f t="shared" si="199"/>
        <v>12.5</v>
      </c>
      <c r="N726" s="37">
        <f t="shared" si="197"/>
        <v>3.2214765100671143</v>
      </c>
      <c r="O726" s="39" t="s">
        <v>719</v>
      </c>
      <c r="P726" s="11"/>
    </row>
    <row r="727" spans="1:16" x14ac:dyDescent="0.25">
      <c r="A727">
        <v>726</v>
      </c>
      <c r="B727" s="2" t="s">
        <v>720</v>
      </c>
      <c r="C727" s="9" t="s">
        <v>2524</v>
      </c>
      <c r="D727" s="4" t="s">
        <v>2348</v>
      </c>
      <c r="E727" s="4" t="s">
        <v>2525</v>
      </c>
      <c r="F727" s="16">
        <v>19023113</v>
      </c>
      <c r="G727" s="10" t="s">
        <v>756</v>
      </c>
      <c r="H727" s="11" t="s">
        <v>1488</v>
      </c>
      <c r="I727" s="15" t="s">
        <v>1497</v>
      </c>
      <c r="J727" s="23" t="s">
        <v>1500</v>
      </c>
      <c r="K727" s="11" t="s">
        <v>1494</v>
      </c>
      <c r="L727" s="33">
        <f t="shared" si="198"/>
        <v>0.40268456375838929</v>
      </c>
      <c r="M727" s="36">
        <f t="shared" si="199"/>
        <v>12.5</v>
      </c>
      <c r="N727" s="37">
        <f t="shared" si="197"/>
        <v>3.2214765100671143</v>
      </c>
      <c r="O727" s="39" t="s">
        <v>720</v>
      </c>
      <c r="P727" s="11"/>
    </row>
    <row r="728" spans="1:16" x14ac:dyDescent="0.25">
      <c r="A728">
        <v>727</v>
      </c>
      <c r="B728" s="2" t="s">
        <v>721</v>
      </c>
      <c r="C728" s="9" t="s">
        <v>2524</v>
      </c>
      <c r="D728" s="4" t="s">
        <v>2348</v>
      </c>
      <c r="E728" s="4" t="s">
        <v>2525</v>
      </c>
      <c r="F728" s="16">
        <v>19023113</v>
      </c>
      <c r="G728" s="10" t="s">
        <v>757</v>
      </c>
      <c r="H728" s="11" t="s">
        <v>1488</v>
      </c>
      <c r="I728" s="15" t="s">
        <v>1501</v>
      </c>
      <c r="J728" s="23" t="s">
        <v>1502</v>
      </c>
      <c r="K728" s="11" t="s">
        <v>1494</v>
      </c>
      <c r="L728" s="33">
        <f t="shared" si="198"/>
        <v>0.40268456375838929</v>
      </c>
      <c r="M728" s="36">
        <f t="shared" si="199"/>
        <v>12.5</v>
      </c>
      <c r="N728" s="37">
        <f t="shared" si="197"/>
        <v>3.2214765100671143</v>
      </c>
      <c r="O728" s="39" t="s">
        <v>721</v>
      </c>
      <c r="P728" s="11"/>
    </row>
    <row r="729" spans="1:16" x14ac:dyDescent="0.25">
      <c r="A729">
        <v>728</v>
      </c>
      <c r="B729" s="2" t="s">
        <v>722</v>
      </c>
      <c r="C729" s="9" t="s">
        <v>2524</v>
      </c>
      <c r="D729" s="4" t="s">
        <v>2348</v>
      </c>
      <c r="E729" s="4" t="s">
        <v>2525</v>
      </c>
      <c r="F729" s="16">
        <v>19023113</v>
      </c>
      <c r="G729" s="10" t="s">
        <v>758</v>
      </c>
      <c r="H729" s="11" t="s">
        <v>1488</v>
      </c>
      <c r="I729" s="15" t="s">
        <v>1501</v>
      </c>
      <c r="J729" s="23" t="s">
        <v>1503</v>
      </c>
      <c r="K729" s="11" t="s">
        <v>1494</v>
      </c>
      <c r="L729" s="33">
        <f t="shared" si="198"/>
        <v>0.40268456375838929</v>
      </c>
      <c r="M729" s="36">
        <f t="shared" si="199"/>
        <v>12.5</v>
      </c>
      <c r="N729" s="37">
        <f t="shared" si="197"/>
        <v>3.2214765100671143</v>
      </c>
      <c r="O729" s="39" t="s">
        <v>722</v>
      </c>
      <c r="P729" s="11"/>
    </row>
    <row r="730" spans="1:16" x14ac:dyDescent="0.25">
      <c r="A730">
        <v>729</v>
      </c>
      <c r="B730" s="2" t="s">
        <v>723</v>
      </c>
      <c r="C730" s="9" t="s">
        <v>2524</v>
      </c>
      <c r="D730" s="4" t="s">
        <v>2348</v>
      </c>
      <c r="E730" s="4" t="s">
        <v>2525</v>
      </c>
      <c r="F730" s="16">
        <v>19023113</v>
      </c>
      <c r="G730" s="10" t="s">
        <v>759</v>
      </c>
      <c r="H730" s="11" t="s">
        <v>1488</v>
      </c>
      <c r="I730" s="15" t="s">
        <v>1501</v>
      </c>
      <c r="J730" s="23" t="s">
        <v>1504</v>
      </c>
      <c r="K730" s="11" t="s">
        <v>1494</v>
      </c>
      <c r="L730" s="33">
        <f t="shared" si="198"/>
        <v>0.40268456375838929</v>
      </c>
      <c r="M730" s="36">
        <f t="shared" si="199"/>
        <v>12.5</v>
      </c>
      <c r="N730" s="37">
        <f t="shared" si="197"/>
        <v>3.2214765100671143</v>
      </c>
      <c r="O730" s="39" t="s">
        <v>723</v>
      </c>
      <c r="P730" s="11"/>
    </row>
    <row r="731" spans="1:16" x14ac:dyDescent="0.25">
      <c r="A731">
        <v>730</v>
      </c>
      <c r="B731" s="2" t="s">
        <v>724</v>
      </c>
      <c r="C731" s="9" t="s">
        <v>2524</v>
      </c>
      <c r="D731" s="4" t="s">
        <v>2348</v>
      </c>
      <c r="E731" s="4" t="s">
        <v>2525</v>
      </c>
      <c r="F731" s="16">
        <v>19023113</v>
      </c>
      <c r="G731" s="10" t="s">
        <v>760</v>
      </c>
      <c r="H731" s="11" t="s">
        <v>1488</v>
      </c>
      <c r="I731" s="15" t="s">
        <v>1505</v>
      </c>
      <c r="J731" s="23" t="s">
        <v>1506</v>
      </c>
      <c r="K731" s="11" t="s">
        <v>1494</v>
      </c>
      <c r="L731" s="33">
        <f t="shared" si="198"/>
        <v>0.40268456375838929</v>
      </c>
      <c r="M731" s="36">
        <f t="shared" si="199"/>
        <v>12.5</v>
      </c>
      <c r="N731" s="37">
        <f t="shared" si="197"/>
        <v>3.2214765100671143</v>
      </c>
      <c r="O731" s="39" t="s">
        <v>724</v>
      </c>
      <c r="P731" s="11"/>
    </row>
    <row r="732" spans="1:16" x14ac:dyDescent="0.25">
      <c r="A732">
        <v>731</v>
      </c>
      <c r="B732" s="2" t="s">
        <v>725</v>
      </c>
      <c r="C732" s="9" t="s">
        <v>2524</v>
      </c>
      <c r="D732" s="4" t="s">
        <v>2348</v>
      </c>
      <c r="E732" s="4" t="s">
        <v>2525</v>
      </c>
      <c r="F732" s="16">
        <v>19023113</v>
      </c>
      <c r="G732" s="10" t="s">
        <v>761</v>
      </c>
      <c r="H732" s="11" t="s">
        <v>1488</v>
      </c>
      <c r="I732" s="15" t="s">
        <v>1505</v>
      </c>
      <c r="J732" s="23" t="s">
        <v>1507</v>
      </c>
      <c r="K732" s="11" t="s">
        <v>1494</v>
      </c>
      <c r="L732" s="33">
        <f t="shared" si="198"/>
        <v>0.40268456375838929</v>
      </c>
      <c r="M732" s="36">
        <f t="shared" si="199"/>
        <v>12.5</v>
      </c>
      <c r="N732" s="37">
        <f t="shared" si="197"/>
        <v>3.2214765100671143</v>
      </c>
      <c r="O732" s="39" t="s">
        <v>725</v>
      </c>
      <c r="P732" s="11"/>
    </row>
    <row r="733" spans="1:16" x14ac:dyDescent="0.25">
      <c r="A733">
        <v>732</v>
      </c>
      <c r="B733" s="2" t="s">
        <v>726</v>
      </c>
      <c r="C733" s="9" t="s">
        <v>2524</v>
      </c>
      <c r="D733" s="4" t="s">
        <v>2348</v>
      </c>
      <c r="E733" s="4" t="s">
        <v>2525</v>
      </c>
      <c r="F733" s="16">
        <v>19023113</v>
      </c>
      <c r="G733" s="10" t="s">
        <v>762</v>
      </c>
      <c r="H733" s="11" t="s">
        <v>1488</v>
      </c>
      <c r="I733" s="15" t="s">
        <v>1505</v>
      </c>
      <c r="J733" s="23" t="s">
        <v>1508</v>
      </c>
      <c r="K733" s="11" t="s">
        <v>1494</v>
      </c>
      <c r="L733" s="33">
        <f t="shared" si="198"/>
        <v>0.40268456375838929</v>
      </c>
      <c r="M733" s="36">
        <f t="shared" si="199"/>
        <v>12.5</v>
      </c>
      <c r="N733" s="37">
        <f t="shared" si="197"/>
        <v>3.2214765100671143</v>
      </c>
      <c r="O733" s="39" t="s">
        <v>726</v>
      </c>
      <c r="P733" s="11"/>
    </row>
    <row r="734" spans="1:16" x14ac:dyDescent="0.25">
      <c r="A734">
        <v>733</v>
      </c>
      <c r="B734" s="2" t="s">
        <v>727</v>
      </c>
      <c r="C734" s="9" t="s">
        <v>2526</v>
      </c>
      <c r="D734" s="4" t="s">
        <v>2348</v>
      </c>
      <c r="E734" s="4" t="s">
        <v>2527</v>
      </c>
      <c r="F734" s="16">
        <v>19494283</v>
      </c>
      <c r="G734" s="10" t="s">
        <v>763</v>
      </c>
      <c r="H734" s="11" t="s">
        <v>1488</v>
      </c>
      <c r="I734" s="15" t="s">
        <v>1509</v>
      </c>
      <c r="J734" s="23" t="s">
        <v>1510</v>
      </c>
      <c r="K734" s="11" t="s">
        <v>1511</v>
      </c>
      <c r="L734" s="33">
        <f>4/745*100</f>
        <v>0.53691275167785235</v>
      </c>
      <c r="M734" s="36">
        <f>4/24*100</f>
        <v>16.666666666666664</v>
      </c>
      <c r="N734" s="37">
        <f t="shared" si="197"/>
        <v>3.2214765100671143</v>
      </c>
      <c r="O734" s="39" t="s">
        <v>727</v>
      </c>
      <c r="P734" s="11"/>
    </row>
    <row r="735" spans="1:16" x14ac:dyDescent="0.25">
      <c r="A735">
        <v>734</v>
      </c>
      <c r="B735" s="2" t="s">
        <v>728</v>
      </c>
      <c r="C735" s="9" t="s">
        <v>2526</v>
      </c>
      <c r="D735" s="4" t="s">
        <v>2348</v>
      </c>
      <c r="E735" s="4" t="s">
        <v>2527</v>
      </c>
      <c r="F735" s="16">
        <v>19494283</v>
      </c>
      <c r="G735" s="10" t="s">
        <v>764</v>
      </c>
      <c r="H735" s="11" t="s">
        <v>1488</v>
      </c>
      <c r="I735" s="15" t="s">
        <v>1509</v>
      </c>
      <c r="J735" s="23" t="s">
        <v>1512</v>
      </c>
      <c r="K735" s="11" t="s">
        <v>1511</v>
      </c>
      <c r="L735" s="33">
        <f t="shared" ref="L735:L741" si="200">4/745*100</f>
        <v>0.53691275167785235</v>
      </c>
      <c r="M735" s="36">
        <f t="shared" ref="M735:M741" si="201">4/24*100</f>
        <v>16.666666666666664</v>
      </c>
      <c r="N735" s="37">
        <f t="shared" si="197"/>
        <v>3.2214765100671143</v>
      </c>
      <c r="O735" s="39" t="s">
        <v>728</v>
      </c>
      <c r="P735" s="11"/>
    </row>
    <row r="736" spans="1:16" x14ac:dyDescent="0.25">
      <c r="A736">
        <v>735</v>
      </c>
      <c r="B736" s="2" t="s">
        <v>729</v>
      </c>
      <c r="C736" s="9" t="s">
        <v>2526</v>
      </c>
      <c r="D736" s="4" t="s">
        <v>2348</v>
      </c>
      <c r="E736" s="4" t="s">
        <v>2527</v>
      </c>
      <c r="F736" s="16">
        <v>19494283</v>
      </c>
      <c r="G736" s="10" t="s">
        <v>765</v>
      </c>
      <c r="H736" s="11" t="s">
        <v>1488</v>
      </c>
      <c r="I736" s="15" t="s">
        <v>1509</v>
      </c>
      <c r="J736" s="23" t="s">
        <v>1513</v>
      </c>
      <c r="K736" s="11" t="s">
        <v>1511</v>
      </c>
      <c r="L736" s="33">
        <f t="shared" si="200"/>
        <v>0.53691275167785235</v>
      </c>
      <c r="M736" s="36">
        <f t="shared" si="201"/>
        <v>16.666666666666664</v>
      </c>
      <c r="N736" s="37">
        <f t="shared" si="197"/>
        <v>3.2214765100671143</v>
      </c>
      <c r="O736" s="39" t="s">
        <v>729</v>
      </c>
      <c r="P736" s="11"/>
    </row>
    <row r="737" spans="1:16" x14ac:dyDescent="0.25">
      <c r="A737">
        <v>736</v>
      </c>
      <c r="B737" s="2" t="s">
        <v>730</v>
      </c>
      <c r="C737" s="9" t="s">
        <v>2526</v>
      </c>
      <c r="D737" s="4" t="s">
        <v>2348</v>
      </c>
      <c r="E737" s="4" t="s">
        <v>2527</v>
      </c>
      <c r="F737" s="16">
        <v>19494283</v>
      </c>
      <c r="G737" s="10" t="s">
        <v>766</v>
      </c>
      <c r="H737" s="11" t="s">
        <v>1488</v>
      </c>
      <c r="I737" s="15" t="s">
        <v>1509</v>
      </c>
      <c r="J737" s="23" t="s">
        <v>1514</v>
      </c>
      <c r="K737" s="11" t="s">
        <v>1511</v>
      </c>
      <c r="L737" s="33">
        <f t="shared" si="200"/>
        <v>0.53691275167785235</v>
      </c>
      <c r="M737" s="36">
        <f t="shared" si="201"/>
        <v>16.666666666666664</v>
      </c>
      <c r="N737" s="37">
        <f t="shared" si="197"/>
        <v>3.2214765100671143</v>
      </c>
      <c r="O737" s="39" t="s">
        <v>730</v>
      </c>
      <c r="P737" s="11"/>
    </row>
    <row r="738" spans="1:16" x14ac:dyDescent="0.25">
      <c r="A738">
        <v>737</v>
      </c>
      <c r="B738" s="2" t="s">
        <v>731</v>
      </c>
      <c r="C738" s="9" t="s">
        <v>2526</v>
      </c>
      <c r="D738" s="4" t="s">
        <v>2348</v>
      </c>
      <c r="E738" s="4" t="s">
        <v>2527</v>
      </c>
      <c r="F738" s="16">
        <v>19494283</v>
      </c>
      <c r="G738" s="10" t="s">
        <v>767</v>
      </c>
      <c r="H738" s="11" t="s">
        <v>1488</v>
      </c>
      <c r="I738" s="15" t="s">
        <v>1515</v>
      </c>
      <c r="J738" s="23" t="s">
        <v>1510</v>
      </c>
      <c r="K738" s="11" t="s">
        <v>1511</v>
      </c>
      <c r="L738" s="33">
        <f t="shared" si="200"/>
        <v>0.53691275167785235</v>
      </c>
      <c r="M738" s="36">
        <f t="shared" si="201"/>
        <v>16.666666666666664</v>
      </c>
      <c r="N738" s="37">
        <f t="shared" si="197"/>
        <v>3.2214765100671143</v>
      </c>
      <c r="O738" s="39" t="s">
        <v>731</v>
      </c>
      <c r="P738" s="11"/>
    </row>
    <row r="739" spans="1:16" x14ac:dyDescent="0.25">
      <c r="A739">
        <v>738</v>
      </c>
      <c r="B739" s="2" t="s">
        <v>732</v>
      </c>
      <c r="C739" s="9" t="s">
        <v>2526</v>
      </c>
      <c r="D739" s="4" t="s">
        <v>2348</v>
      </c>
      <c r="E739" s="4" t="s">
        <v>2527</v>
      </c>
      <c r="F739" s="16">
        <v>19494283</v>
      </c>
      <c r="G739" s="10" t="s">
        <v>768</v>
      </c>
      <c r="H739" s="11" t="s">
        <v>1488</v>
      </c>
      <c r="I739" s="15" t="s">
        <v>1515</v>
      </c>
      <c r="J739" s="23" t="s">
        <v>1512</v>
      </c>
      <c r="K739" s="11" t="s">
        <v>1511</v>
      </c>
      <c r="L739" s="33">
        <f t="shared" si="200"/>
        <v>0.53691275167785235</v>
      </c>
      <c r="M739" s="36">
        <f t="shared" si="201"/>
        <v>16.666666666666664</v>
      </c>
      <c r="N739" s="37">
        <f t="shared" si="197"/>
        <v>3.2214765100671143</v>
      </c>
      <c r="O739" s="39" t="s">
        <v>732</v>
      </c>
      <c r="P739" s="11"/>
    </row>
    <row r="740" spans="1:16" x14ac:dyDescent="0.25">
      <c r="A740">
        <v>739</v>
      </c>
      <c r="B740" s="2" t="s">
        <v>733</v>
      </c>
      <c r="C740" s="9" t="s">
        <v>2526</v>
      </c>
      <c r="D740" s="4" t="s">
        <v>2348</v>
      </c>
      <c r="E740" s="4" t="s">
        <v>2527</v>
      </c>
      <c r="F740" s="16">
        <v>19494283</v>
      </c>
      <c r="G740" s="10" t="s">
        <v>769</v>
      </c>
      <c r="H740" s="11" t="s">
        <v>1488</v>
      </c>
      <c r="I740" s="15" t="s">
        <v>1515</v>
      </c>
      <c r="J740" s="23" t="s">
        <v>1513</v>
      </c>
      <c r="K740" s="11" t="s">
        <v>1511</v>
      </c>
      <c r="L740" s="33">
        <f t="shared" si="200"/>
        <v>0.53691275167785235</v>
      </c>
      <c r="M740" s="36">
        <f t="shared" si="201"/>
        <v>16.666666666666664</v>
      </c>
      <c r="N740" s="37">
        <f t="shared" si="197"/>
        <v>3.2214765100671143</v>
      </c>
      <c r="O740" s="39" t="s">
        <v>733</v>
      </c>
      <c r="P740" s="11"/>
    </row>
    <row r="741" spans="1:16" x14ac:dyDescent="0.25">
      <c r="A741">
        <v>740</v>
      </c>
      <c r="B741" s="2" t="s">
        <v>734</v>
      </c>
      <c r="C741" s="9" t="s">
        <v>2526</v>
      </c>
      <c r="D741" s="4" t="s">
        <v>2348</v>
      </c>
      <c r="E741" s="4" t="s">
        <v>2527</v>
      </c>
      <c r="F741" s="16">
        <v>19494283</v>
      </c>
      <c r="G741" s="10" t="s">
        <v>770</v>
      </c>
      <c r="H741" s="11" t="s">
        <v>1488</v>
      </c>
      <c r="I741" s="15" t="s">
        <v>1515</v>
      </c>
      <c r="J741" s="23" t="s">
        <v>1514</v>
      </c>
      <c r="K741" s="11" t="s">
        <v>1511</v>
      </c>
      <c r="L741" s="33">
        <f t="shared" si="200"/>
        <v>0.53691275167785235</v>
      </c>
      <c r="M741" s="36">
        <f t="shared" si="201"/>
        <v>16.666666666666664</v>
      </c>
      <c r="N741" s="37">
        <f t="shared" si="197"/>
        <v>3.2214765100671143</v>
      </c>
      <c r="O741" s="39" t="s">
        <v>734</v>
      </c>
      <c r="P741" s="11"/>
    </row>
    <row r="742" spans="1:16" x14ac:dyDescent="0.25">
      <c r="A742">
        <v>741</v>
      </c>
      <c r="B742" s="2" t="s">
        <v>735</v>
      </c>
      <c r="C742" s="9" t="s">
        <v>2528</v>
      </c>
      <c r="D742" s="4" t="s">
        <v>2348</v>
      </c>
      <c r="E742" s="12" t="s">
        <v>2529</v>
      </c>
      <c r="F742" s="16">
        <v>16968779</v>
      </c>
      <c r="G742" s="10" t="s">
        <v>1055</v>
      </c>
      <c r="H742" s="11" t="s">
        <v>1820</v>
      </c>
      <c r="I742" s="14"/>
      <c r="J742" s="23" t="s">
        <v>1821</v>
      </c>
      <c r="K742" s="11" t="s">
        <v>1822</v>
      </c>
      <c r="L742" s="33">
        <f>3/745*100</f>
        <v>0.40268456375838929</v>
      </c>
      <c r="M742" s="36">
        <f>3/5*100</f>
        <v>60</v>
      </c>
      <c r="N742" s="37">
        <f>5/745*100</f>
        <v>0.67114093959731547</v>
      </c>
      <c r="O742" s="39" t="s">
        <v>735</v>
      </c>
      <c r="P742" s="11"/>
    </row>
    <row r="743" spans="1:16" x14ac:dyDescent="0.25">
      <c r="A743">
        <v>742</v>
      </c>
      <c r="B743" s="2" t="s">
        <v>736</v>
      </c>
      <c r="C743" s="9" t="s">
        <v>2528</v>
      </c>
      <c r="D743" s="4" t="s">
        <v>2348</v>
      </c>
      <c r="E743" s="12" t="s">
        <v>2529</v>
      </c>
      <c r="F743" s="16">
        <v>16968779</v>
      </c>
      <c r="G743" s="10" t="s">
        <v>1056</v>
      </c>
      <c r="H743" s="11" t="s">
        <v>1820</v>
      </c>
      <c r="I743" s="14"/>
      <c r="J743" s="23" t="s">
        <v>1823</v>
      </c>
      <c r="K743" s="11" t="s">
        <v>1822</v>
      </c>
      <c r="L743" s="33">
        <f t="shared" ref="L743:L744" si="202">3/745*100</f>
        <v>0.40268456375838929</v>
      </c>
      <c r="M743" s="36">
        <f t="shared" ref="M743:M744" si="203">3/5*100</f>
        <v>60</v>
      </c>
      <c r="N743" s="37">
        <f t="shared" ref="N743:N746" si="204">5/745*100</f>
        <v>0.67114093959731547</v>
      </c>
      <c r="O743" s="39" t="s">
        <v>736</v>
      </c>
      <c r="P743" s="11"/>
    </row>
    <row r="744" spans="1:16" x14ac:dyDescent="0.25">
      <c r="A744">
        <v>743</v>
      </c>
      <c r="B744" s="2" t="s">
        <v>737</v>
      </c>
      <c r="C744" s="9" t="s">
        <v>2528</v>
      </c>
      <c r="D744" s="4" t="s">
        <v>2348</v>
      </c>
      <c r="E744" s="12" t="s">
        <v>2529</v>
      </c>
      <c r="F744" s="16">
        <v>16968779</v>
      </c>
      <c r="G744" s="10" t="s">
        <v>1057</v>
      </c>
      <c r="H744" s="11" t="s">
        <v>1820</v>
      </c>
      <c r="I744" s="14"/>
      <c r="J744" s="23" t="s">
        <v>1824</v>
      </c>
      <c r="K744" s="11" t="s">
        <v>1822</v>
      </c>
      <c r="L744" s="33">
        <f t="shared" si="202"/>
        <v>0.40268456375838929</v>
      </c>
      <c r="M744" s="36">
        <f t="shared" si="203"/>
        <v>60</v>
      </c>
      <c r="N744" s="37">
        <f t="shared" si="204"/>
        <v>0.67114093959731547</v>
      </c>
      <c r="O744" s="39" t="s">
        <v>737</v>
      </c>
      <c r="P744" s="11"/>
    </row>
    <row r="745" spans="1:16" x14ac:dyDescent="0.25">
      <c r="A745">
        <v>744</v>
      </c>
      <c r="B745" s="2" t="s">
        <v>738</v>
      </c>
      <c r="C745" s="9" t="s">
        <v>2530</v>
      </c>
      <c r="D745" s="4" t="s">
        <v>2348</v>
      </c>
      <c r="E745" s="4" t="s">
        <v>2531</v>
      </c>
      <c r="F745" s="16">
        <v>17327269</v>
      </c>
      <c r="G745" s="10" t="s">
        <v>1058</v>
      </c>
      <c r="H745" s="11" t="s">
        <v>1820</v>
      </c>
      <c r="I745" s="14"/>
      <c r="J745" s="23" t="s">
        <v>1826</v>
      </c>
      <c r="K745" s="11" t="s">
        <v>1825</v>
      </c>
      <c r="L745" s="33">
        <f>2/745*100</f>
        <v>0.26845637583892618</v>
      </c>
      <c r="M745" s="36">
        <f>2/5*100</f>
        <v>40</v>
      </c>
      <c r="N745" s="37">
        <f t="shared" si="204"/>
        <v>0.67114093959731547</v>
      </c>
      <c r="O745" s="39" t="s">
        <v>738</v>
      </c>
      <c r="P745" s="11"/>
    </row>
    <row r="746" spans="1:16" x14ac:dyDescent="0.25">
      <c r="A746">
        <v>745</v>
      </c>
      <c r="B746" s="2" t="s">
        <v>739</v>
      </c>
      <c r="C746" s="9" t="s">
        <v>2530</v>
      </c>
      <c r="D746" s="4" t="s">
        <v>2348</v>
      </c>
      <c r="E746" s="4" t="s">
        <v>2531</v>
      </c>
      <c r="F746" s="16">
        <v>17327269</v>
      </c>
      <c r="G746" s="10" t="s">
        <v>1059</v>
      </c>
      <c r="H746" s="11" t="s">
        <v>1820</v>
      </c>
      <c r="I746" s="14"/>
      <c r="J746" s="23" t="s">
        <v>1827</v>
      </c>
      <c r="K746" s="11" t="s">
        <v>1825</v>
      </c>
      <c r="L746" s="33">
        <f>2/745*100</f>
        <v>0.26845637583892618</v>
      </c>
      <c r="M746" s="36">
        <f>2/5*100</f>
        <v>40</v>
      </c>
      <c r="N746" s="37">
        <f t="shared" si="204"/>
        <v>0.67114093959731547</v>
      </c>
      <c r="O746" s="39" t="s">
        <v>739</v>
      </c>
      <c r="P746" s="11"/>
    </row>
  </sheetData>
  <sortState ref="D2:H970">
    <sortCondition ref="D2"/>
  </sortState>
  <hyperlinks>
    <hyperlink ref="G3" r:id="rId1" display="http://www.ncbi.nlm.nih.gov/geo/query/acc.cgi?acc=GSM230294"/>
    <hyperlink ref="F3" r:id="rId2" display="http://www.ncbi.nlm.nih.gov/geo/query/acc.cgi?acc=GSM151738"/>
    <hyperlink ref="C3" r:id="rId3" display="http://www.ncbi.nlm.nih.gov/geo/query/acc.cgi?acc=GSM151739"/>
    <hyperlink ref="G2" r:id="rId4" display="http://www.ncbi.nlm.nih.gov/geo/query/acc.cgi?acc=GSM225042"/>
    <hyperlink ref="F2" r:id="rId5" display="http://www.ncbi.nlm.nih.gov/geo/query/acc.cgi?acc=GSM151738"/>
    <hyperlink ref="C2" r:id="rId6" display="http://www.ncbi.nlm.nih.gov/geo/query/acc.cgi?acc=GSM151739"/>
    <hyperlink ref="G4" r:id="rId7" display="http://www.ncbi.nlm.nih.gov/geo/query/acc.cgi?acc=GSM347922"/>
    <hyperlink ref="G5" r:id="rId8" display="http://www.ncbi.nlm.nih.gov/geo/query/acc.cgi?acc=GSM347923"/>
    <hyperlink ref="G6" r:id="rId9" display="http://www.ncbi.nlm.nih.gov/geo/query/acc.cgi?acc=GSM347924"/>
    <hyperlink ref="G7" r:id="rId10" display="http://www.ncbi.nlm.nih.gov/geo/query/acc.cgi?acc=GSM347925"/>
    <hyperlink ref="F4" r:id="rId11" display="http://www.ncbi.nlm.nih.gov/geo/query/acc.cgi?acc=GSE6561"/>
    <hyperlink ref="F5" r:id="rId12" display="http://www.ncbi.nlm.nih.gov/geo/query/acc.cgi?acc=GSE6561"/>
    <hyperlink ref="F6" r:id="rId13" display="http://www.ncbi.nlm.nih.gov/geo/query/acc.cgi?acc=GSE6561"/>
    <hyperlink ref="F7" r:id="rId14" display="http://www.ncbi.nlm.nih.gov/geo/query/acc.cgi?acc=GSE6561"/>
    <hyperlink ref="C4" r:id="rId15" display="http://www.ncbi.nlm.nih.gov/geo/query/acc.cgi?acc=GSM500988"/>
    <hyperlink ref="C5" r:id="rId16" display="http://www.ncbi.nlm.nih.gov/geo/query/acc.cgi?acc=GSM500988"/>
    <hyperlink ref="C6" r:id="rId17" display="http://www.ncbi.nlm.nih.gov/geo/query/acc.cgi?acc=GSM500988"/>
    <hyperlink ref="C7" r:id="rId18" display="http://www.ncbi.nlm.nih.gov/geo/query/acc.cgi?acc=GSM500988"/>
    <hyperlink ref="G9" r:id="rId19" display="http://www.ncbi.nlm.nih.gov/geo/query/acc.cgi?acc=GSM367061"/>
    <hyperlink ref="G8" r:id="rId20" display="http://www.ncbi.nlm.nih.gov/geo/query/acc.cgi?acc=GSM367062"/>
    <hyperlink ref="F8" r:id="rId21" tooltip="Link to PubMed record" display="http://www.ncbi.nlm.nih.gov/sites/entrez?Db=Pubmed&amp;term=19269371%5bUID%5d"/>
    <hyperlink ref="C8" r:id="rId22" display="http://www.ncbi.nlm.nih.gov/geo/query/acc.cgi?acc=GSE14711"/>
    <hyperlink ref="F9" r:id="rId23" tooltip="Link to PubMed record" display="http://www.ncbi.nlm.nih.gov/sites/entrez?Db=Pubmed&amp;term=19269371%5bUID%5d"/>
    <hyperlink ref="C9" r:id="rId24" display="http://www.ncbi.nlm.nih.gov/geo/query/acc.cgi?acc=GSE14711"/>
    <hyperlink ref="G10" r:id="rId25" display="http://www.ncbi.nlm.nih.gov/geo/query/acc.cgi?acc=GSM378811"/>
    <hyperlink ref="F10" r:id="rId26" display="http://www.ncbi.nlm.nih.gov/geo/query/acc.cgi?acc=GSM367061"/>
    <hyperlink ref="C10" r:id="rId27" display="http://www.ncbi.nlm.nih.gov/geo/query/acc.cgi?acc=GSM367062"/>
    <hyperlink ref="G14" r:id="rId28" display="http://www.ncbi.nlm.nih.gov/geo/query/acc.cgi?acc=GSM530601"/>
    <hyperlink ref="G11" r:id="rId29" display="http://www.ncbi.nlm.nih.gov/geo/query/acc.cgi?acc=GSM530602"/>
    <hyperlink ref="G15" r:id="rId30" display="http://www.ncbi.nlm.nih.gov/geo/query/acc.cgi?acc=GSM530603"/>
    <hyperlink ref="G16" r:id="rId31" display="http://www.ncbi.nlm.nih.gov/geo/query/acc.cgi?acc=GSM530604"/>
    <hyperlink ref="G12" r:id="rId32" display="http://www.ncbi.nlm.nih.gov/geo/query/acc.cgi?acc=GSM530605"/>
    <hyperlink ref="G18" r:id="rId33" display="http://www.ncbi.nlm.nih.gov/geo/query/acc.cgi?acc=GSM530606"/>
    <hyperlink ref="G17" r:id="rId34" display="http://www.ncbi.nlm.nih.gov/geo/query/acc.cgi?acc=GSM530611"/>
    <hyperlink ref="G13" r:id="rId35" display="http://www.ncbi.nlm.nih.gov/geo/query/acc.cgi?acc=GSM530607"/>
    <hyperlink ref="F11" r:id="rId36" display="http://www.ncbi.nlm.nih.gov/geo/query/acc.cgi?acc=GSM402708"/>
    <hyperlink ref="F12" r:id="rId37" display="http://www.ncbi.nlm.nih.gov/geo/query/acc.cgi?acc=GSM402708"/>
    <hyperlink ref="F13" r:id="rId38" display="http://www.ncbi.nlm.nih.gov/geo/query/acc.cgi?acc=GSM402708"/>
    <hyperlink ref="F14" r:id="rId39" display="http://www.ncbi.nlm.nih.gov/geo/query/acc.cgi?acc=GSM402708"/>
    <hyperlink ref="F15" r:id="rId40" display="http://www.ncbi.nlm.nih.gov/geo/query/acc.cgi?acc=GSM402708"/>
    <hyperlink ref="F16" r:id="rId41" display="http://www.ncbi.nlm.nih.gov/geo/query/acc.cgi?acc=GSM402708"/>
    <hyperlink ref="F17" r:id="rId42" display="http://www.ncbi.nlm.nih.gov/geo/query/acc.cgi?acc=GSM402708"/>
    <hyperlink ref="F18" r:id="rId43" display="http://www.ncbi.nlm.nih.gov/geo/query/acc.cgi?acc=GSM402708"/>
    <hyperlink ref="C11" r:id="rId44" tooltip="Link to PubMed record" display="http://www.ncbi.nlm.nih.gov/sites/entrez?Db=Pubmed&amp;term=19481515%5bUID%5d"/>
    <hyperlink ref="C12" r:id="rId45" tooltip="Link to PubMed record" display="http://www.ncbi.nlm.nih.gov/sites/entrez?Db=Pubmed&amp;term=19481515%5bUID%5d"/>
    <hyperlink ref="C13" r:id="rId46" tooltip="Link to PubMed record" display="http://www.ncbi.nlm.nih.gov/sites/entrez?Db=Pubmed&amp;term=19481515%5bUID%5d"/>
    <hyperlink ref="C14" r:id="rId47" tooltip="Link to PubMed record" display="http://www.ncbi.nlm.nih.gov/sites/entrez?Db=Pubmed&amp;term=19481515%5bUID%5d"/>
    <hyperlink ref="C15" r:id="rId48" tooltip="Link to PubMed record" display="http://www.ncbi.nlm.nih.gov/sites/entrez?Db=Pubmed&amp;term=19481515%5bUID%5d"/>
    <hyperlink ref="C16" r:id="rId49" tooltip="Link to PubMed record" display="http://www.ncbi.nlm.nih.gov/sites/entrez?Db=Pubmed&amp;term=19481515%5bUID%5d"/>
    <hyperlink ref="C17" r:id="rId50" tooltip="Link to PubMed record" display="http://www.ncbi.nlm.nih.gov/sites/entrez?Db=Pubmed&amp;term=19481515%5bUID%5d"/>
    <hyperlink ref="C18" r:id="rId51" tooltip="Link to PubMed record" display="http://www.ncbi.nlm.nih.gov/sites/entrez?Db=Pubmed&amp;term=19481515%5bUID%5d"/>
    <hyperlink ref="G19" r:id="rId52" display="http://www.ncbi.nlm.nih.gov/geo/query/acc.cgi?acc=GSM469409"/>
    <hyperlink ref="G20" r:id="rId53" display="http://www.ncbi.nlm.nih.gov/geo/query/acc.cgi?acc=GSM469411"/>
    <hyperlink ref="G21" r:id="rId54" display="http://www.ncbi.nlm.nih.gov/geo/query/acc.cgi?acc=GSM469412"/>
    <hyperlink ref="C19" r:id="rId55" display="http://www.ncbi.nlm.nih.gov/geo/query/acc.cgi?acc=GSM492835"/>
    <hyperlink ref="C20" r:id="rId56" display="http://www.ncbi.nlm.nih.gov/geo/query/acc.cgi?acc=GSM492835"/>
    <hyperlink ref="C21" r:id="rId57" display="http://www.ncbi.nlm.nih.gov/geo/query/acc.cgi?acc=GSM492835"/>
    <hyperlink ref="G22" r:id="rId58" display="http://www.ncbi.nlm.nih.gov/geo/query/acc.cgi?acc=GSM172865"/>
    <hyperlink ref="G23" r:id="rId59" display="http://www.ncbi.nlm.nih.gov/geo/query/acc.cgi?acc=GSM172866"/>
    <hyperlink ref="G24" r:id="rId60" display="http://www.ncbi.nlm.nih.gov/geo/query/acc.cgi?acc=GSM172867"/>
    <hyperlink ref="G25" r:id="rId61" display="http://www.ncbi.nlm.nih.gov/geo/query/acc.cgi?acc=GSM172868"/>
    <hyperlink ref="G26" r:id="rId62" display="http://www.ncbi.nlm.nih.gov/geo/query/acc.cgi?acc=GSM172869"/>
    <hyperlink ref="G27" r:id="rId63" display="http://www.ncbi.nlm.nih.gov/geo/query/acc.cgi?acc=GSM172870"/>
    <hyperlink ref="C22" r:id="rId64" display="http://www.ncbi.nlm.nih.gov/geo/query/acc.cgi?acc=GSM143717"/>
    <hyperlink ref="C23" r:id="rId65" display="http://www.ncbi.nlm.nih.gov/geo/query/acc.cgi?acc=GSM143717"/>
    <hyperlink ref="C24" r:id="rId66" display="http://www.ncbi.nlm.nih.gov/geo/query/acc.cgi?acc=GSM143717"/>
    <hyperlink ref="C25" r:id="rId67" display="http://www.ncbi.nlm.nih.gov/geo/query/acc.cgi?acc=GSM143717"/>
    <hyperlink ref="C26" r:id="rId68" display="http://www.ncbi.nlm.nih.gov/geo/query/acc.cgi?acc=GSM143717"/>
    <hyperlink ref="C27" r:id="rId69" display="http://www.ncbi.nlm.nih.gov/geo/query/acc.cgi?acc=GSM143717"/>
    <hyperlink ref="G28" r:id="rId70" display="http://www.ncbi.nlm.nih.gov/geo/query/acc.cgi?acc=GSM347919"/>
    <hyperlink ref="G29" r:id="rId71" display="http://www.ncbi.nlm.nih.gov/geo/query/acc.cgi?acc=GSM347920"/>
    <hyperlink ref="G30" r:id="rId72" display="http://www.ncbi.nlm.nih.gov/geo/query/acc.cgi?acc=GSM347916"/>
    <hyperlink ref="G31" r:id="rId73" display="http://www.ncbi.nlm.nih.gov/geo/query/acc.cgi?acc=GSM347917"/>
    <hyperlink ref="G32" r:id="rId74" display="http://www.ncbi.nlm.nih.gov/geo/query/acc.cgi?acc=GSM347918"/>
    <hyperlink ref="F28" r:id="rId75" display="http://www.ncbi.nlm.nih.gov/geo/query/acc.cgi?acc=GSM315623"/>
    <hyperlink ref="F29" r:id="rId76" display="http://www.ncbi.nlm.nih.gov/geo/query/acc.cgi?acc=GSM315623"/>
    <hyperlink ref="F30" r:id="rId77" display="http://www.ncbi.nlm.nih.gov/geo/query/acc.cgi?acc=GSM315623"/>
    <hyperlink ref="F31" r:id="rId78" display="http://www.ncbi.nlm.nih.gov/geo/query/acc.cgi?acc=GSM315623"/>
    <hyperlink ref="F32" r:id="rId79" display="http://www.ncbi.nlm.nih.gov/geo/query/acc.cgi?acc=GSM315623"/>
    <hyperlink ref="C28" r:id="rId80" display="http://www.ncbi.nlm.nih.gov/geo/query/acc.cgi?acc=GSM315624"/>
    <hyperlink ref="C29" r:id="rId81" display="http://www.ncbi.nlm.nih.gov/geo/query/acc.cgi?acc=GSM315624"/>
    <hyperlink ref="C30" r:id="rId82" display="http://www.ncbi.nlm.nih.gov/geo/query/acc.cgi?acc=GSM315624"/>
    <hyperlink ref="C31" r:id="rId83" display="http://www.ncbi.nlm.nih.gov/geo/query/acc.cgi?acc=GSM315624"/>
    <hyperlink ref="C32" r:id="rId84" display="http://www.ncbi.nlm.nih.gov/geo/query/acc.cgi?acc=GSM315624"/>
    <hyperlink ref="G34" r:id="rId85" display="http://www.ncbi.nlm.nih.gov/geo/query/acc.cgi?acc=GSM367219"/>
    <hyperlink ref="G35" r:id="rId86" display="http://www.ncbi.nlm.nih.gov/geo/query/acc.cgi?acc=GSM367240"/>
    <hyperlink ref="G36" r:id="rId87" display="http://www.ncbi.nlm.nih.gov/geo/query/acc.cgi?acc=GSM367241"/>
    <hyperlink ref="G37" r:id="rId88" display="http://www.ncbi.nlm.nih.gov/geo/query/acc.cgi?acc=GSM367242"/>
    <hyperlink ref="G38" r:id="rId89" display="http://www.ncbi.nlm.nih.gov/geo/query/acc.cgi?acc=GSM367243"/>
    <hyperlink ref="G39" r:id="rId90" display="http://www.ncbi.nlm.nih.gov/geo/query/acc.cgi?acc=GSM367244"/>
    <hyperlink ref="G40" r:id="rId91" display="http://www.ncbi.nlm.nih.gov/geo/query/acc.cgi?acc=GSM367245"/>
    <hyperlink ref="G41" r:id="rId92" display="http://www.ncbi.nlm.nih.gov/geo/query/acc.cgi?acc=GSM367258"/>
    <hyperlink ref="G33" r:id="rId93" display="http://www.ncbi.nlm.nih.gov/geo/query/acc.cgi?acc=GSM366942"/>
    <hyperlink ref="F33" r:id="rId94" display="http://www.ncbi.nlm.nih.gov/geo/query/acc.cgi?acc=GSM347919"/>
    <hyperlink ref="F34" r:id="rId95" display="http://www.ncbi.nlm.nih.gov/geo/query/acc.cgi?acc=GSM347919"/>
    <hyperlink ref="F35" r:id="rId96" display="http://www.ncbi.nlm.nih.gov/geo/query/acc.cgi?acc=GSM347919"/>
    <hyperlink ref="F36" r:id="rId97" display="http://www.ncbi.nlm.nih.gov/geo/query/acc.cgi?acc=GSM347919"/>
    <hyperlink ref="F37" r:id="rId98" display="http://www.ncbi.nlm.nih.gov/geo/query/acc.cgi?acc=GSM347919"/>
    <hyperlink ref="F38" r:id="rId99" display="http://www.ncbi.nlm.nih.gov/geo/query/acc.cgi?acc=GSM347919"/>
    <hyperlink ref="F39" r:id="rId100" display="http://www.ncbi.nlm.nih.gov/geo/query/acc.cgi?acc=GSM347919"/>
    <hyperlink ref="F40" r:id="rId101" display="http://www.ncbi.nlm.nih.gov/geo/query/acc.cgi?acc=GSM347919"/>
    <hyperlink ref="F41" r:id="rId102" display="http://www.ncbi.nlm.nih.gov/geo/query/acc.cgi?acc=GSM347919"/>
    <hyperlink ref="C33" r:id="rId103" display="http://www.ncbi.nlm.nih.gov/geo/query/acc.cgi?acc=GSM347920"/>
    <hyperlink ref="C34" r:id="rId104" display="http://www.ncbi.nlm.nih.gov/geo/query/acc.cgi?acc=GSM347920"/>
    <hyperlink ref="C35" r:id="rId105" display="http://www.ncbi.nlm.nih.gov/geo/query/acc.cgi?acc=GSM347920"/>
    <hyperlink ref="C36" r:id="rId106" display="http://www.ncbi.nlm.nih.gov/geo/query/acc.cgi?acc=GSM347920"/>
    <hyperlink ref="C37" r:id="rId107" display="http://www.ncbi.nlm.nih.gov/geo/query/acc.cgi?acc=GSM347920"/>
    <hyperlink ref="C38" r:id="rId108" display="http://www.ncbi.nlm.nih.gov/geo/query/acc.cgi?acc=GSM347920"/>
    <hyperlink ref="C39" r:id="rId109" display="http://www.ncbi.nlm.nih.gov/geo/query/acc.cgi?acc=GSM347920"/>
    <hyperlink ref="C40" r:id="rId110" display="http://www.ncbi.nlm.nih.gov/geo/query/acc.cgi?acc=GSM347920"/>
    <hyperlink ref="C41" r:id="rId111" display="http://www.ncbi.nlm.nih.gov/geo/query/acc.cgi?acc=GSM347920"/>
    <hyperlink ref="G42" r:id="rId112" display="http://www.ncbi.nlm.nih.gov/geo/query/acc.cgi?acc=GSM372142"/>
    <hyperlink ref="G43" r:id="rId113" display="http://www.ncbi.nlm.nih.gov/geo/query/acc.cgi?acc=GSM372144"/>
    <hyperlink ref="G44" r:id="rId114" display="http://www.ncbi.nlm.nih.gov/geo/query/acc.cgi?acc=GSM372146"/>
    <hyperlink ref="G45" r:id="rId115" display="http://www.ncbi.nlm.nih.gov/geo/query/acc.cgi?acc=GSM372157"/>
    <hyperlink ref="G46" r:id="rId116" display="http://www.ncbi.nlm.nih.gov/geo/query/acc.cgi?acc=GSM372158"/>
    <hyperlink ref="G47" r:id="rId117" display="http://www.ncbi.nlm.nih.gov/geo/query/acc.cgi?acc=GSM372159"/>
    <hyperlink ref="G48" r:id="rId118" display="http://www.ncbi.nlm.nih.gov/geo/query/acc.cgi?acc=GSM372154"/>
    <hyperlink ref="G49" r:id="rId119" display="http://www.ncbi.nlm.nih.gov/geo/query/acc.cgi?acc=GSM372155"/>
    <hyperlink ref="G50" r:id="rId120" display="http://www.ncbi.nlm.nih.gov/geo/query/acc.cgi?acc=GSM372156"/>
    <hyperlink ref="C42" r:id="rId121" display="http://www.ncbi.nlm.nih.gov/geo/query/acc.cgi?acc=GSM402707"/>
    <hyperlink ref="C43" r:id="rId122" display="http://www.ncbi.nlm.nih.gov/geo/query/acc.cgi?acc=GSM402707"/>
    <hyperlink ref="G51" r:id="rId123" display="http://www.ncbi.nlm.nih.gov/geo/query/acc.cgi?acc=GSM402707"/>
    <hyperlink ref="G52" r:id="rId124" display="http://www.ncbi.nlm.nih.gov/geo/query/acc.cgi?acc=GSM402717"/>
    <hyperlink ref="G53" r:id="rId125" display="http://www.ncbi.nlm.nih.gov/geo/query/acc.cgi?acc=GSM402752"/>
    <hyperlink ref="G54" r:id="rId126" display="http://www.ncbi.nlm.nih.gov/geo/query/acc.cgi?acc=GSM402806"/>
    <hyperlink ref="F51" r:id="rId127" display="http://www.ncbi.nlm.nih.gov/geo/query/acc.cgi?acc=GSM367219"/>
    <hyperlink ref="F52" r:id="rId128" display="http://www.ncbi.nlm.nih.gov/geo/query/acc.cgi?acc=GSM367219"/>
    <hyperlink ref="F53" r:id="rId129" display="http://www.ncbi.nlm.nih.gov/geo/query/acc.cgi?acc=GSM367219"/>
    <hyperlink ref="F54" r:id="rId130" display="http://www.ncbi.nlm.nih.gov/geo/query/acc.cgi?acc=GSM367219"/>
    <hyperlink ref="C51" r:id="rId131" display="http://www.ncbi.nlm.nih.gov/geo/query/acc.cgi?acc=GSM367240"/>
    <hyperlink ref="C52" r:id="rId132" display="http://www.ncbi.nlm.nih.gov/geo/query/acc.cgi?acc=GSM367240"/>
    <hyperlink ref="C53" r:id="rId133" display="http://www.ncbi.nlm.nih.gov/geo/query/acc.cgi?acc=GSM367240"/>
    <hyperlink ref="C54" r:id="rId134" display="http://www.ncbi.nlm.nih.gov/geo/query/acc.cgi?acc=GSM367240"/>
    <hyperlink ref="G55" r:id="rId135" display="http://www.ncbi.nlm.nih.gov/geo/query/acc.cgi?acc=GSM500995"/>
    <hyperlink ref="G56" r:id="rId136" display="http://www.ncbi.nlm.nih.gov/geo/query/acc.cgi?acc=GSM500996"/>
    <hyperlink ref="G57" r:id="rId137" display="http://www.ncbi.nlm.nih.gov/geo/query/acc.cgi?acc=GSM500997"/>
    <hyperlink ref="G58" r:id="rId138" display="http://www.ncbi.nlm.nih.gov/geo/query/acc.cgi?acc=GSM500998"/>
    <hyperlink ref="G59" r:id="rId139" display="http://www.ncbi.nlm.nih.gov/geo/query/acc.cgi?acc=GSM500999"/>
    <hyperlink ref="G60" r:id="rId140" display="http://www.ncbi.nlm.nih.gov/geo/query/acc.cgi?acc=GSM501000"/>
    <hyperlink ref="G61" r:id="rId141" display="http://www.ncbi.nlm.nih.gov/geo/query/acc.cgi?acc=GSM501001"/>
    <hyperlink ref="G62" r:id="rId142" display="http://www.ncbi.nlm.nih.gov/geo/query/acc.cgi?acc=GSM501002"/>
    <hyperlink ref="G63" r:id="rId143" display="http://www.ncbi.nlm.nih.gov/geo/query/acc.cgi?acc=GSM501003"/>
    <hyperlink ref="G64" r:id="rId144" display="http://www.ncbi.nlm.nih.gov/geo/query/acc.cgi?acc=GSM501004"/>
    <hyperlink ref="G65" r:id="rId145" display="http://www.ncbi.nlm.nih.gov/geo/query/acc.cgi?acc=GSM501005"/>
    <hyperlink ref="G66" r:id="rId146" display="http://www.ncbi.nlm.nih.gov/geo/query/acc.cgi?acc=GSM501006"/>
    <hyperlink ref="G67" r:id="rId147" display="http://www.ncbi.nlm.nih.gov/geo/query/acc.cgi?acc=GSM501007"/>
    <hyperlink ref="G68" r:id="rId148" display="http://www.ncbi.nlm.nih.gov/geo/query/acc.cgi?acc=GSM501008"/>
    <hyperlink ref="G69" r:id="rId149" display="http://www.ncbi.nlm.nih.gov/geo/query/acc.cgi?acc=GSM501009"/>
    <hyperlink ref="C55" r:id="rId150" display="http://www.ncbi.nlm.nih.gov/geo/query/acc.cgi?acc=GSM372142"/>
    <hyperlink ref="C56" r:id="rId151" display="http://www.ncbi.nlm.nih.gov/geo/query/acc.cgi?acc=GSM372142"/>
    <hyperlink ref="C57" r:id="rId152" display="http://www.ncbi.nlm.nih.gov/geo/query/acc.cgi?acc=GSM372142"/>
    <hyperlink ref="C58" r:id="rId153" display="http://www.ncbi.nlm.nih.gov/geo/query/acc.cgi?acc=GSM372142"/>
    <hyperlink ref="C59" r:id="rId154" display="http://www.ncbi.nlm.nih.gov/geo/query/acc.cgi?acc=GSM372142"/>
    <hyperlink ref="C60" r:id="rId155" display="http://www.ncbi.nlm.nih.gov/geo/query/acc.cgi?acc=GSM372142"/>
    <hyperlink ref="C61" r:id="rId156" display="http://www.ncbi.nlm.nih.gov/geo/query/acc.cgi?acc=GSM372142"/>
    <hyperlink ref="C62" r:id="rId157" display="http://www.ncbi.nlm.nih.gov/geo/query/acc.cgi?acc=GSM372142"/>
    <hyperlink ref="C63" r:id="rId158" display="http://www.ncbi.nlm.nih.gov/geo/query/acc.cgi?acc=GSM372142"/>
    <hyperlink ref="C64" r:id="rId159" display="http://www.ncbi.nlm.nih.gov/geo/query/acc.cgi?acc=GSM372142"/>
    <hyperlink ref="C65" r:id="rId160" display="http://www.ncbi.nlm.nih.gov/geo/query/acc.cgi?acc=GSM372142"/>
    <hyperlink ref="C66" r:id="rId161" display="http://www.ncbi.nlm.nih.gov/geo/query/acc.cgi?acc=GSM372142"/>
    <hyperlink ref="C67" r:id="rId162" display="http://www.ncbi.nlm.nih.gov/geo/query/acc.cgi?acc=GSM372142"/>
    <hyperlink ref="C68" r:id="rId163" display="http://www.ncbi.nlm.nih.gov/geo/query/acc.cgi?acc=GSM372142"/>
    <hyperlink ref="C69" r:id="rId164" display="http://www.ncbi.nlm.nih.gov/geo/query/acc.cgi?acc=GSM372142"/>
    <hyperlink ref="F55" r:id="rId165" display="http://www.ncbi.nlm.nih.gov/geo/query/acc.cgi?acc=GSM372144"/>
    <hyperlink ref="F56" r:id="rId166" display="http://www.ncbi.nlm.nih.gov/geo/query/acc.cgi?acc=GSM372144"/>
    <hyperlink ref="F57" r:id="rId167" display="http://www.ncbi.nlm.nih.gov/geo/query/acc.cgi?acc=GSM372144"/>
    <hyperlink ref="F58" r:id="rId168" display="http://www.ncbi.nlm.nih.gov/geo/query/acc.cgi?acc=GSM372144"/>
    <hyperlink ref="F59" r:id="rId169" display="http://www.ncbi.nlm.nih.gov/geo/query/acc.cgi?acc=GSM372144"/>
    <hyperlink ref="F60" r:id="rId170" display="http://www.ncbi.nlm.nih.gov/geo/query/acc.cgi?acc=GSM372144"/>
    <hyperlink ref="F61" r:id="rId171" display="http://www.ncbi.nlm.nih.gov/geo/query/acc.cgi?acc=GSM372144"/>
    <hyperlink ref="F62" r:id="rId172" display="http://www.ncbi.nlm.nih.gov/geo/query/acc.cgi?acc=GSM372144"/>
    <hyperlink ref="F63" r:id="rId173" display="http://www.ncbi.nlm.nih.gov/geo/query/acc.cgi?acc=GSM372144"/>
    <hyperlink ref="F64" r:id="rId174" display="http://www.ncbi.nlm.nih.gov/geo/query/acc.cgi?acc=GSM372144"/>
    <hyperlink ref="F65" r:id="rId175" display="http://www.ncbi.nlm.nih.gov/geo/query/acc.cgi?acc=GSM372144"/>
    <hyperlink ref="F66" r:id="rId176" display="http://www.ncbi.nlm.nih.gov/geo/query/acc.cgi?acc=GSM372144"/>
    <hyperlink ref="F67" r:id="rId177" display="http://www.ncbi.nlm.nih.gov/geo/query/acc.cgi?acc=GSM372144"/>
    <hyperlink ref="F68" r:id="rId178" display="http://www.ncbi.nlm.nih.gov/geo/query/acc.cgi?acc=GSM372144"/>
    <hyperlink ref="F69" r:id="rId179" display="http://www.ncbi.nlm.nih.gov/geo/query/acc.cgi?acc=GSM372144"/>
    <hyperlink ref="G72" r:id="rId180" display="http://www.ncbi.nlm.nih.gov/geo/query/acc.cgi?acc=GSM239457"/>
    <hyperlink ref="G71" r:id="rId181" display="http://www.ncbi.nlm.nih.gov/geo/query/acc.cgi?acc=GSM239379"/>
    <hyperlink ref="G70" r:id="rId182" display="http://www.ncbi.nlm.nih.gov/geo/query/acc.cgi?acc=GSM239260"/>
    <hyperlink ref="F70" r:id="rId183" display="http://www.ncbi.nlm.nih.gov/geo/query/acc.cgi?acc=GSM239606"/>
    <hyperlink ref="F71" r:id="rId184" display="http://www.ncbi.nlm.nih.gov/geo/query/acc.cgi?acc=GSM239606"/>
    <hyperlink ref="F72" r:id="rId185" display="http://www.ncbi.nlm.nih.gov/geo/query/acc.cgi?acc=GSM239606"/>
    <hyperlink ref="C70" r:id="rId186" display="http://www.ncbi.nlm.nih.gov/geo/query/acc.cgi?acc=GSM239612"/>
    <hyperlink ref="C71" r:id="rId187" display="http://www.ncbi.nlm.nih.gov/geo/query/acc.cgi?acc=GSM239612"/>
    <hyperlink ref="C72" r:id="rId188" display="http://www.ncbi.nlm.nih.gov/geo/query/acc.cgi?acc=GSM239612"/>
    <hyperlink ref="G73" r:id="rId189" display="http://www.ncbi.nlm.nih.gov/geo/query/acc.cgi?acc=GSM322374"/>
    <hyperlink ref="G74" r:id="rId190" display="http://www.ncbi.nlm.nih.gov/geo/query/acc.cgi?acc=GSM322375"/>
    <hyperlink ref="G75" r:id="rId191" display="http://www.ncbi.nlm.nih.gov/geo/query/acc.cgi?acc=GSM322376"/>
    <hyperlink ref="G76" r:id="rId192" display="http://www.ncbi.nlm.nih.gov/geo/query/acc.cgi?acc=GSM322377"/>
    <hyperlink ref="C73" r:id="rId193" display="http://www.ncbi.nlm.nih.gov/geo/query/acc.cgi?acc=GSM540714"/>
    <hyperlink ref="C74" r:id="rId194" display="http://www.ncbi.nlm.nih.gov/geo/query/acc.cgi?acc=GSM540714"/>
    <hyperlink ref="C75" r:id="rId195" display="http://www.ncbi.nlm.nih.gov/geo/query/acc.cgi?acc=GSM540714"/>
    <hyperlink ref="C76" r:id="rId196" display="http://www.ncbi.nlm.nih.gov/geo/query/acc.cgi?acc=GSM540714"/>
    <hyperlink ref="G77" r:id="rId197" display="http://www.ncbi.nlm.nih.gov/geo/query/acc.cgi?acc=GSM250019"/>
    <hyperlink ref="G78" r:id="rId198" display="http://www.ncbi.nlm.nih.gov/geo/query/acc.cgi?acc=GSM250020"/>
    <hyperlink ref="G79" r:id="rId199" display="http://www.ncbi.nlm.nih.gov/geo/query/acc.cgi?acc=GSM250021"/>
    <hyperlink ref="G80" r:id="rId200" display="http://www.ncbi.nlm.nih.gov/geo/query/acc.cgi?acc=GSM451153"/>
    <hyperlink ref="G81" r:id="rId201" display="http://www.ncbi.nlm.nih.gov/geo/query/acc.cgi?acc=GSM451154"/>
    <hyperlink ref="G82" r:id="rId202" display="http://www.ncbi.nlm.nih.gov/geo/query/acc.cgi?acc=GSM451155"/>
    <hyperlink ref="G83" r:id="rId203" display="http://www.ncbi.nlm.nih.gov/geo/query/acc.cgi?acc=GSM451156"/>
    <hyperlink ref="G84" r:id="rId204" display="http://www.ncbi.nlm.nih.gov/geo/query/acc.cgi?acc=GSM451157"/>
    <hyperlink ref="G85" r:id="rId205" display="http://www.ncbi.nlm.nih.gov/geo/query/acc.cgi?acc=GSM451158"/>
    <hyperlink ref="G86" r:id="rId206" display="http://www.ncbi.nlm.nih.gov/geo/query/acc.cgi?acc=GSM451160"/>
    <hyperlink ref="G87" r:id="rId207" display="http://www.ncbi.nlm.nih.gov/geo/query/acc.cgi?acc=GSM451161"/>
    <hyperlink ref="F77" r:id="rId208" tooltip="Link to PubMed record" display="http://www.ncbi.nlm.nih.gov/sites/entrez?Db=Pubmed&amp;term=19269371%5bUID%5d"/>
    <hyperlink ref="F78" r:id="rId209" tooltip="Link to PubMed record" display="http://www.ncbi.nlm.nih.gov/sites/entrez?Db=Pubmed&amp;term=19269371%5bUID%5d"/>
    <hyperlink ref="F79" r:id="rId210" tooltip="Link to PubMed record" display="http://www.ncbi.nlm.nih.gov/sites/entrez?Db=Pubmed&amp;term=19269371%5bUID%5d"/>
    <hyperlink ref="F80" r:id="rId211" tooltip="Link to PubMed record" display="http://www.ncbi.nlm.nih.gov/sites/entrez?Db=Pubmed&amp;term=19269371%5bUID%5d"/>
    <hyperlink ref="F81" r:id="rId212" tooltip="Link to PubMed record" display="http://www.ncbi.nlm.nih.gov/sites/entrez?Db=Pubmed&amp;term=19269371%5bUID%5d"/>
    <hyperlink ref="F82" r:id="rId213" tooltip="Link to PubMed record" display="http://www.ncbi.nlm.nih.gov/sites/entrez?Db=Pubmed&amp;term=19269371%5bUID%5d"/>
    <hyperlink ref="F83" r:id="rId214" tooltip="Link to PubMed record" display="http://www.ncbi.nlm.nih.gov/sites/entrez?Db=Pubmed&amp;term=19269371%5bUID%5d"/>
    <hyperlink ref="F84" r:id="rId215" tooltip="Link to PubMed record" display="http://www.ncbi.nlm.nih.gov/sites/entrez?Db=Pubmed&amp;term=19269371%5bUID%5d"/>
    <hyperlink ref="F85" r:id="rId216" tooltip="Link to PubMed record" display="http://www.ncbi.nlm.nih.gov/sites/entrez?Db=Pubmed&amp;term=19269371%5bUID%5d"/>
    <hyperlink ref="F86" r:id="rId217" tooltip="Link to PubMed record" display="http://www.ncbi.nlm.nih.gov/sites/entrez?Db=Pubmed&amp;term=19269371%5bUID%5d"/>
    <hyperlink ref="F87" r:id="rId218" tooltip="Link to PubMed record" display="http://www.ncbi.nlm.nih.gov/sites/entrez?Db=Pubmed&amp;term=19269371%5bUID%5d"/>
    <hyperlink ref="C77" r:id="rId219" display="http://www.ncbi.nlm.nih.gov/geo/query/acc.cgi?acc=GSE14711"/>
    <hyperlink ref="C78" r:id="rId220" display="http://www.ncbi.nlm.nih.gov/geo/query/acc.cgi?acc=GSE14711"/>
    <hyperlink ref="C79" r:id="rId221" display="http://www.ncbi.nlm.nih.gov/geo/query/acc.cgi?acc=GSE14711"/>
    <hyperlink ref="C80" r:id="rId222" display="http://www.ncbi.nlm.nih.gov/geo/query/acc.cgi?acc=GSE14711"/>
    <hyperlink ref="C81" r:id="rId223" display="http://www.ncbi.nlm.nih.gov/geo/query/acc.cgi?acc=GSE14711"/>
    <hyperlink ref="C82" r:id="rId224" display="http://www.ncbi.nlm.nih.gov/geo/query/acc.cgi?acc=GSE14711"/>
    <hyperlink ref="C83" r:id="rId225" display="http://www.ncbi.nlm.nih.gov/geo/query/acc.cgi?acc=GSE14711"/>
    <hyperlink ref="C84" r:id="rId226" display="http://www.ncbi.nlm.nih.gov/geo/query/acc.cgi?acc=GSE14711"/>
    <hyperlink ref="C85" r:id="rId227" display="http://www.ncbi.nlm.nih.gov/geo/query/acc.cgi?acc=GSE14711"/>
    <hyperlink ref="C86" r:id="rId228" display="http://www.ncbi.nlm.nih.gov/geo/query/acc.cgi?acc=GSE14711"/>
    <hyperlink ref="C87" r:id="rId229" display="http://www.ncbi.nlm.nih.gov/geo/query/acc.cgi?acc=GSE14711"/>
    <hyperlink ref="G88" r:id="rId230" display="http://www.ncbi.nlm.nih.gov/geo/query/acc.cgi?acc=GSM260657"/>
    <hyperlink ref="G89" r:id="rId231" display="http://www.ncbi.nlm.nih.gov/geo/query/acc.cgi?acc=GSM260658"/>
    <hyperlink ref="G90" r:id="rId232" display="http://www.ncbi.nlm.nih.gov/geo/query/acc.cgi?acc=GSM260659"/>
    <hyperlink ref="G91" r:id="rId233" display="http://www.ncbi.nlm.nih.gov/geo/query/acc.cgi?acc=GSM260661"/>
    <hyperlink ref="G92" r:id="rId234" display="http://www.ncbi.nlm.nih.gov/geo/query/acc.cgi?acc=GSM260662"/>
    <hyperlink ref="G93" r:id="rId235" display="http://www.ncbi.nlm.nih.gov/geo/query/acc.cgi?acc=GSM260663"/>
    <hyperlink ref="G94" r:id="rId236" display="http://www.ncbi.nlm.nih.gov/geo/query/acc.cgi?acc=GSM260664"/>
    <hyperlink ref="G95" r:id="rId237" display="http://www.ncbi.nlm.nih.gov/geo/query/acc.cgi?acc=GSM260665"/>
    <hyperlink ref="G96" r:id="rId238" display="http://www.ncbi.nlm.nih.gov/geo/query/acc.cgi?acc=GSM260666"/>
    <hyperlink ref="G97" r:id="rId239" display="http://www.ncbi.nlm.nih.gov/geo/query/acc.cgi?acc=GSM260667"/>
    <hyperlink ref="G98" r:id="rId240" display="http://www.ncbi.nlm.nih.gov/geo/query/acc.cgi?acc=GSM260668"/>
    <hyperlink ref="G99" r:id="rId241" display="http://www.ncbi.nlm.nih.gov/geo/query/acc.cgi?acc=GSM260669"/>
    <hyperlink ref="G100" r:id="rId242" display="http://www.ncbi.nlm.nih.gov/geo/query/acc.cgi?acc=GSM260670"/>
    <hyperlink ref="G101" r:id="rId243" display="http://www.ncbi.nlm.nih.gov/geo/query/acc.cgi?acc=GSM260671"/>
    <hyperlink ref="G102" r:id="rId244" display="http://www.ncbi.nlm.nih.gov/geo/query/acc.cgi?acc=GSM260672"/>
    <hyperlink ref="G103" r:id="rId245" display="http://www.ncbi.nlm.nih.gov/geo/query/acc.cgi?acc=GSM260673"/>
    <hyperlink ref="G104" r:id="rId246" display="http://www.ncbi.nlm.nih.gov/geo/query/acc.cgi?acc=GSM260674"/>
    <hyperlink ref="G105" r:id="rId247" display="http://www.ncbi.nlm.nih.gov/geo/query/acc.cgi?acc=GSM260675"/>
    <hyperlink ref="G106" r:id="rId248" display="http://www.ncbi.nlm.nih.gov/geo/query/acc.cgi?acc=GSM260676"/>
    <hyperlink ref="G107" r:id="rId249" display="http://www.ncbi.nlm.nih.gov/geo/query/acc.cgi?acc=GSM260678"/>
    <hyperlink ref="G108" r:id="rId250" display="http://www.ncbi.nlm.nih.gov/geo/query/acc.cgi?acc=GSM260679"/>
    <hyperlink ref="G109" r:id="rId251" display="http://www.ncbi.nlm.nih.gov/geo/query/acc.cgi?acc=GSM260680"/>
    <hyperlink ref="G110" r:id="rId252" display="http://www.ncbi.nlm.nih.gov/geo/query/acc.cgi?acc=GSM260681"/>
    <hyperlink ref="G111" r:id="rId253" display="http://www.ncbi.nlm.nih.gov/geo/query/acc.cgi?acc=GSM260682"/>
    <hyperlink ref="G112" r:id="rId254" display="http://www.ncbi.nlm.nih.gov/geo/query/acc.cgi?acc=GSM260683"/>
    <hyperlink ref="G113" r:id="rId255" display="http://www.ncbi.nlm.nih.gov/geo/query/acc.cgi?acc=GSM260684"/>
    <hyperlink ref="G114" r:id="rId256" display="http://www.ncbi.nlm.nih.gov/geo/query/acc.cgi?acc=GSM260685"/>
    <hyperlink ref="G115" r:id="rId257" display="http://www.ncbi.nlm.nih.gov/geo/query/acc.cgi?acc=GSM260686"/>
    <hyperlink ref="C88" r:id="rId258" display="http://www.ncbi.nlm.nih.gov/geo/query/acc.cgi?acc=GSE21668"/>
    <hyperlink ref="C89" r:id="rId259" display="http://www.ncbi.nlm.nih.gov/geo/query/acc.cgi?acc=GSE21668"/>
    <hyperlink ref="C90" r:id="rId260" display="http://www.ncbi.nlm.nih.gov/geo/query/acc.cgi?acc=GSE21668"/>
    <hyperlink ref="C91" r:id="rId261" display="http://www.ncbi.nlm.nih.gov/geo/query/acc.cgi?acc=GSE21668"/>
    <hyperlink ref="C92" r:id="rId262" display="http://www.ncbi.nlm.nih.gov/geo/query/acc.cgi?acc=GSE21668"/>
    <hyperlink ref="C93" r:id="rId263" display="http://www.ncbi.nlm.nih.gov/geo/query/acc.cgi?acc=GSE21668"/>
    <hyperlink ref="C94" r:id="rId264" display="http://www.ncbi.nlm.nih.gov/geo/query/acc.cgi?acc=GSE21668"/>
    <hyperlink ref="C95" r:id="rId265" display="http://www.ncbi.nlm.nih.gov/geo/query/acc.cgi?acc=GSE21668"/>
    <hyperlink ref="C96" r:id="rId266" display="http://www.ncbi.nlm.nih.gov/geo/query/acc.cgi?acc=GSE21668"/>
    <hyperlink ref="C97" r:id="rId267" display="http://www.ncbi.nlm.nih.gov/geo/query/acc.cgi?acc=GSE21668"/>
    <hyperlink ref="C98" r:id="rId268" display="http://www.ncbi.nlm.nih.gov/geo/query/acc.cgi?acc=GSE21668"/>
    <hyperlink ref="C99" r:id="rId269" display="http://www.ncbi.nlm.nih.gov/geo/query/acc.cgi?acc=GSE21668"/>
    <hyperlink ref="C100" r:id="rId270" display="http://www.ncbi.nlm.nih.gov/geo/query/acc.cgi?acc=GSE21668"/>
    <hyperlink ref="C101" r:id="rId271" display="http://www.ncbi.nlm.nih.gov/geo/query/acc.cgi?acc=GSE21668"/>
    <hyperlink ref="C102" r:id="rId272" display="http://www.ncbi.nlm.nih.gov/geo/query/acc.cgi?acc=GSE21668"/>
    <hyperlink ref="C103" r:id="rId273" display="http://www.ncbi.nlm.nih.gov/geo/query/acc.cgi?acc=GSE21668"/>
    <hyperlink ref="C104" r:id="rId274" display="http://www.ncbi.nlm.nih.gov/geo/query/acc.cgi?acc=GSE21668"/>
    <hyperlink ref="C105" r:id="rId275" display="http://www.ncbi.nlm.nih.gov/geo/query/acc.cgi?acc=GSE21668"/>
    <hyperlink ref="C106" r:id="rId276" display="http://www.ncbi.nlm.nih.gov/geo/query/acc.cgi?acc=GSE21668"/>
    <hyperlink ref="C107" r:id="rId277" display="http://www.ncbi.nlm.nih.gov/geo/query/acc.cgi?acc=GSE21668"/>
    <hyperlink ref="C108" r:id="rId278" display="http://www.ncbi.nlm.nih.gov/geo/query/acc.cgi?acc=GSE21668"/>
    <hyperlink ref="C109" r:id="rId279" display="http://www.ncbi.nlm.nih.gov/geo/query/acc.cgi?acc=GSE21668"/>
    <hyperlink ref="C110" r:id="rId280" display="http://www.ncbi.nlm.nih.gov/geo/query/acc.cgi?acc=GSE21668"/>
    <hyperlink ref="C111" r:id="rId281" display="http://www.ncbi.nlm.nih.gov/geo/query/acc.cgi?acc=GSE21668"/>
    <hyperlink ref="C112" r:id="rId282" display="http://www.ncbi.nlm.nih.gov/geo/query/acc.cgi?acc=GSE21668"/>
    <hyperlink ref="C113" r:id="rId283" display="http://www.ncbi.nlm.nih.gov/geo/query/acc.cgi?acc=GSE21668"/>
    <hyperlink ref="C114" r:id="rId284" display="http://www.ncbi.nlm.nih.gov/geo/query/acc.cgi?acc=GSE21668"/>
    <hyperlink ref="C115" r:id="rId285" display="http://www.ncbi.nlm.nih.gov/geo/query/acc.cgi?acc=GSE21668"/>
    <hyperlink ref="G116" r:id="rId286" display="http://www.ncbi.nlm.nih.gov/geo/query/acc.cgi?acc=GSM540714"/>
    <hyperlink ref="G117" r:id="rId287" display="http://www.ncbi.nlm.nih.gov/geo/query/acc.cgi?acc=GSM540715"/>
    <hyperlink ref="G118" r:id="rId288" display="http://www.ncbi.nlm.nih.gov/geo/query/acc.cgi?acc=GSM540716"/>
    <hyperlink ref="C116" r:id="rId289" display="http://www.ncbi.nlm.nih.gov/geo/query/acc.cgi?acc=GSM239713"/>
    <hyperlink ref="C117" r:id="rId290" display="http://www.ncbi.nlm.nih.gov/geo/query/acc.cgi?acc=GSM239713"/>
    <hyperlink ref="C118" r:id="rId291" display="http://www.ncbi.nlm.nih.gov/geo/query/acc.cgi?acc=GSM239713"/>
    <hyperlink ref="F116" r:id="rId292" display="http://www.ncbi.nlm.nih.gov/geo/query/acc.cgi?acc=GSM540714"/>
    <hyperlink ref="F117" r:id="rId293" display="http://www.ncbi.nlm.nih.gov/geo/query/acc.cgi?acc=GSM540714"/>
    <hyperlink ref="F118" r:id="rId294" display="http://www.ncbi.nlm.nih.gov/geo/query/acc.cgi?acc=GSM540714"/>
    <hyperlink ref="G119" r:id="rId295" display="http://www.ncbi.nlm.nih.gov/geo/query/acc.cgi?acc=GSM265494"/>
    <hyperlink ref="G120" r:id="rId296" display="http://www.ncbi.nlm.nih.gov/geo/query/acc.cgi?acc=GSM265495"/>
    <hyperlink ref="G121" r:id="rId297" display="http://www.ncbi.nlm.nih.gov/geo/query/acc.cgi?acc=GSM265496"/>
    <hyperlink ref="G122" r:id="rId298" display="http://www.ncbi.nlm.nih.gov/geo/query/acc.cgi?acc=GSM265497"/>
    <hyperlink ref="G123" r:id="rId299" display="http://www.ncbi.nlm.nih.gov/geo/query/acc.cgi?acc=GSM265498"/>
    <hyperlink ref="G124" r:id="rId300" display="http://www.ncbi.nlm.nih.gov/geo/query/acc.cgi?acc=GSM265499"/>
    <hyperlink ref="F119" r:id="rId301" display="http://www.ncbi.nlm.nih.gov/geo/query/acc.cgi?acc=GSM250019"/>
    <hyperlink ref="F120" r:id="rId302" display="http://www.ncbi.nlm.nih.gov/geo/query/acc.cgi?acc=GSM250019"/>
    <hyperlink ref="F121" r:id="rId303" display="http://www.ncbi.nlm.nih.gov/geo/query/acc.cgi?acc=GSM250019"/>
    <hyperlink ref="F122" r:id="rId304" display="http://www.ncbi.nlm.nih.gov/geo/query/acc.cgi?acc=GSM250019"/>
    <hyperlink ref="F123" r:id="rId305" display="http://www.ncbi.nlm.nih.gov/geo/query/acc.cgi?acc=GSM250019"/>
    <hyperlink ref="F124" r:id="rId306" display="http://www.ncbi.nlm.nih.gov/geo/query/acc.cgi?acc=GSM250019"/>
    <hyperlink ref="C119" r:id="rId307" display="http://www.ncbi.nlm.nih.gov/geo/query/acc.cgi?acc=GSM250020"/>
    <hyperlink ref="C120" r:id="rId308" display="http://www.ncbi.nlm.nih.gov/geo/query/acc.cgi?acc=GSM250020"/>
    <hyperlink ref="C121" r:id="rId309" display="http://www.ncbi.nlm.nih.gov/geo/query/acc.cgi?acc=GSM250020"/>
    <hyperlink ref="C122" r:id="rId310" display="http://www.ncbi.nlm.nih.gov/geo/query/acc.cgi?acc=GSM250020"/>
    <hyperlink ref="C123" r:id="rId311" display="http://www.ncbi.nlm.nih.gov/geo/query/acc.cgi?acc=GSM250020"/>
    <hyperlink ref="C124" r:id="rId312" display="http://www.ncbi.nlm.nih.gov/geo/query/acc.cgi?acc=GSM250020"/>
    <hyperlink ref="G125" r:id="rId313" display="http://www.ncbi.nlm.nih.gov/geo/query/acc.cgi?acc=GSM299095"/>
    <hyperlink ref="G126" r:id="rId314" display="http://www.ncbi.nlm.nih.gov/geo/query/acc.cgi?acc=GSM299096"/>
    <hyperlink ref="G127" r:id="rId315" display="http://www.ncbi.nlm.nih.gov/geo/query/acc.cgi?acc=GSM299097"/>
    <hyperlink ref="G128" r:id="rId316" display="http://www.ncbi.nlm.nih.gov/geo/query/acc.cgi?acc=GSM299098"/>
    <hyperlink ref="G129" r:id="rId317" display="http://www.ncbi.nlm.nih.gov/geo/query/acc.cgi?acc=GSM299099"/>
    <hyperlink ref="G130" r:id="rId318" display="http://www.ncbi.nlm.nih.gov/geo/query/acc.cgi?acc=GSM299100"/>
    <hyperlink ref="F125" r:id="rId319" display="http://www.ncbi.nlm.nih.gov/geo/query/acc.cgi?acc=GSM143726"/>
    <hyperlink ref="F126" r:id="rId320" display="http://www.ncbi.nlm.nih.gov/geo/query/acc.cgi?acc=GSM143726"/>
    <hyperlink ref="F127" r:id="rId321" display="http://www.ncbi.nlm.nih.gov/geo/query/acc.cgi?acc=GSM143726"/>
    <hyperlink ref="F128" r:id="rId322" display="http://www.ncbi.nlm.nih.gov/geo/query/acc.cgi?acc=GSM143726"/>
    <hyperlink ref="F129" r:id="rId323" display="http://www.ncbi.nlm.nih.gov/geo/query/acc.cgi?acc=GSM143726"/>
    <hyperlink ref="F130" r:id="rId324" display="http://www.ncbi.nlm.nih.gov/geo/query/acc.cgi?acc=GSM143726"/>
    <hyperlink ref="C125" r:id="rId325" display="http://www.ncbi.nlm.nih.gov/geo/query/acc.cgi?acc=GSM143727"/>
    <hyperlink ref="C126" r:id="rId326" display="http://www.ncbi.nlm.nih.gov/geo/query/acc.cgi?acc=GSM143727"/>
    <hyperlink ref="C127" r:id="rId327" display="http://www.ncbi.nlm.nih.gov/geo/query/acc.cgi?acc=GSM143727"/>
    <hyperlink ref="C128" r:id="rId328" display="http://www.ncbi.nlm.nih.gov/geo/query/acc.cgi?acc=GSM143727"/>
    <hyperlink ref="C129" r:id="rId329" display="http://www.ncbi.nlm.nih.gov/geo/query/acc.cgi?acc=GSM143727"/>
    <hyperlink ref="C130" r:id="rId330" display="http://www.ncbi.nlm.nih.gov/geo/query/acc.cgi?acc=GSM143727"/>
    <hyperlink ref="G131" r:id="rId331" display="http://www.ncbi.nlm.nih.gov/geo/query/acc.cgi?acc=GSM119354"/>
    <hyperlink ref="G132" r:id="rId332" display="http://www.ncbi.nlm.nih.gov/geo/query/acc.cgi?acc=GSM119357"/>
    <hyperlink ref="G133" r:id="rId333" display="http://www.ncbi.nlm.nih.gov/geo/query/acc.cgi?acc=GSM119359"/>
    <hyperlink ref="G134" r:id="rId334" display="http://www.ncbi.nlm.nih.gov/geo/query/acc.cgi?acc=GSM119360"/>
    <hyperlink ref="G135" r:id="rId335" display="http://www.ncbi.nlm.nih.gov/geo/query/acc.cgi?acc=GSM119361"/>
    <hyperlink ref="G136" r:id="rId336" display="http://www.ncbi.nlm.nih.gov/geo/query/acc.cgi?acc=GSM119362"/>
    <hyperlink ref="G137" r:id="rId337" display="http://www.ncbi.nlm.nih.gov/geo/query/acc.cgi?acc=GSM119366"/>
    <hyperlink ref="G138" r:id="rId338" display="http://www.ncbi.nlm.nih.gov/geo/query/acc.cgi?acc=GSM119369"/>
    <hyperlink ref="G139" r:id="rId339" display="http://www.ncbi.nlm.nih.gov/geo/query/acc.cgi?acc=GSM119371"/>
    <hyperlink ref="G140" r:id="rId340" display="http://www.ncbi.nlm.nih.gov/geo/query/acc.cgi?acc=GSM119372"/>
    <hyperlink ref="F131" r:id="rId341" tooltip="Link to PubMed record" display="http://www.ncbi.nlm.nih.gov/sites/entrez?Db=Pubmed&amp;term=18334548%5bUID%5d"/>
    <hyperlink ref="F132" r:id="rId342" tooltip="Link to PubMed record" display="http://www.ncbi.nlm.nih.gov/sites/entrez?Db=Pubmed&amp;term=18334548%5bUID%5d"/>
    <hyperlink ref="F133" r:id="rId343" tooltip="Link to PubMed record" display="http://www.ncbi.nlm.nih.gov/sites/entrez?Db=Pubmed&amp;term=18334548%5bUID%5d"/>
    <hyperlink ref="F134" r:id="rId344" tooltip="Link to PubMed record" display="http://www.ncbi.nlm.nih.gov/sites/entrez?Db=Pubmed&amp;term=18334548%5bUID%5d"/>
    <hyperlink ref="F135" r:id="rId345" tooltip="Link to PubMed record" display="http://www.ncbi.nlm.nih.gov/sites/entrez?Db=Pubmed&amp;term=18334548%5bUID%5d"/>
    <hyperlink ref="F136" r:id="rId346" tooltip="Link to PubMed record" display="http://www.ncbi.nlm.nih.gov/sites/entrez?Db=Pubmed&amp;term=18334548%5bUID%5d"/>
    <hyperlink ref="F137" r:id="rId347" tooltip="Link to PubMed record" display="http://www.ncbi.nlm.nih.gov/sites/entrez?Db=Pubmed&amp;term=18334548%5bUID%5d"/>
    <hyperlink ref="F138" r:id="rId348" tooltip="Link to PubMed record" display="http://www.ncbi.nlm.nih.gov/sites/entrez?Db=Pubmed&amp;term=18334548%5bUID%5d"/>
    <hyperlink ref="F139" r:id="rId349" tooltip="Link to PubMed record" display="http://www.ncbi.nlm.nih.gov/sites/entrez?Db=Pubmed&amp;term=18334548%5bUID%5d"/>
    <hyperlink ref="F140" r:id="rId350" tooltip="Link to PubMed record" display="http://www.ncbi.nlm.nih.gov/sites/entrez?Db=Pubmed&amp;term=18334548%5bUID%5d"/>
    <hyperlink ref="C131" r:id="rId351" display="http://www.ncbi.nlm.nih.gov/geo/query/acc.cgi?acc=GSM260305"/>
    <hyperlink ref="C132" r:id="rId352" display="http://www.ncbi.nlm.nih.gov/geo/query/acc.cgi?acc=GSM260305"/>
    <hyperlink ref="C133" r:id="rId353" display="http://www.ncbi.nlm.nih.gov/geo/query/acc.cgi?acc=GSM260305"/>
    <hyperlink ref="C134" r:id="rId354" display="http://www.ncbi.nlm.nih.gov/geo/query/acc.cgi?acc=GSM260305"/>
    <hyperlink ref="C135" r:id="rId355" display="http://www.ncbi.nlm.nih.gov/geo/query/acc.cgi?acc=GSM260305"/>
    <hyperlink ref="C136" r:id="rId356" display="http://www.ncbi.nlm.nih.gov/geo/query/acc.cgi?acc=GSM260305"/>
    <hyperlink ref="C137" r:id="rId357" display="http://www.ncbi.nlm.nih.gov/geo/query/acc.cgi?acc=GSM260305"/>
    <hyperlink ref="C138" r:id="rId358" display="http://www.ncbi.nlm.nih.gov/geo/query/acc.cgi?acc=GSM260305"/>
    <hyperlink ref="C139" r:id="rId359" display="http://www.ncbi.nlm.nih.gov/geo/query/acc.cgi?acc=GSM260305"/>
    <hyperlink ref="C140" r:id="rId360" display="http://www.ncbi.nlm.nih.gov/geo/query/acc.cgi?acc=GSM260305"/>
    <hyperlink ref="G141" r:id="rId361" display="http://www.ncbi.nlm.nih.gov/geo/query/acc.cgi?acc=GSM346943"/>
    <hyperlink ref="G142" r:id="rId362" display="http://www.ncbi.nlm.nih.gov/geo/query/acc.cgi?acc=GSM346944"/>
    <hyperlink ref="G145" r:id="rId363" display="http://www.ncbi.nlm.nih.gov/geo/query/acc.cgi?acc=GSM501890"/>
    <hyperlink ref="G146" r:id="rId364" display="http://www.ncbi.nlm.nih.gov/geo/query/acc.cgi?acc=GSM501891"/>
    <hyperlink ref="G147" r:id="rId365" display="http://www.ncbi.nlm.nih.gov/geo/query/acc.cgi?acc=GSM501892"/>
    <hyperlink ref="G148" r:id="rId366" display="http://www.ncbi.nlm.nih.gov/geo/query/acc.cgi?acc=GSM501893"/>
    <hyperlink ref="G149" r:id="rId367" display="http://www.ncbi.nlm.nih.gov/geo/query/acc.cgi?acc=GSM501894"/>
    <hyperlink ref="G150" r:id="rId368" display="http://www.ncbi.nlm.nih.gov/geo/query/acc.cgi?acc=GSM501895"/>
    <hyperlink ref="G143" r:id="rId369" display="http://www.ncbi.nlm.nih.gov/geo/query/acc.cgi?acc=GSM346941"/>
    <hyperlink ref="G144" r:id="rId370" display="http://www.ncbi.nlm.nih.gov/geo/query/acc.cgi?acc=GSM346942"/>
    <hyperlink ref="F141" r:id="rId371" display="http://www.ncbi.nlm.nih.gov/geo/query/acc.cgi?acc=GSM119354"/>
    <hyperlink ref="F142" r:id="rId372" display="http://www.ncbi.nlm.nih.gov/geo/query/acc.cgi?acc=GSM119354"/>
    <hyperlink ref="F143" r:id="rId373" display="http://www.ncbi.nlm.nih.gov/geo/query/acc.cgi?acc=GSM119354"/>
    <hyperlink ref="F144" r:id="rId374" display="http://www.ncbi.nlm.nih.gov/geo/query/acc.cgi?acc=GSM119354"/>
    <hyperlink ref="C141" r:id="rId375" display="http://www.ncbi.nlm.nih.gov/geo/query/acc.cgi?acc=GSM469411"/>
    <hyperlink ref="C142" r:id="rId376" display="http://www.ncbi.nlm.nih.gov/geo/query/acc.cgi?acc=GSM469411"/>
    <hyperlink ref="C143" r:id="rId377" display="http://www.ncbi.nlm.nih.gov/geo/query/acc.cgi?acc=GSM469411"/>
    <hyperlink ref="C144" r:id="rId378" display="http://www.ncbi.nlm.nih.gov/geo/query/acc.cgi?acc=GSM469411"/>
    <hyperlink ref="F145" r:id="rId379" display="http://www.ncbi.nlm.nih.gov/geo/query/acc.cgi?acc=GSM119354"/>
    <hyperlink ref="F146" r:id="rId380" display="http://www.ncbi.nlm.nih.gov/geo/query/acc.cgi?acc=GSM119354"/>
    <hyperlink ref="F147" r:id="rId381" display="http://www.ncbi.nlm.nih.gov/geo/query/acc.cgi?acc=GSM119354"/>
    <hyperlink ref="F148" r:id="rId382" display="http://www.ncbi.nlm.nih.gov/geo/query/acc.cgi?acc=GSM119354"/>
    <hyperlink ref="F149" r:id="rId383" display="http://www.ncbi.nlm.nih.gov/geo/query/acc.cgi?acc=GSM119354"/>
    <hyperlink ref="F150" r:id="rId384" display="http://www.ncbi.nlm.nih.gov/geo/query/acc.cgi?acc=GSM119354"/>
    <hyperlink ref="C145" r:id="rId385" display="http://www.ncbi.nlm.nih.gov/geo/query/acc.cgi?acc=GSM469411"/>
    <hyperlink ref="C146" r:id="rId386" display="http://www.ncbi.nlm.nih.gov/geo/query/acc.cgi?acc=GSM469411"/>
    <hyperlink ref="C147" r:id="rId387" display="http://www.ncbi.nlm.nih.gov/geo/query/acc.cgi?acc=GSM469411"/>
    <hyperlink ref="C148" r:id="rId388" display="http://www.ncbi.nlm.nih.gov/geo/query/acc.cgi?acc=GSM469411"/>
    <hyperlink ref="C149" r:id="rId389" display="http://www.ncbi.nlm.nih.gov/geo/query/acc.cgi?acc=GSM469411"/>
    <hyperlink ref="C150" r:id="rId390" display="http://www.ncbi.nlm.nih.gov/geo/query/acc.cgi?acc=GSM469411"/>
    <hyperlink ref="G151" r:id="rId391" display="http://www.ncbi.nlm.nih.gov/geo/query/acc.cgi?acc=GSM305784"/>
    <hyperlink ref="G152" r:id="rId392" display="http://www.ncbi.nlm.nih.gov/geo/query/acc.cgi?acc=GSM305785"/>
    <hyperlink ref="G153" r:id="rId393" display="http://www.ncbi.nlm.nih.gov/geo/query/acc.cgi?acc=GSM305786"/>
    <hyperlink ref="G154" r:id="rId394" display="http://www.ncbi.nlm.nih.gov/geo/query/acc.cgi?acc=GSM305787"/>
    <hyperlink ref="F151" r:id="rId395" display="http://www.ncbi.nlm.nih.gov/geo/query/acc.cgi?acc=GSM497078"/>
    <hyperlink ref="F152" r:id="rId396" display="http://www.ncbi.nlm.nih.gov/geo/query/acc.cgi?acc=GSM497078"/>
    <hyperlink ref="F153" r:id="rId397" display="http://www.ncbi.nlm.nih.gov/geo/query/acc.cgi?acc=GSM497078"/>
    <hyperlink ref="F154" r:id="rId398" display="http://www.ncbi.nlm.nih.gov/geo/query/acc.cgi?acc=GSM497078"/>
    <hyperlink ref="C151" r:id="rId399" display="http://www.ncbi.nlm.nih.gov/geo/query/acc.cgi?acc=GSM497079"/>
    <hyperlink ref="C152" r:id="rId400" display="http://www.ncbi.nlm.nih.gov/geo/query/acc.cgi?acc=GSM497079"/>
    <hyperlink ref="C153" r:id="rId401" display="http://www.ncbi.nlm.nih.gov/geo/query/acc.cgi?acc=GSM497079"/>
    <hyperlink ref="C154" r:id="rId402" display="http://www.ncbi.nlm.nih.gov/geo/query/acc.cgi?acc=GSM497079"/>
    <hyperlink ref="G155" r:id="rId403" display="http://www.ncbi.nlm.nih.gov/geo/query/acc.cgi?acc=GSM330313"/>
    <hyperlink ref="G158" r:id="rId404" display="http://www.ncbi.nlm.nih.gov/geo/query/acc.cgi?acc=GSM330314"/>
    <hyperlink ref="G161" r:id="rId405" display="http://www.ncbi.nlm.nih.gov/geo/query/acc.cgi?acc=GSM330315"/>
    <hyperlink ref="G164" r:id="rId406" display="http://www.ncbi.nlm.nih.gov/geo/query/acc.cgi?acc=GSM330316"/>
    <hyperlink ref="G156" r:id="rId407" display="http://www.ncbi.nlm.nih.gov/geo/query/acc.cgi?acc=GSM335393"/>
    <hyperlink ref="G159" r:id="rId408" display="http://www.ncbi.nlm.nih.gov/geo/query/acc.cgi?acc=GSM335395"/>
    <hyperlink ref="G162" r:id="rId409" display="http://www.ncbi.nlm.nih.gov/geo/query/acc.cgi?acc=GSM335396"/>
    <hyperlink ref="G157" r:id="rId410" display="http://www.ncbi.nlm.nih.gov/geo/query/acc.cgi?acc=GSM335851"/>
    <hyperlink ref="G160" r:id="rId411" display="http://www.ncbi.nlm.nih.gov/geo/query/acc.cgi?acc=GSM335859"/>
    <hyperlink ref="G163" r:id="rId412" display="http://www.ncbi.nlm.nih.gov/geo/query/acc.cgi?acc=GSM335904"/>
    <hyperlink ref="G165" r:id="rId413" display="http://www.ncbi.nlm.nih.gov/geo/query/acc.cgi?acc=GSM335906"/>
    <hyperlink ref="G166" r:id="rId414" display="http://www.ncbi.nlm.nih.gov/geo/query/acc.cgi?acc=GSM336559"/>
    <hyperlink ref="F155" r:id="rId415" display="http://www.ncbi.nlm.nih.gov/geo/query/acc.cgi?acc=GSM336559"/>
    <hyperlink ref="F156" r:id="rId416" display="http://www.ncbi.nlm.nih.gov/geo/query/acc.cgi?acc=GSM336559"/>
    <hyperlink ref="F157" r:id="rId417" display="http://www.ncbi.nlm.nih.gov/geo/query/acc.cgi?acc=GSM336559"/>
    <hyperlink ref="F158" r:id="rId418" display="http://www.ncbi.nlm.nih.gov/geo/query/acc.cgi?acc=GSM336559"/>
    <hyperlink ref="F159" r:id="rId419" display="http://www.ncbi.nlm.nih.gov/geo/query/acc.cgi?acc=GSM336559"/>
    <hyperlink ref="F160" r:id="rId420" display="http://www.ncbi.nlm.nih.gov/geo/query/acc.cgi?acc=GSM336559"/>
    <hyperlink ref="F161" r:id="rId421" display="http://www.ncbi.nlm.nih.gov/geo/query/acc.cgi?acc=GSM336559"/>
    <hyperlink ref="F162" r:id="rId422" display="http://www.ncbi.nlm.nih.gov/geo/query/acc.cgi?acc=GSM336559"/>
    <hyperlink ref="F163" r:id="rId423" display="http://www.ncbi.nlm.nih.gov/geo/query/acc.cgi?acc=GSM336559"/>
    <hyperlink ref="F164" r:id="rId424" display="http://www.ncbi.nlm.nih.gov/geo/query/acc.cgi?acc=GSM336559"/>
    <hyperlink ref="F165" r:id="rId425" display="http://www.ncbi.nlm.nih.gov/geo/query/acc.cgi?acc=GSM336559"/>
    <hyperlink ref="F166" r:id="rId426" display="http://www.ncbi.nlm.nih.gov/geo/query/acc.cgi?acc=GSM336559"/>
    <hyperlink ref="C155" r:id="rId427" display="http://www.ncbi.nlm.nih.gov/geo/query/acc.cgi?acc=GSM385333"/>
    <hyperlink ref="C156" r:id="rId428" display="http://www.ncbi.nlm.nih.gov/geo/query/acc.cgi?acc=GSM385333"/>
    <hyperlink ref="C157" r:id="rId429" display="http://www.ncbi.nlm.nih.gov/geo/query/acc.cgi?acc=GSM385333"/>
    <hyperlink ref="C158" r:id="rId430" display="http://www.ncbi.nlm.nih.gov/geo/query/acc.cgi?acc=GSM385333"/>
    <hyperlink ref="C159" r:id="rId431" display="http://www.ncbi.nlm.nih.gov/geo/query/acc.cgi?acc=GSM385333"/>
    <hyperlink ref="C160" r:id="rId432" display="http://www.ncbi.nlm.nih.gov/geo/query/acc.cgi?acc=GSM385333"/>
    <hyperlink ref="C161" r:id="rId433" display="http://www.ncbi.nlm.nih.gov/geo/query/acc.cgi?acc=GSM385333"/>
    <hyperlink ref="C162" r:id="rId434" display="http://www.ncbi.nlm.nih.gov/geo/query/acc.cgi?acc=GSM385333"/>
    <hyperlink ref="C163" r:id="rId435" display="http://www.ncbi.nlm.nih.gov/geo/query/acc.cgi?acc=GSM385333"/>
    <hyperlink ref="C164" r:id="rId436" display="http://www.ncbi.nlm.nih.gov/geo/query/acc.cgi?acc=GSM385333"/>
    <hyperlink ref="C165" r:id="rId437" display="http://www.ncbi.nlm.nih.gov/geo/query/acc.cgi?acc=GSM385333"/>
    <hyperlink ref="C166" r:id="rId438" display="http://www.ncbi.nlm.nih.gov/geo/query/acc.cgi?acc=GSM385333"/>
    <hyperlink ref="G167" r:id="rId439" display="http://www.ncbi.nlm.nih.gov/geo/query/acc.cgi?acc=GSM346951"/>
    <hyperlink ref="G168" r:id="rId440" display="http://www.ncbi.nlm.nih.gov/geo/query/acc.cgi?acc=GSM346952"/>
    <hyperlink ref="C167" r:id="rId441" display="http://www.ncbi.nlm.nih.gov/geo/query/acc.cgi?acc=GSM346941"/>
    <hyperlink ref="C168" r:id="rId442" display="http://www.ncbi.nlm.nih.gov/geo/query/acc.cgi?acc=GSM346941"/>
    <hyperlink ref="G169" r:id="rId443" display="http://www.ncbi.nlm.nih.gov/geo/query/acc.cgi?acc=GSM385333"/>
    <hyperlink ref="G170" r:id="rId444" display="http://www.ncbi.nlm.nih.gov/geo/query/acc.cgi?acc=GSM385338"/>
    <hyperlink ref="G171" r:id="rId445" display="http://www.ncbi.nlm.nih.gov/geo/query/acc.cgi?acc=GSM385350"/>
    <hyperlink ref="G172" r:id="rId446" display="http://www.ncbi.nlm.nih.gov/geo/query/acc.cgi?acc=GSM385353"/>
    <hyperlink ref="F169" r:id="rId447" display="http://www.ncbi.nlm.nih.gov/geo/query/acc.cgi?acc=GSM410666"/>
    <hyperlink ref="F170" r:id="rId448" display="http://www.ncbi.nlm.nih.gov/geo/query/acc.cgi?acc=GSM410666"/>
    <hyperlink ref="F171" r:id="rId449" display="http://www.ncbi.nlm.nih.gov/geo/query/acc.cgi?acc=GSM410666"/>
    <hyperlink ref="F172" r:id="rId450" display="http://www.ncbi.nlm.nih.gov/geo/query/acc.cgi?acc=GSM410666"/>
    <hyperlink ref="C169" r:id="rId451" display="http://www.ncbi.nlm.nih.gov/geo/query/acc.cgi?acc=GSM410667"/>
    <hyperlink ref="C170" r:id="rId452" display="http://www.ncbi.nlm.nih.gov/geo/query/acc.cgi?acc=GSM410667"/>
    <hyperlink ref="C171" r:id="rId453" display="http://www.ncbi.nlm.nih.gov/geo/query/acc.cgi?acc=GSM410667"/>
    <hyperlink ref="C172" r:id="rId454" display="http://www.ncbi.nlm.nih.gov/geo/query/acc.cgi?acc=GSM410667"/>
    <hyperlink ref="G173" r:id="rId455" display="http://www.ncbi.nlm.nih.gov/geo/query/acc.cgi?acc=GSM410666"/>
    <hyperlink ref="G174" r:id="rId456" display="http://www.ncbi.nlm.nih.gov/geo/query/acc.cgi?acc=GSM410667"/>
    <hyperlink ref="G175" r:id="rId457" display="http://www.ncbi.nlm.nih.gov/geo/query/acc.cgi?acc=GSM410668"/>
    <hyperlink ref="G176" r:id="rId458" display="http://www.ncbi.nlm.nih.gov/geo/query/acc.cgi?acc=GSM410669"/>
    <hyperlink ref="G177" r:id="rId459" display="http://www.ncbi.nlm.nih.gov/geo/query/acc.cgi?acc=GSM410672"/>
    <hyperlink ref="G178" r:id="rId460" display="http://www.ncbi.nlm.nih.gov/geo/query/acc.cgi?acc=GSM410673"/>
    <hyperlink ref="G179" r:id="rId461" display="http://www.ncbi.nlm.nih.gov/geo/query/acc.cgi?acc=GSM410674"/>
    <hyperlink ref="G180" r:id="rId462" display="http://www.ncbi.nlm.nih.gov/geo/query/acc.cgi?acc=GSM410675"/>
    <hyperlink ref="G181" r:id="rId463" display="http://www.ncbi.nlm.nih.gov/geo/query/acc.cgi?acc=GSM410678"/>
    <hyperlink ref="G182" r:id="rId464" display="http://www.ncbi.nlm.nih.gov/geo/query/acc.cgi?acc=GSM410679"/>
    <hyperlink ref="G183" r:id="rId465" display="http://www.ncbi.nlm.nih.gov/geo/query/acc.cgi?acc=GSM410680"/>
    <hyperlink ref="G184" r:id="rId466" display="http://www.ncbi.nlm.nih.gov/geo/query/acc.cgi?acc=GSM410681"/>
    <hyperlink ref="G185" r:id="rId467" display="http://www.ncbi.nlm.nih.gov/geo/query/acc.cgi?acc=GSM410684"/>
    <hyperlink ref="G186" r:id="rId468" display="http://www.ncbi.nlm.nih.gov/geo/query/acc.cgi?acc=GSM410685"/>
    <hyperlink ref="G187" r:id="rId469" display="http://www.ncbi.nlm.nih.gov/geo/query/acc.cgi?acc=GSM410686"/>
    <hyperlink ref="G188" r:id="rId470" display="http://www.ncbi.nlm.nih.gov/geo/query/acc.cgi?acc=GSM410687"/>
    <hyperlink ref="C173" r:id="rId471" display="http://www.ncbi.nlm.nih.gov/geo/query/acc.cgi?acc=GSM318412"/>
    <hyperlink ref="C174" r:id="rId472" display="http://www.ncbi.nlm.nih.gov/geo/query/acc.cgi?acc=GSM318412"/>
    <hyperlink ref="C175" r:id="rId473" display="http://www.ncbi.nlm.nih.gov/geo/query/acc.cgi?acc=GSM318412"/>
    <hyperlink ref="C176" r:id="rId474" display="http://www.ncbi.nlm.nih.gov/geo/query/acc.cgi?acc=GSM318412"/>
    <hyperlink ref="C177" r:id="rId475" display="http://www.ncbi.nlm.nih.gov/geo/query/acc.cgi?acc=GSM318412"/>
    <hyperlink ref="C178" r:id="rId476" display="http://www.ncbi.nlm.nih.gov/geo/query/acc.cgi?acc=GSM318412"/>
    <hyperlink ref="C179" r:id="rId477" display="http://www.ncbi.nlm.nih.gov/geo/query/acc.cgi?acc=GSM318412"/>
    <hyperlink ref="C180" r:id="rId478" display="http://www.ncbi.nlm.nih.gov/geo/query/acc.cgi?acc=GSM318412"/>
    <hyperlink ref="C181" r:id="rId479" display="http://www.ncbi.nlm.nih.gov/geo/query/acc.cgi?acc=GSM318412"/>
    <hyperlink ref="C182" r:id="rId480" display="http://www.ncbi.nlm.nih.gov/geo/query/acc.cgi?acc=GSM318412"/>
    <hyperlink ref="C183" r:id="rId481" display="http://www.ncbi.nlm.nih.gov/geo/query/acc.cgi?acc=GSM318412"/>
    <hyperlink ref="C184" r:id="rId482" display="http://www.ncbi.nlm.nih.gov/geo/query/acc.cgi?acc=GSM318412"/>
    <hyperlink ref="C185" r:id="rId483" display="http://www.ncbi.nlm.nih.gov/geo/query/acc.cgi?acc=GSM318412"/>
    <hyperlink ref="C186" r:id="rId484" display="http://www.ncbi.nlm.nih.gov/geo/query/acc.cgi?acc=GSM318412"/>
    <hyperlink ref="C187" r:id="rId485" display="http://www.ncbi.nlm.nih.gov/geo/query/acc.cgi?acc=GSM318412"/>
    <hyperlink ref="C188" r:id="rId486" display="http://www.ncbi.nlm.nih.gov/geo/query/acc.cgi?acc=GSM318412"/>
    <hyperlink ref="G194" r:id="rId487" display="http://www.ncbi.nlm.nih.gov/geo/query/acc.cgi?acc=GSM492832"/>
    <hyperlink ref="G195" r:id="rId488" display="http://www.ncbi.nlm.nih.gov/geo/query/acc.cgi?acc=GSM492833"/>
    <hyperlink ref="G209" r:id="rId489" display="http://www.ncbi.nlm.nih.gov/geo/query/acc.cgi?acc=GSM143717"/>
    <hyperlink ref="G210" r:id="rId490" display="http://www.ncbi.nlm.nih.gov/geo/query/acc.cgi?acc=GSM143898"/>
    <hyperlink ref="G211" r:id="rId491" display="http://www.ncbi.nlm.nih.gov/geo/query/acc.cgi?acc=GSM143900"/>
    <hyperlink ref="G212" r:id="rId492" display="http://www.ncbi.nlm.nih.gov/geo/query/acc.cgi?acc=GSM143907"/>
    <hyperlink ref="G213" r:id="rId493" display="http://www.ncbi.nlm.nih.gov/geo/query/acc.cgi?acc=GSM143910"/>
    <hyperlink ref="G214" r:id="rId494" display="http://www.ncbi.nlm.nih.gov/geo/query/acc.cgi?acc=GSM143914"/>
    <hyperlink ref="G201" r:id="rId495" display="http://www.ncbi.nlm.nih.gov/geo/query/acc.cgi?acc=GSM143726"/>
    <hyperlink ref="G202" r:id="rId496" display="http://www.ncbi.nlm.nih.gov/geo/query/acc.cgi?acc=GSM143727"/>
    <hyperlink ref="G203" r:id="rId497" display="http://www.ncbi.nlm.nih.gov/geo/query/acc.cgi?acc=GSM143728"/>
    <hyperlink ref="G204" r:id="rId498" display="http://www.ncbi.nlm.nih.gov/geo/query/acc.cgi?acc=GSM143729"/>
    <hyperlink ref="G205" r:id="rId499" display="http://www.ncbi.nlm.nih.gov/geo/query/acc.cgi?acc=GSM143730"/>
    <hyperlink ref="G206" r:id="rId500" display="http://www.ncbi.nlm.nih.gov/geo/query/acc.cgi?acc=GSM143731"/>
    <hyperlink ref="G207" r:id="rId501" display="http://www.ncbi.nlm.nih.gov/geo/query/acc.cgi?acc=GSM143732"/>
    <hyperlink ref="G208" r:id="rId502" display="http://www.ncbi.nlm.nih.gov/geo/query/acc.cgi?acc=GSM143733"/>
    <hyperlink ref="G189" r:id="rId503" display="http://www.ncbi.nlm.nih.gov/geo/query/acc.cgi?acc=GSM476782"/>
    <hyperlink ref="G191" r:id="rId504" display="http://www.ncbi.nlm.nih.gov/geo/query/acc.cgi?acc=GSM476783"/>
    <hyperlink ref="G192" r:id="rId505" display="http://www.ncbi.nlm.nih.gov/geo/query/acc.cgi?acc=GSM476784"/>
    <hyperlink ref="G190" r:id="rId506" display="http://www.ncbi.nlm.nih.gov/geo/query/acc.cgi?acc=GSM476785"/>
    <hyperlink ref="G193" r:id="rId507" display="http://www.ncbi.nlm.nih.gov/geo/query/acc.cgi?acc=GSM476786"/>
    <hyperlink ref="G196" r:id="rId508" display="http://www.ncbi.nlm.nih.gov/geo/query/acc.cgi?acc=GSM551183"/>
    <hyperlink ref="C196" r:id="rId509" display="http://www.ncbi.nlm.nih.gov/geo/query/acc.cgi?acc=GSE22166"/>
    <hyperlink ref="G197" r:id="rId510" display="http://www.ncbi.nlm.nih.gov/geo/query/acc.cgi?acc=GSM141251"/>
    <hyperlink ref="G198" r:id="rId511" display="http://www.ncbi.nlm.nih.gov/geo/query/acc.cgi?acc=GSM141252"/>
    <hyperlink ref="G199" r:id="rId512" display="http://www.ncbi.nlm.nih.gov/geo/query/acc.cgi?acc=GSM141253"/>
    <hyperlink ref="G200" r:id="rId513" display="http://www.ncbi.nlm.nih.gov/geo/query/acc.cgi?acc=GSM141255"/>
    <hyperlink ref="C209" r:id="rId514" display="http://www.ncbi.nlm.nih.gov/geo/query/acc.cgi?acc=GSM501890"/>
    <hyperlink ref="C210" r:id="rId515" display="http://www.ncbi.nlm.nih.gov/geo/query/acc.cgi?acc=GSM501890"/>
    <hyperlink ref="C211" r:id="rId516" display="http://www.ncbi.nlm.nih.gov/geo/query/acc.cgi?acc=GSM501890"/>
    <hyperlink ref="C212" r:id="rId517" display="http://www.ncbi.nlm.nih.gov/geo/query/acc.cgi?acc=GSM501890"/>
    <hyperlink ref="C213" r:id="rId518" display="http://www.ncbi.nlm.nih.gov/geo/query/acc.cgi?acc=GSM501890"/>
    <hyperlink ref="C214" r:id="rId519" display="http://www.ncbi.nlm.nih.gov/geo/query/acc.cgi?acc=GSM501890"/>
    <hyperlink ref="F209" r:id="rId520" display="http://www.ncbi.nlm.nih.gov/geo/query/acc.cgi?acc=GSM501891"/>
    <hyperlink ref="F210" r:id="rId521" display="http://www.ncbi.nlm.nih.gov/geo/query/acc.cgi?acc=GSM501891"/>
    <hyperlink ref="F211" r:id="rId522" display="http://www.ncbi.nlm.nih.gov/geo/query/acc.cgi?acc=GSM501891"/>
    <hyperlink ref="F212" r:id="rId523" display="http://www.ncbi.nlm.nih.gov/geo/query/acc.cgi?acc=GSM501891"/>
    <hyperlink ref="F213" r:id="rId524" display="http://www.ncbi.nlm.nih.gov/geo/query/acc.cgi?acc=GSM501891"/>
    <hyperlink ref="F214" r:id="rId525" display="http://www.ncbi.nlm.nih.gov/geo/query/acc.cgi?acc=GSM501891"/>
    <hyperlink ref="F197" r:id="rId526" display="http://www.ncbi.nlm.nih.gov/geo/query/acc.cgi?acc=GSM545567"/>
    <hyperlink ref="F198" r:id="rId527" display="http://www.ncbi.nlm.nih.gov/geo/query/acc.cgi?acc=GSM545567"/>
    <hyperlink ref="F199" r:id="rId528" display="http://www.ncbi.nlm.nih.gov/geo/query/acc.cgi?acc=GSM545567"/>
    <hyperlink ref="F200" r:id="rId529" display="http://www.ncbi.nlm.nih.gov/geo/query/acc.cgi?acc=GSM545567"/>
    <hyperlink ref="C197" r:id="rId530" display="http://www.ncbi.nlm.nih.gov/geo/query/acc.cgi?acc=GSM545568"/>
    <hyperlink ref="C198" r:id="rId531" display="http://www.ncbi.nlm.nih.gov/geo/query/acc.cgi?acc=GSM545568"/>
    <hyperlink ref="C199" r:id="rId532" display="http://www.ncbi.nlm.nih.gov/geo/query/acc.cgi?acc=GSM545568"/>
    <hyperlink ref="C200" r:id="rId533" display="http://www.ncbi.nlm.nih.gov/geo/query/acc.cgi?acc=GSM545568"/>
    <hyperlink ref="C189" r:id="rId534" display="http://www.ncbi.nlm.nih.gov/geo/query/acc.cgi?acc=GSM551183"/>
    <hyperlink ref="C190" r:id="rId535" display="http://www.ncbi.nlm.nih.gov/geo/query/acc.cgi?acc=GSM551183"/>
    <hyperlink ref="C191" r:id="rId536" display="http://www.ncbi.nlm.nih.gov/geo/query/acc.cgi?acc=GSM551183"/>
    <hyperlink ref="C192" r:id="rId537" display="http://www.ncbi.nlm.nih.gov/geo/query/acc.cgi?acc=GSM551183"/>
    <hyperlink ref="C193" r:id="rId538" display="http://www.ncbi.nlm.nih.gov/geo/query/acc.cgi?acc=GSM551183"/>
    <hyperlink ref="C201" r:id="rId539" display="http://www.ncbi.nlm.nih.gov/geo/query/acc.cgi?acc=GSM476782"/>
    <hyperlink ref="C202" r:id="rId540" display="http://www.ncbi.nlm.nih.gov/geo/query/acc.cgi?acc=GSM476782"/>
    <hyperlink ref="C203" r:id="rId541" display="http://www.ncbi.nlm.nih.gov/geo/query/acc.cgi?acc=GSM476782"/>
    <hyperlink ref="C204" r:id="rId542" display="http://www.ncbi.nlm.nih.gov/geo/query/acc.cgi?acc=GSM476782"/>
    <hyperlink ref="C205" r:id="rId543" display="http://www.ncbi.nlm.nih.gov/geo/query/acc.cgi?acc=GSM476782"/>
    <hyperlink ref="C206" r:id="rId544" display="http://www.ncbi.nlm.nih.gov/geo/query/acc.cgi?acc=GSM476782"/>
    <hyperlink ref="C207" r:id="rId545" display="http://www.ncbi.nlm.nih.gov/geo/query/acc.cgi?acc=GSM476782"/>
    <hyperlink ref="C208" r:id="rId546" display="http://www.ncbi.nlm.nih.gov/geo/query/acc.cgi?acc=GSM476782"/>
    <hyperlink ref="C194" r:id="rId547" display="http://www.ncbi.nlm.nih.gov/geo/query/acc.cgi?acc=GSM346943"/>
    <hyperlink ref="C195" r:id="rId548" display="http://www.ncbi.nlm.nih.gov/geo/query/acc.cgi?acc=GSM346943"/>
    <hyperlink ref="C215:C222" r:id="rId549" display="http://www.ncbi.nlm.nih.gov/geo/query/acc.cgi?acc=GSE10896"/>
    <hyperlink ref="G215" r:id="rId550" display="http://www.ncbi.nlm.nih.gov/geo/query/acc.cgi?acc=GSM239606"/>
    <hyperlink ref="G216" r:id="rId551" display="http://www.ncbi.nlm.nih.gov/geo/query/acc.cgi?acc=GSM239612"/>
    <hyperlink ref="G217" r:id="rId552" display="http://www.ncbi.nlm.nih.gov/geo/query/acc.cgi?acc=GSM239613"/>
    <hyperlink ref="G218" r:id="rId553" display="http://www.ncbi.nlm.nih.gov/geo/query/acc.cgi?acc=GSM413840"/>
    <hyperlink ref="G219" r:id="rId554" display="http://www.ncbi.nlm.nih.gov/geo/query/acc.cgi?acc=GSM413842"/>
    <hyperlink ref="G220" r:id="rId555" display="http://www.ncbi.nlm.nih.gov/geo/query/acc.cgi?acc=GSM413846"/>
    <hyperlink ref="G221" r:id="rId556" display="http://www.ncbi.nlm.nih.gov/geo/query/acc.cgi?acc=GSM413847"/>
    <hyperlink ref="G222" r:id="rId557" display="http://www.ncbi.nlm.nih.gov/geo/query/acc.cgi?acc=GSM413848"/>
    <hyperlink ref="F218" r:id="rId558" display="http://www.ncbi.nlm.nih.gov/geo/query/acc.cgi?acc=GSM288812"/>
    <hyperlink ref="F219" r:id="rId559" display="http://www.ncbi.nlm.nih.gov/geo/query/acc.cgi?acc=GSM288812"/>
    <hyperlink ref="F220" r:id="rId560" display="http://www.ncbi.nlm.nih.gov/geo/query/acc.cgi?acc=GSM288812"/>
    <hyperlink ref="F221" r:id="rId561" display="http://www.ncbi.nlm.nih.gov/geo/query/acc.cgi?acc=GSM288812"/>
    <hyperlink ref="F222" r:id="rId562" display="http://www.ncbi.nlm.nih.gov/geo/query/acc.cgi?acc=GSM288812"/>
    <hyperlink ref="G223" r:id="rId563" display="http://www.ncbi.nlm.nih.gov/geo/query/acc.cgi?acc=GSM239616"/>
    <hyperlink ref="G224" r:id="rId564" display="http://www.ncbi.nlm.nih.gov/geo/query/acc.cgi?acc=GSM239668"/>
    <hyperlink ref="G225" r:id="rId565" display="http://www.ncbi.nlm.nih.gov/geo/query/acc.cgi?acc=GSM239669"/>
    <hyperlink ref="F223" r:id="rId566" display="http://www.ncbi.nlm.nih.gov/geo/query/acc.cgi?acc=GSM239616"/>
    <hyperlink ref="F224" r:id="rId567" display="http://www.ncbi.nlm.nih.gov/geo/query/acc.cgi?acc=GSM239616"/>
    <hyperlink ref="F225" r:id="rId568" display="http://www.ncbi.nlm.nih.gov/geo/query/acc.cgi?acc=GSM239616"/>
    <hyperlink ref="C223" r:id="rId569" display="http://www.ncbi.nlm.nih.gov/geo/query/acc.cgi?acc=GSM304260"/>
    <hyperlink ref="C224" r:id="rId570" display="http://www.ncbi.nlm.nih.gov/geo/query/acc.cgi?acc=GSM304260"/>
    <hyperlink ref="C225" r:id="rId571" display="http://www.ncbi.nlm.nih.gov/geo/query/acc.cgi?acc=GSM304260"/>
    <hyperlink ref="G233" r:id="rId572" display="http://www.ncbi.nlm.nih.gov/geo/query/acc.cgi?acc=GSM260305"/>
    <hyperlink ref="G234" r:id="rId573" display="http://www.ncbi.nlm.nih.gov/geo/query/acc.cgi?acc=GSM260306"/>
    <hyperlink ref="G235" r:id="rId574" display="http://www.ncbi.nlm.nih.gov/geo/query/acc.cgi?acc=GSM260307"/>
    <hyperlink ref="G229" r:id="rId575" display="http://www.ncbi.nlm.nih.gov/geo/query/acc.cgi?acc=GSM260308"/>
    <hyperlink ref="G230" r:id="rId576" display="http://www.ncbi.nlm.nih.gov/geo/query/acc.cgi?acc=GSM260309"/>
    <hyperlink ref="G231" r:id="rId577" display="http://www.ncbi.nlm.nih.gov/geo/query/acc.cgi?acc=GSM260310"/>
    <hyperlink ref="G226" r:id="rId578" display="http://www.ncbi.nlm.nih.gov/geo/query/acc.cgi?acc=GSM260311"/>
    <hyperlink ref="G227" r:id="rId579" display="http://www.ncbi.nlm.nih.gov/geo/query/acc.cgi?acc=GSM260312"/>
    <hyperlink ref="G228" r:id="rId580" display="http://www.ncbi.nlm.nih.gov/geo/query/acc.cgi?acc=GSM260313"/>
    <hyperlink ref="G236" r:id="rId581" display="http://www.ncbi.nlm.nih.gov/geo/query/acc.cgi?acc=GSM260314"/>
    <hyperlink ref="G232" r:id="rId582" display="http://www.ncbi.nlm.nih.gov/geo/query/acc.cgi?acc=GSM260321"/>
    <hyperlink ref="G237" r:id="rId583" display="http://www.ncbi.nlm.nih.gov/geo/query/acc.cgi?acc=GSM260322"/>
    <hyperlink ref="F226" r:id="rId584" display="http://www.ncbi.nlm.nih.gov/geo/query/acc.cgi?acc=GSM260305"/>
    <hyperlink ref="F227" r:id="rId585" display="http://www.ncbi.nlm.nih.gov/geo/query/acc.cgi?acc=GSM260305"/>
    <hyperlink ref="F228" r:id="rId586" display="http://www.ncbi.nlm.nih.gov/geo/query/acc.cgi?acc=GSM260305"/>
    <hyperlink ref="F233" r:id="rId587" display="http://www.ncbi.nlm.nih.gov/geo/query/acc.cgi?acc=GSM260305"/>
    <hyperlink ref="F234" r:id="rId588" display="http://www.ncbi.nlm.nih.gov/geo/query/acc.cgi?acc=GSM260305"/>
    <hyperlink ref="F235" r:id="rId589" display="http://www.ncbi.nlm.nih.gov/geo/query/acc.cgi?acc=GSM260305"/>
    <hyperlink ref="F229" r:id="rId590" display="http://www.ncbi.nlm.nih.gov/geo/query/acc.cgi?acc=GSM260305"/>
    <hyperlink ref="F230" r:id="rId591" display="http://www.ncbi.nlm.nih.gov/geo/query/acc.cgi?acc=GSM260305"/>
    <hyperlink ref="F231" r:id="rId592" display="http://www.ncbi.nlm.nih.gov/geo/query/acc.cgi?acc=GSM260305"/>
    <hyperlink ref="F236" r:id="rId593" display="http://www.ncbi.nlm.nih.gov/geo/query/acc.cgi?acc=GSM260305"/>
    <hyperlink ref="F232" r:id="rId594" display="http://www.ncbi.nlm.nih.gov/geo/query/acc.cgi?acc=GSM260305"/>
    <hyperlink ref="F237" r:id="rId595" display="http://www.ncbi.nlm.nih.gov/geo/query/acc.cgi?acc=GSM260305"/>
    <hyperlink ref="C226" r:id="rId596" display="http://www.ncbi.nlm.nih.gov/geo/query/acc.cgi?acc=GSM92232"/>
    <hyperlink ref="C227" r:id="rId597" display="http://www.ncbi.nlm.nih.gov/geo/query/acc.cgi?acc=GSM92232"/>
    <hyperlink ref="C228" r:id="rId598" display="http://www.ncbi.nlm.nih.gov/geo/query/acc.cgi?acc=GSM92232"/>
    <hyperlink ref="C233" r:id="rId599" display="http://www.ncbi.nlm.nih.gov/geo/query/acc.cgi?acc=GSM92232"/>
    <hyperlink ref="C234" r:id="rId600" display="http://www.ncbi.nlm.nih.gov/geo/query/acc.cgi?acc=GSM92232"/>
    <hyperlink ref="C235" r:id="rId601" display="http://www.ncbi.nlm.nih.gov/geo/query/acc.cgi?acc=GSM92232"/>
    <hyperlink ref="C229" r:id="rId602" display="http://www.ncbi.nlm.nih.gov/geo/query/acc.cgi?acc=GSM92232"/>
    <hyperlink ref="C230" r:id="rId603" display="http://www.ncbi.nlm.nih.gov/geo/query/acc.cgi?acc=GSM92232"/>
    <hyperlink ref="C231" r:id="rId604" display="http://www.ncbi.nlm.nih.gov/geo/query/acc.cgi?acc=GSM92232"/>
    <hyperlink ref="C236" r:id="rId605" display="http://www.ncbi.nlm.nih.gov/geo/query/acc.cgi?acc=GSM92232"/>
    <hyperlink ref="C232" r:id="rId606" display="http://www.ncbi.nlm.nih.gov/geo/query/acc.cgi?acc=GSM92232"/>
    <hyperlink ref="C237" r:id="rId607" display="http://www.ncbi.nlm.nih.gov/geo/query/acc.cgi?acc=GSM92232"/>
    <hyperlink ref="G240" r:id="rId608" display="http://www.ncbi.nlm.nih.gov/geo/query/acc.cgi?acc=GSM239457"/>
    <hyperlink ref="G239" r:id="rId609" display="http://www.ncbi.nlm.nih.gov/geo/query/acc.cgi?acc=GSM239379"/>
    <hyperlink ref="G238" r:id="rId610" display="http://www.ncbi.nlm.nih.gov/geo/query/acc.cgi?acc=GSM239260"/>
    <hyperlink ref="F238" r:id="rId611" display="http://www.ncbi.nlm.nih.gov/geo/query/acc.cgi?acc=GSM239606"/>
    <hyperlink ref="F239" r:id="rId612" display="http://www.ncbi.nlm.nih.gov/geo/query/acc.cgi?acc=GSM239606"/>
    <hyperlink ref="F240" r:id="rId613" display="http://www.ncbi.nlm.nih.gov/geo/query/acc.cgi?acc=GSM239606"/>
    <hyperlink ref="C238" r:id="rId614" display="http://www.ncbi.nlm.nih.gov/geo/query/acc.cgi?acc=GSM239612"/>
    <hyperlink ref="C239" r:id="rId615" display="http://www.ncbi.nlm.nih.gov/geo/query/acc.cgi?acc=GSM239612"/>
    <hyperlink ref="C240" r:id="rId616" display="http://www.ncbi.nlm.nih.gov/geo/query/acc.cgi?acc=GSM239612"/>
    <hyperlink ref="G241" r:id="rId617" display="http://www.ncbi.nlm.nih.gov/geo/query/acc.cgi?acc=GSM456349"/>
    <hyperlink ref="G242" r:id="rId618" display="http://www.ncbi.nlm.nih.gov/geo/query/acc.cgi?acc=GSM456350"/>
    <hyperlink ref="G243" r:id="rId619" display="http://www.ncbi.nlm.nih.gov/geo/query/acc.cgi?acc=GSM456351"/>
    <hyperlink ref="F241" r:id="rId620" display="http://www.ncbi.nlm.nih.gov/geo/query/acc.cgi?acc=GSE18269"/>
    <hyperlink ref="F242" r:id="rId621" display="http://www.ncbi.nlm.nih.gov/geo/query/acc.cgi?acc=GSE18269"/>
    <hyperlink ref="F243" r:id="rId622" display="http://www.ncbi.nlm.nih.gov/geo/query/acc.cgi?acc=GSE18269"/>
    <hyperlink ref="G244" r:id="rId623" display="http://www.ncbi.nlm.nih.gov/geo/query/acc.cgi?acc=GSM173532"/>
    <hyperlink ref="G245" r:id="rId624" display="http://www.ncbi.nlm.nih.gov/geo/query/acc.cgi?acc=GSM173533"/>
    <hyperlink ref="G246" r:id="rId625" display="http://www.ncbi.nlm.nih.gov/geo/query/acc.cgi?acc=GSM173534"/>
    <hyperlink ref="G247" r:id="rId626" display="http://www.ncbi.nlm.nih.gov/geo/query/acc.cgi?acc=GSM173535"/>
    <hyperlink ref="G248" r:id="rId627" display="http://www.ncbi.nlm.nih.gov/geo/query/acc.cgi?acc=GSM173536"/>
    <hyperlink ref="G249" r:id="rId628" display="http://www.ncbi.nlm.nih.gov/geo/query/acc.cgi?acc=GSM173537"/>
    <hyperlink ref="G250" r:id="rId629" display="http://www.ncbi.nlm.nih.gov/geo/query/acc.cgi?acc=GSM173538"/>
    <hyperlink ref="G251" r:id="rId630" display="http://www.ncbi.nlm.nih.gov/geo/query/acc.cgi?acc=GSM173539"/>
    <hyperlink ref="G252" r:id="rId631" display="http://www.ncbi.nlm.nih.gov/geo/query/acc.cgi?acc=GSM173540"/>
    <hyperlink ref="G253" r:id="rId632" display="http://www.ncbi.nlm.nih.gov/geo/query/acc.cgi?acc=GSM173541"/>
    <hyperlink ref="G254" r:id="rId633" display="http://www.ncbi.nlm.nih.gov/geo/query/acc.cgi?acc=GSM173542"/>
    <hyperlink ref="G255" r:id="rId634" display="http://www.ncbi.nlm.nih.gov/geo/query/acc.cgi?acc=GSM173543"/>
    <hyperlink ref="G256" r:id="rId635" display="http://www.ncbi.nlm.nih.gov/geo/query/acc.cgi?acc=GSM173544"/>
    <hyperlink ref="G257" r:id="rId636" display="http://www.ncbi.nlm.nih.gov/geo/query/acc.cgi?acc=GSM173545"/>
    <hyperlink ref="G258" r:id="rId637" display="http://www.ncbi.nlm.nih.gov/geo/query/acc.cgi?acc=GSM173546"/>
    <hyperlink ref="G259" r:id="rId638" display="http://www.ncbi.nlm.nih.gov/geo/query/acc.cgi?acc=GSM173547"/>
    <hyperlink ref="G260" r:id="rId639" display="http://www.ncbi.nlm.nih.gov/geo/query/acc.cgi?acc=GSM173548"/>
    <hyperlink ref="G261" r:id="rId640" display="http://www.ncbi.nlm.nih.gov/geo/query/acc.cgi?acc=GSM173549"/>
    <hyperlink ref="G262" r:id="rId641" display="http://www.ncbi.nlm.nih.gov/geo/query/acc.cgi?acc=GSM173550"/>
    <hyperlink ref="G263" r:id="rId642" display="http://www.ncbi.nlm.nih.gov/geo/query/acc.cgi?acc=GSM173551"/>
    <hyperlink ref="G264" r:id="rId643" display="http://www.ncbi.nlm.nih.gov/geo/query/acc.cgi?acc=GSM173552"/>
    <hyperlink ref="G265" r:id="rId644" display="http://www.ncbi.nlm.nih.gov/geo/query/acc.cgi?acc=GSM173553"/>
    <hyperlink ref="G266" r:id="rId645" display="http://www.ncbi.nlm.nih.gov/geo/query/acc.cgi?acc=GSM173554"/>
    <hyperlink ref="G267" r:id="rId646" display="http://www.ncbi.nlm.nih.gov/geo/query/acc.cgi?acc=GSM173555"/>
    <hyperlink ref="G268" r:id="rId647" display="http://www.ncbi.nlm.nih.gov/geo/query/acc.cgi?acc=GSM173556"/>
    <hyperlink ref="F244" r:id="rId648" display="http://www.ncbi.nlm.nih.gov/geo/query/acc.cgi?acc=GSM454563"/>
    <hyperlink ref="F245" r:id="rId649" display="http://www.ncbi.nlm.nih.gov/geo/query/acc.cgi?acc=GSM454563"/>
    <hyperlink ref="F246" r:id="rId650" display="http://www.ncbi.nlm.nih.gov/geo/query/acc.cgi?acc=GSM454563"/>
    <hyperlink ref="F247" r:id="rId651" display="http://www.ncbi.nlm.nih.gov/geo/query/acc.cgi?acc=GSM454563"/>
    <hyperlink ref="F248" r:id="rId652" display="http://www.ncbi.nlm.nih.gov/geo/query/acc.cgi?acc=GSM454563"/>
    <hyperlink ref="F249" r:id="rId653" display="http://www.ncbi.nlm.nih.gov/geo/query/acc.cgi?acc=GSM454563"/>
    <hyperlink ref="F250" r:id="rId654" display="http://www.ncbi.nlm.nih.gov/geo/query/acc.cgi?acc=GSM454563"/>
    <hyperlink ref="F251" r:id="rId655" display="http://www.ncbi.nlm.nih.gov/geo/query/acc.cgi?acc=GSM454563"/>
    <hyperlink ref="F252" r:id="rId656" display="http://www.ncbi.nlm.nih.gov/geo/query/acc.cgi?acc=GSM454563"/>
    <hyperlink ref="F253" r:id="rId657" display="http://www.ncbi.nlm.nih.gov/geo/query/acc.cgi?acc=GSM454563"/>
    <hyperlink ref="F254" r:id="rId658" display="http://www.ncbi.nlm.nih.gov/geo/query/acc.cgi?acc=GSM454563"/>
    <hyperlink ref="F255" r:id="rId659" display="http://www.ncbi.nlm.nih.gov/geo/query/acc.cgi?acc=GSM454563"/>
    <hyperlink ref="F256" r:id="rId660" display="http://www.ncbi.nlm.nih.gov/geo/query/acc.cgi?acc=GSM454563"/>
    <hyperlink ref="F257" r:id="rId661" display="http://www.ncbi.nlm.nih.gov/geo/query/acc.cgi?acc=GSM454563"/>
    <hyperlink ref="F258" r:id="rId662" display="http://www.ncbi.nlm.nih.gov/geo/query/acc.cgi?acc=GSM454563"/>
    <hyperlink ref="F259" r:id="rId663" display="http://www.ncbi.nlm.nih.gov/geo/query/acc.cgi?acc=GSM454563"/>
    <hyperlink ref="F260" r:id="rId664" display="http://www.ncbi.nlm.nih.gov/geo/query/acc.cgi?acc=GSM454563"/>
    <hyperlink ref="F261" r:id="rId665" display="http://www.ncbi.nlm.nih.gov/geo/query/acc.cgi?acc=GSM454563"/>
    <hyperlink ref="F262" r:id="rId666" display="http://www.ncbi.nlm.nih.gov/geo/query/acc.cgi?acc=GSM454563"/>
    <hyperlink ref="F263" r:id="rId667" display="http://www.ncbi.nlm.nih.gov/geo/query/acc.cgi?acc=GSM454563"/>
    <hyperlink ref="F264" r:id="rId668" display="http://www.ncbi.nlm.nih.gov/geo/query/acc.cgi?acc=GSM454563"/>
    <hyperlink ref="F265" r:id="rId669" display="http://www.ncbi.nlm.nih.gov/geo/query/acc.cgi?acc=GSM454563"/>
    <hyperlink ref="F266" r:id="rId670" display="http://www.ncbi.nlm.nih.gov/geo/query/acc.cgi?acc=GSM454563"/>
    <hyperlink ref="F267" r:id="rId671" display="http://www.ncbi.nlm.nih.gov/geo/query/acc.cgi?acc=GSM454563"/>
    <hyperlink ref="F268" r:id="rId672" display="http://www.ncbi.nlm.nih.gov/geo/query/acc.cgi?acc=GSM454563"/>
    <hyperlink ref="C244" r:id="rId673" display="http://www.ncbi.nlm.nih.gov/geo/query/acc.cgi?acc=GSM454564"/>
    <hyperlink ref="C245" r:id="rId674" display="http://www.ncbi.nlm.nih.gov/geo/query/acc.cgi?acc=GSM454564"/>
    <hyperlink ref="C246" r:id="rId675" display="http://www.ncbi.nlm.nih.gov/geo/query/acc.cgi?acc=GSM454564"/>
    <hyperlink ref="C247" r:id="rId676" display="http://www.ncbi.nlm.nih.gov/geo/query/acc.cgi?acc=GSM454564"/>
    <hyperlink ref="C248" r:id="rId677" display="http://www.ncbi.nlm.nih.gov/geo/query/acc.cgi?acc=GSM454564"/>
    <hyperlink ref="C249" r:id="rId678" display="http://www.ncbi.nlm.nih.gov/geo/query/acc.cgi?acc=GSM454564"/>
    <hyperlink ref="C250" r:id="rId679" display="http://www.ncbi.nlm.nih.gov/geo/query/acc.cgi?acc=GSM454564"/>
    <hyperlink ref="C251" r:id="rId680" display="http://www.ncbi.nlm.nih.gov/geo/query/acc.cgi?acc=GSM454564"/>
    <hyperlink ref="C252" r:id="rId681" display="http://www.ncbi.nlm.nih.gov/geo/query/acc.cgi?acc=GSM454564"/>
    <hyperlink ref="C253" r:id="rId682" display="http://www.ncbi.nlm.nih.gov/geo/query/acc.cgi?acc=GSM454564"/>
    <hyperlink ref="C254" r:id="rId683" display="http://www.ncbi.nlm.nih.gov/geo/query/acc.cgi?acc=GSM454564"/>
    <hyperlink ref="C255" r:id="rId684" display="http://www.ncbi.nlm.nih.gov/geo/query/acc.cgi?acc=GSM454564"/>
    <hyperlink ref="C256" r:id="rId685" display="http://www.ncbi.nlm.nih.gov/geo/query/acc.cgi?acc=GSM454564"/>
    <hyperlink ref="C257" r:id="rId686" display="http://www.ncbi.nlm.nih.gov/geo/query/acc.cgi?acc=GSM454564"/>
    <hyperlink ref="C258" r:id="rId687" display="http://www.ncbi.nlm.nih.gov/geo/query/acc.cgi?acc=GSM454564"/>
    <hyperlink ref="C259" r:id="rId688" display="http://www.ncbi.nlm.nih.gov/geo/query/acc.cgi?acc=GSM454564"/>
    <hyperlink ref="C260" r:id="rId689" display="http://www.ncbi.nlm.nih.gov/geo/query/acc.cgi?acc=GSM454564"/>
    <hyperlink ref="C261" r:id="rId690" display="http://www.ncbi.nlm.nih.gov/geo/query/acc.cgi?acc=GSM454564"/>
    <hyperlink ref="C262" r:id="rId691" display="http://www.ncbi.nlm.nih.gov/geo/query/acc.cgi?acc=GSM454564"/>
    <hyperlink ref="C263" r:id="rId692" display="http://www.ncbi.nlm.nih.gov/geo/query/acc.cgi?acc=GSM454564"/>
    <hyperlink ref="C264" r:id="rId693" display="http://www.ncbi.nlm.nih.gov/geo/query/acc.cgi?acc=GSM454564"/>
    <hyperlink ref="C265" r:id="rId694" display="http://www.ncbi.nlm.nih.gov/geo/query/acc.cgi?acc=GSM454564"/>
    <hyperlink ref="C266" r:id="rId695" display="http://www.ncbi.nlm.nih.gov/geo/query/acc.cgi?acc=GSM454564"/>
    <hyperlink ref="C267" r:id="rId696" display="http://www.ncbi.nlm.nih.gov/geo/query/acc.cgi?acc=GSM454564"/>
    <hyperlink ref="C268" r:id="rId697" display="http://www.ncbi.nlm.nih.gov/geo/query/acc.cgi?acc=GSM454564"/>
    <hyperlink ref="G269" r:id="rId698" display="http://www.ncbi.nlm.nih.gov/geo/query/acc.cgi?acc=GSM53382"/>
    <hyperlink ref="G270" r:id="rId699" display="http://www.ncbi.nlm.nih.gov/geo/query/acc.cgi?acc=GSM53383"/>
    <hyperlink ref="G271" r:id="rId700" display="http://www.ncbi.nlm.nih.gov/geo/query/acc.cgi?acc=GSM53384"/>
    <hyperlink ref="G272" r:id="rId701" display="http://www.ncbi.nlm.nih.gov/geo/query/acc.cgi?acc=GSM53385"/>
    <hyperlink ref="G273" r:id="rId702" display="http://www.ncbi.nlm.nih.gov/geo/query/acc.cgi?acc=GSM53386"/>
    <hyperlink ref="G274" r:id="rId703" display="http://www.ncbi.nlm.nih.gov/geo/query/acc.cgi?acc=GSM53387"/>
    <hyperlink ref="C269" r:id="rId704" display="http://www.ncbi.nlm.nih.gov/geo/query/acc.cgi?acc=GSM172865"/>
    <hyperlink ref="C270" r:id="rId705" display="http://www.ncbi.nlm.nih.gov/geo/query/acc.cgi?acc=GSM172865"/>
    <hyperlink ref="C271" r:id="rId706" display="http://www.ncbi.nlm.nih.gov/geo/query/acc.cgi?acc=GSM172865"/>
    <hyperlink ref="C272" r:id="rId707" display="http://www.ncbi.nlm.nih.gov/geo/query/acc.cgi?acc=GSM172865"/>
    <hyperlink ref="C273" r:id="rId708" display="http://www.ncbi.nlm.nih.gov/geo/query/acc.cgi?acc=GSM172865"/>
    <hyperlink ref="C274" r:id="rId709" display="http://www.ncbi.nlm.nih.gov/geo/query/acc.cgi?acc=GSM172865"/>
    <hyperlink ref="G275" r:id="rId710" display="http://www.ncbi.nlm.nih.gov/geo/query/acc.cgi?acc=GSM92231"/>
    <hyperlink ref="G276" r:id="rId711" display="http://www.ncbi.nlm.nih.gov/geo/query/acc.cgi?acc=GSM92232"/>
    <hyperlink ref="G277" r:id="rId712" display="http://www.ncbi.nlm.nih.gov/geo/query/acc.cgi?acc=GSM92233"/>
    <hyperlink ref="G278" r:id="rId713" display="http://www.ncbi.nlm.nih.gov/geo/query/acc.cgi?acc=GSM92234"/>
    <hyperlink ref="C275" r:id="rId714" display="http://www.ncbi.nlm.nih.gov/geo/query/acc.cgi?acc=GSM53382"/>
    <hyperlink ref="C276" r:id="rId715" display="http://www.ncbi.nlm.nih.gov/geo/query/acc.cgi?acc=GSM53382"/>
    <hyperlink ref="C277" r:id="rId716" display="http://www.ncbi.nlm.nih.gov/geo/query/acc.cgi?acc=GSM53382"/>
    <hyperlink ref="C278" r:id="rId717" display="http://www.ncbi.nlm.nih.gov/geo/query/acc.cgi?acc=GSM53382"/>
    <hyperlink ref="G289" r:id="rId718" display="http://www.ncbi.nlm.nih.gov/geo/query/acc.cgi?acc=GSM116101"/>
    <hyperlink ref="G290" r:id="rId719" display="http://www.ncbi.nlm.nih.gov/geo/query/acc.cgi?acc=GSM116102"/>
    <hyperlink ref="G291" r:id="rId720" display="http://www.ncbi.nlm.nih.gov/geo/query/acc.cgi?acc=GSM116103"/>
    <hyperlink ref="G292" r:id="rId721" display="http://www.ncbi.nlm.nih.gov/geo/query/acc.cgi?acc=GSM116104"/>
    <hyperlink ref="G293" r:id="rId722" display="http://www.ncbi.nlm.nih.gov/geo/query/acc.cgi?acc=GSM116105"/>
    <hyperlink ref="G294" r:id="rId723" display="http://www.ncbi.nlm.nih.gov/geo/query/acc.cgi?acc=GSM116106"/>
    <hyperlink ref="G285" r:id="rId724" display="http://www.ncbi.nlm.nih.gov/geo/query/acc.cgi?acc=GSM346959"/>
    <hyperlink ref="G286" r:id="rId725" display="http://www.ncbi.nlm.nih.gov/geo/query/acc.cgi?acc=GSM346960"/>
    <hyperlink ref="G279" r:id="rId726" display="http://www.ncbi.nlm.nih.gov/geo/query/acc.cgi?acc=GSM287216"/>
    <hyperlink ref="G280" r:id="rId727" display="http://www.ncbi.nlm.nih.gov/geo/query/acc.cgi?acc=GSM287217"/>
    <hyperlink ref="G281" r:id="rId728" display="http://www.ncbi.nlm.nih.gov/geo/query/acc.cgi?acc=GSM287218"/>
    <hyperlink ref="G282" r:id="rId729" display="http://www.ncbi.nlm.nih.gov/geo/query/acc.cgi?acc=GSM287219"/>
    <hyperlink ref="G283" r:id="rId730" display="http://www.ncbi.nlm.nih.gov/geo/query/acc.cgi?acc=GSM287220"/>
    <hyperlink ref="G284" r:id="rId731" display="http://www.ncbi.nlm.nih.gov/geo/query/acc.cgi?acc=GSM287222"/>
    <hyperlink ref="G288" r:id="rId732" display="http://www.ncbi.nlm.nih.gov/geo/query/acc.cgi?acc=GSM492835"/>
    <hyperlink ref="G287" r:id="rId733" display="http://www.ncbi.nlm.nih.gov/geo/query/acc.cgi?acc=GSM492834"/>
    <hyperlink ref="C285" r:id="rId734" display="http://www.ncbi.nlm.nih.gov/geo/query/acc.cgi?acc=GSE13791"/>
    <hyperlink ref="C286" r:id="rId735" display="http://www.ncbi.nlm.nih.gov/geo/query/acc.cgi?acc=GSE13791"/>
    <hyperlink ref="F279" r:id="rId736" tooltip="Link to PubMed record" display="http://www.ncbi.nlm.nih.gov/sites/entrez?Db=Pubmed&amp;term=19228201%5bUID%5d"/>
    <hyperlink ref="F280" r:id="rId737" tooltip="Link to PubMed record" display="http://www.ncbi.nlm.nih.gov/sites/entrez?Db=Pubmed&amp;term=19228201%5bUID%5d"/>
    <hyperlink ref="F281" r:id="rId738" tooltip="Link to PubMed record" display="http://www.ncbi.nlm.nih.gov/sites/entrez?Db=Pubmed&amp;term=19228201%5bUID%5d"/>
    <hyperlink ref="F282" r:id="rId739" tooltip="Link to PubMed record" display="http://www.ncbi.nlm.nih.gov/sites/entrez?Db=Pubmed&amp;term=19228201%5bUID%5d"/>
    <hyperlink ref="F283" r:id="rId740" tooltip="Link to PubMed record" display="http://www.ncbi.nlm.nih.gov/sites/entrez?Db=Pubmed&amp;term=19228201%5bUID%5d"/>
    <hyperlink ref="F284" r:id="rId741" tooltip="Link to PubMed record" display="http://www.ncbi.nlm.nih.gov/sites/entrez?Db=Pubmed&amp;term=19228201%5bUID%5d"/>
    <hyperlink ref="C279" r:id="rId742" display="http://www.ncbi.nlm.nih.gov/geo/query/acc.cgi?acc=GSE9451"/>
    <hyperlink ref="C280" r:id="rId743" display="http://www.ncbi.nlm.nih.gov/geo/query/acc.cgi?acc=GSE9451"/>
    <hyperlink ref="C281" r:id="rId744" display="http://www.ncbi.nlm.nih.gov/geo/query/acc.cgi?acc=GSE9451"/>
    <hyperlink ref="C282" r:id="rId745" display="http://www.ncbi.nlm.nih.gov/geo/query/acc.cgi?acc=GSE9451"/>
    <hyperlink ref="C283" r:id="rId746" display="http://www.ncbi.nlm.nih.gov/geo/query/acc.cgi?acc=GSE9451"/>
    <hyperlink ref="C284" r:id="rId747" display="http://www.ncbi.nlm.nih.gov/geo/query/acc.cgi?acc=GSE9451"/>
    <hyperlink ref="C289" r:id="rId748" display="http://www.ncbi.nlm.nih.gov/geo/query/acc.cgi?acc=GSM116101"/>
    <hyperlink ref="C290" r:id="rId749" display="http://www.ncbi.nlm.nih.gov/geo/query/acc.cgi?acc=GSM116101"/>
    <hyperlink ref="C291" r:id="rId750" display="http://www.ncbi.nlm.nih.gov/geo/query/acc.cgi?acc=GSM116101"/>
    <hyperlink ref="C292" r:id="rId751" display="http://www.ncbi.nlm.nih.gov/geo/query/acc.cgi?acc=GSM116101"/>
    <hyperlink ref="C293" r:id="rId752" display="http://www.ncbi.nlm.nih.gov/geo/query/acc.cgi?acc=GSM116101"/>
    <hyperlink ref="C294" r:id="rId753" display="http://www.ncbi.nlm.nih.gov/geo/query/acc.cgi?acc=GSE13791"/>
    <hyperlink ref="F289" r:id="rId754" display="http://www.ncbi.nlm.nih.gov/geo/query/acc.cgi?acc=GSM116102"/>
    <hyperlink ref="F290" r:id="rId755" display="http://www.ncbi.nlm.nih.gov/geo/query/acc.cgi?acc=GSM116102"/>
    <hyperlink ref="F291" r:id="rId756" display="http://www.ncbi.nlm.nih.gov/geo/query/acc.cgi?acc=GSM116102"/>
    <hyperlink ref="F292" r:id="rId757" display="http://www.ncbi.nlm.nih.gov/geo/query/acc.cgi?acc=GSM116102"/>
    <hyperlink ref="F293" r:id="rId758" display="http://www.ncbi.nlm.nih.gov/geo/query/acc.cgi?acc=GSM116102"/>
    <hyperlink ref="F294" r:id="rId759" display="http://www.ncbi.nlm.nih.gov/geo/query/acc.cgi?acc=GSM116102"/>
    <hyperlink ref="G295" r:id="rId760" display="http://www.ncbi.nlm.nih.gov/geo/query/acc.cgi?acc=GSM178549"/>
    <hyperlink ref="G296" r:id="rId761" display="http://www.ncbi.nlm.nih.gov/geo/query/acc.cgi?acc=GSM178550"/>
    <hyperlink ref="G297" r:id="rId762" display="http://www.ncbi.nlm.nih.gov/geo/query/acc.cgi?acc=GSM178551"/>
    <hyperlink ref="G298" r:id="rId763" display="http://www.ncbi.nlm.nih.gov/geo/query/acc.cgi?acc=GSM178552"/>
    <hyperlink ref="G299" r:id="rId764" display="http://www.ncbi.nlm.nih.gov/geo/query/acc.cgi?acc=GSM178553"/>
    <hyperlink ref="G300" r:id="rId765" display="http://www.ncbi.nlm.nih.gov/geo/query/acc.cgi?acc=GSM178554"/>
    <hyperlink ref="G301" r:id="rId766" display="http://www.ncbi.nlm.nih.gov/geo/query/acc.cgi?acc=GSM178555"/>
    <hyperlink ref="G302" r:id="rId767" display="http://www.ncbi.nlm.nih.gov/geo/query/acc.cgi?acc=GSM178556"/>
    <hyperlink ref="G303" r:id="rId768" display="http://www.ncbi.nlm.nih.gov/geo/query/acc.cgi?acc=GSM178557"/>
    <hyperlink ref="G304" r:id="rId769" display="http://www.ncbi.nlm.nih.gov/geo/query/acc.cgi?acc=GSM178558"/>
    <hyperlink ref="G305" r:id="rId770" display="http://www.ncbi.nlm.nih.gov/geo/query/acc.cgi?acc=GSM289612"/>
    <hyperlink ref="G306" r:id="rId771" display="http://www.ncbi.nlm.nih.gov/geo/query/acc.cgi?acc=GSM289613"/>
    <hyperlink ref="G307" r:id="rId772" display="http://www.ncbi.nlm.nih.gov/geo/query/acc.cgi?acc=GSM289614"/>
    <hyperlink ref="G308" r:id="rId773" display="http://www.ncbi.nlm.nih.gov/geo/query/acc.cgi?acc=GSM289615"/>
    <hyperlink ref="G309" r:id="rId774" display="http://www.ncbi.nlm.nih.gov/geo/query/acc.cgi?acc=GSM289616"/>
    <hyperlink ref="G310" r:id="rId775" display="http://www.ncbi.nlm.nih.gov/geo/query/acc.cgi?acc=GSM289617"/>
    <hyperlink ref="G311" r:id="rId776" display="http://www.ncbi.nlm.nih.gov/geo/query/acc.cgi?acc=GSM289618"/>
    <hyperlink ref="C295" r:id="rId777" tooltip="Link to PubMed record" display="http://www.ncbi.nlm.nih.gov/sites/entrez?Db=Pubmed&amp;term=20220779%5bUID%5d"/>
    <hyperlink ref="C296" r:id="rId778" tooltip="Link to PubMed record" display="http://www.ncbi.nlm.nih.gov/sites/entrez?Db=Pubmed&amp;term=20220779%5bUID%5d"/>
    <hyperlink ref="C297" r:id="rId779" tooltip="Link to PubMed record" display="http://www.ncbi.nlm.nih.gov/sites/entrez?Db=Pubmed&amp;term=20220779%5bUID%5d"/>
    <hyperlink ref="C298" r:id="rId780" tooltip="Link to PubMed record" display="http://www.ncbi.nlm.nih.gov/sites/entrez?Db=Pubmed&amp;term=20220779%5bUID%5d"/>
    <hyperlink ref="C299" r:id="rId781" tooltip="Link to PubMed record" display="http://www.ncbi.nlm.nih.gov/sites/entrez?Db=Pubmed&amp;term=20220779%5bUID%5d"/>
    <hyperlink ref="C300" r:id="rId782" tooltip="Link to PubMed record" display="http://www.ncbi.nlm.nih.gov/sites/entrez?Db=Pubmed&amp;term=20220779%5bUID%5d"/>
    <hyperlink ref="C301" r:id="rId783" tooltip="Link to PubMed record" display="http://www.ncbi.nlm.nih.gov/sites/entrez?Db=Pubmed&amp;term=20220779%5bUID%5d"/>
    <hyperlink ref="C302" r:id="rId784" tooltip="Link to PubMed record" display="http://www.ncbi.nlm.nih.gov/sites/entrez?Db=Pubmed&amp;term=20220779%5bUID%5d"/>
    <hyperlink ref="C303" r:id="rId785" tooltip="Link to PubMed record" display="http://www.ncbi.nlm.nih.gov/sites/entrez?Db=Pubmed&amp;term=20220779%5bUID%5d"/>
    <hyperlink ref="C304" r:id="rId786" tooltip="Link to PubMed record" display="http://www.ncbi.nlm.nih.gov/sites/entrez?Db=Pubmed&amp;term=20220779%5bUID%5d"/>
    <hyperlink ref="F295" r:id="rId787" display="http://www.ncbi.nlm.nih.gov/geo/query/acc.cgi?acc=GSE19429"/>
    <hyperlink ref="F296" r:id="rId788" display="http://www.ncbi.nlm.nih.gov/geo/query/acc.cgi?acc=GSE19429"/>
    <hyperlink ref="F297" r:id="rId789" display="http://www.ncbi.nlm.nih.gov/geo/query/acc.cgi?acc=GSE19429"/>
    <hyperlink ref="F298" r:id="rId790" display="http://www.ncbi.nlm.nih.gov/geo/query/acc.cgi?acc=GSE19429"/>
    <hyperlink ref="F299" r:id="rId791" display="http://www.ncbi.nlm.nih.gov/geo/query/acc.cgi?acc=GSE19429"/>
    <hyperlink ref="F300" r:id="rId792" display="http://www.ncbi.nlm.nih.gov/geo/query/acc.cgi?acc=GSE19429"/>
    <hyperlink ref="F301" r:id="rId793" display="http://www.ncbi.nlm.nih.gov/geo/query/acc.cgi?acc=GSE19429"/>
    <hyperlink ref="F302" r:id="rId794" display="http://www.ncbi.nlm.nih.gov/geo/query/acc.cgi?acc=GSE19429"/>
    <hyperlink ref="F303" r:id="rId795" display="http://www.ncbi.nlm.nih.gov/geo/query/acc.cgi?acc=GSE19429"/>
    <hyperlink ref="F304" r:id="rId796" display="http://www.ncbi.nlm.nih.gov/geo/query/acc.cgi?acc=GSE19429"/>
    <hyperlink ref="C305" r:id="rId797" display="http://www.ncbi.nlm.nih.gov/geo/query/acc.cgi?acc=GSM289612"/>
    <hyperlink ref="C306" r:id="rId798" display="http://www.ncbi.nlm.nih.gov/geo/query/acc.cgi?acc=GSM289612"/>
    <hyperlink ref="C307" r:id="rId799" display="http://www.ncbi.nlm.nih.gov/geo/query/acc.cgi?acc=GSM289612"/>
    <hyperlink ref="C308" r:id="rId800" display="http://www.ncbi.nlm.nih.gov/geo/query/acc.cgi?acc=GSM289612"/>
    <hyperlink ref="C309" r:id="rId801" display="http://www.ncbi.nlm.nih.gov/geo/query/acc.cgi?acc=GSM289612"/>
    <hyperlink ref="C310" r:id="rId802" display="http://www.ncbi.nlm.nih.gov/geo/query/acc.cgi?acc=GSM289612"/>
    <hyperlink ref="C311" r:id="rId803" display="http://www.ncbi.nlm.nih.gov/geo/query/acc.cgi?acc=GSM289612"/>
    <hyperlink ref="G312" r:id="rId804" display="http://www.ncbi.nlm.nih.gov/geo/query/acc.cgi?acc=GSM483480"/>
    <hyperlink ref="G313" r:id="rId805" display="http://www.ncbi.nlm.nih.gov/geo/query/acc.cgi?acc=GSM483481"/>
    <hyperlink ref="G314" r:id="rId806" display="http://www.ncbi.nlm.nih.gov/geo/query/acc.cgi?acc=GSM483482"/>
    <hyperlink ref="G315" r:id="rId807" display="http://www.ncbi.nlm.nih.gov/geo/query/acc.cgi?acc=GSM483483"/>
    <hyperlink ref="G316" r:id="rId808" display="http://www.ncbi.nlm.nih.gov/geo/query/acc.cgi?acc=GSM483484"/>
    <hyperlink ref="G317" r:id="rId809" display="http://www.ncbi.nlm.nih.gov/geo/query/acc.cgi?acc=GSM483485"/>
    <hyperlink ref="G318" r:id="rId810" display="http://www.ncbi.nlm.nih.gov/geo/query/acc.cgi?acc=GSM488968"/>
    <hyperlink ref="G319" r:id="rId811" display="http://www.ncbi.nlm.nih.gov/geo/query/acc.cgi?acc=GSM488969"/>
    <hyperlink ref="G320" r:id="rId812" display="http://www.ncbi.nlm.nih.gov/geo/query/acc.cgi?acc=GSM488970"/>
    <hyperlink ref="G321" r:id="rId813" display="http://www.ncbi.nlm.nih.gov/geo/query/acc.cgi?acc=GSM488971"/>
    <hyperlink ref="G324" r:id="rId814" display="http://www.ncbi.nlm.nih.gov/geo/query/acc.cgi?acc=GSM488976"/>
    <hyperlink ref="G325" r:id="rId815" display="http://www.ncbi.nlm.nih.gov/geo/query/acc.cgi?acc=GSM488977"/>
    <hyperlink ref="G329" r:id="rId816" display="http://www.ncbi.nlm.nih.gov/geo/query/acc.cgi?acc=GSM488978"/>
    <hyperlink ref="G330" r:id="rId817" display="http://www.ncbi.nlm.nih.gov/geo/query/acc.cgi?acc=GSM488979"/>
    <hyperlink ref="G332" r:id="rId818" display="http://www.ncbi.nlm.nih.gov/geo/query/acc.cgi?acc=GSM488981"/>
    <hyperlink ref="G333" r:id="rId819" display="http://www.ncbi.nlm.nih.gov/geo/query/acc.cgi?acc=GSM488972"/>
    <hyperlink ref="F312" r:id="rId820" tooltip="Link to PubMed record" display="http://www.ncbi.nlm.nih.gov/sites/entrez?Db=Pubmed&amp;term=20200148%5bUID%5d"/>
    <hyperlink ref="F313" r:id="rId821" tooltip="Link to PubMed record" display="http://www.ncbi.nlm.nih.gov/sites/entrez?Db=Pubmed&amp;term=20200148%5bUID%5d"/>
    <hyperlink ref="F314" r:id="rId822" tooltip="Link to PubMed record" display="http://www.ncbi.nlm.nih.gov/sites/entrez?Db=Pubmed&amp;term=20200148%5bUID%5d"/>
    <hyperlink ref="F315" r:id="rId823" tooltip="Link to PubMed record" display="http://www.ncbi.nlm.nih.gov/sites/entrez?Db=Pubmed&amp;term=20200148%5bUID%5d"/>
    <hyperlink ref="F316" r:id="rId824" tooltip="Link to PubMed record" display="http://www.ncbi.nlm.nih.gov/sites/entrez?Db=Pubmed&amp;term=20200148%5bUID%5d"/>
    <hyperlink ref="F317" r:id="rId825" tooltip="Link to PubMed record" display="http://www.ncbi.nlm.nih.gov/sites/entrez?Db=Pubmed&amp;term=20200148%5bUID%5d"/>
    <hyperlink ref="C312" r:id="rId826" display="http://www.ncbi.nlm.nih.gov/geo/query/acc.cgi?acc=GSE18934"/>
    <hyperlink ref="C313" r:id="rId827" display="http://www.ncbi.nlm.nih.gov/geo/query/acc.cgi?acc=GSE18934"/>
    <hyperlink ref="C314" r:id="rId828" display="http://www.ncbi.nlm.nih.gov/geo/query/acc.cgi?acc=GSE18934"/>
    <hyperlink ref="C315" r:id="rId829" display="http://www.ncbi.nlm.nih.gov/geo/query/acc.cgi?acc=GSE18934"/>
    <hyperlink ref="C316" r:id="rId830" display="http://www.ncbi.nlm.nih.gov/geo/query/acc.cgi?acc=GSE18934"/>
    <hyperlink ref="C317" r:id="rId831" display="http://www.ncbi.nlm.nih.gov/geo/query/acc.cgi?acc=GSE18934"/>
    <hyperlink ref="F318" r:id="rId832" display="http://www.ncbi.nlm.nih.gov/geo/query/acc.cgi?acc=GSM483480"/>
    <hyperlink ref="F319" r:id="rId833" display="http://www.ncbi.nlm.nih.gov/geo/query/acc.cgi?acc=GSM483480"/>
    <hyperlink ref="F320" r:id="rId834" display="http://www.ncbi.nlm.nih.gov/geo/query/acc.cgi?acc=GSM483480"/>
    <hyperlink ref="F321" r:id="rId835" display="http://www.ncbi.nlm.nih.gov/geo/query/acc.cgi?acc=GSM483480"/>
    <hyperlink ref="F324" r:id="rId836" display="http://www.ncbi.nlm.nih.gov/geo/query/acc.cgi?acc=GSM483480"/>
    <hyperlink ref="F325" r:id="rId837" display="http://www.ncbi.nlm.nih.gov/geo/query/acc.cgi?acc=GSM483480"/>
    <hyperlink ref="F329" r:id="rId838" display="http://www.ncbi.nlm.nih.gov/geo/query/acc.cgi?acc=GSM483480"/>
    <hyperlink ref="F330" r:id="rId839" display="http://www.ncbi.nlm.nih.gov/geo/query/acc.cgi?acc=GSM483480"/>
    <hyperlink ref="F332" r:id="rId840" display="http://www.ncbi.nlm.nih.gov/geo/query/acc.cgi?acc=GSM483480"/>
    <hyperlink ref="F333" r:id="rId841" display="http://www.ncbi.nlm.nih.gov/geo/query/acc.cgi?acc=GSM483480"/>
    <hyperlink ref="C328" r:id="rId842" display="http://www.ncbi.nlm.nih.gov/geo/query/acc.cgi?acc=GSE16836"/>
    <hyperlink ref="F327" r:id="rId843" display="http://www.ncbi.nlm.nih.gov/geo/query/acc.cgi?acc=GSM483480"/>
    <hyperlink ref="F326" r:id="rId844" display="http://www.ncbi.nlm.nih.gov/geo/query/acc.cgi?acc=GSM483480"/>
    <hyperlink ref="G327" r:id="rId845" display="http://www.ncbi.nlm.nih.gov/geo/query/acc.cgi?acc=GSM488983"/>
    <hyperlink ref="G326" r:id="rId846" display="http://www.ncbi.nlm.nih.gov/geo/query/acc.cgi?acc=GSM488982"/>
    <hyperlink ref="G334" r:id="rId847" display="http://www.ncbi.nlm.nih.gov/geo/query/acc.cgi?acc=GSM488973"/>
    <hyperlink ref="F334" r:id="rId848" display="http://www.ncbi.nlm.nih.gov/geo/query/acc.cgi?acc=GSM483480"/>
    <hyperlink ref="G331" r:id="rId849" display="http://www.ncbi.nlm.nih.gov/geo/query/acc.cgi?acc=GSM488980"/>
    <hyperlink ref="F331" r:id="rId850" display="http://www.ncbi.nlm.nih.gov/geo/query/acc.cgi?acc=GSM483480"/>
    <hyperlink ref="G335" r:id="rId851" display="http://www.ncbi.nlm.nih.gov/geo/query/acc.cgi?acc=GSM290414"/>
    <hyperlink ref="G336" r:id="rId852" display="http://www.ncbi.nlm.nih.gov/geo/query/acc.cgi?acc=GSM290415"/>
    <hyperlink ref="G337" r:id="rId853" display="http://www.ncbi.nlm.nih.gov/geo/query/acc.cgi?acc=GSM290420"/>
    <hyperlink ref="G338" r:id="rId854" display="http://www.ncbi.nlm.nih.gov/geo/query/acc.cgi?acc=GSM290421"/>
    <hyperlink ref="G339" r:id="rId855" display="http://www.ncbi.nlm.nih.gov/geo/query/acc.cgi?acc=GSM290423"/>
    <hyperlink ref="F335" r:id="rId856" tooltip="Link to PubMed record" display="http://www.ncbi.nlm.nih.gov/sites/entrez?Db=Pubmed&amp;term=17353439%5bUID%5d"/>
    <hyperlink ref="C335" r:id="rId857" display="http://www.ncbi.nlm.nih.gov/geo/query/acc.cgi?acc=GSE11524"/>
    <hyperlink ref="F336" r:id="rId858" tooltip="Link to PubMed record" display="http://www.ncbi.nlm.nih.gov/sites/entrez?Db=Pubmed&amp;term=17353439%5bUID%5d"/>
    <hyperlink ref="F337" r:id="rId859" tooltip="Link to PubMed record" display="http://www.ncbi.nlm.nih.gov/sites/entrez?Db=Pubmed&amp;term=17353439%5bUID%5d"/>
    <hyperlink ref="F338" r:id="rId860" tooltip="Link to PubMed record" display="http://www.ncbi.nlm.nih.gov/sites/entrez?Db=Pubmed&amp;term=17353439%5bUID%5d"/>
    <hyperlink ref="F339" r:id="rId861" tooltip="Link to PubMed record" display="http://www.ncbi.nlm.nih.gov/sites/entrez?Db=Pubmed&amp;term=17353439%5bUID%5d"/>
    <hyperlink ref="C336" r:id="rId862" display="http://www.ncbi.nlm.nih.gov/geo/query/acc.cgi?acc=GSE11524"/>
    <hyperlink ref="C337" r:id="rId863" display="http://www.ncbi.nlm.nih.gov/geo/query/acc.cgi?acc=GSE11524"/>
    <hyperlink ref="C338" r:id="rId864" display="http://www.ncbi.nlm.nih.gov/geo/query/acc.cgi?acc=GSE11524"/>
    <hyperlink ref="C339" r:id="rId865" display="http://www.ncbi.nlm.nih.gov/geo/query/acc.cgi?acc=GSE11524"/>
    <hyperlink ref="G348" r:id="rId866" display="http://www.ncbi.nlm.nih.gov/geo/query/acc.cgi?acc=GSM469125"/>
    <hyperlink ref="G350" r:id="rId867" display="http://www.ncbi.nlm.nih.gov/geo/query/acc.cgi?acc=GSM469126"/>
    <hyperlink ref="G351" r:id="rId868" display="http://www.ncbi.nlm.nih.gov/geo/query/acc.cgi?acc=GSM469127"/>
    <hyperlink ref="G352" r:id="rId869" display="http://www.ncbi.nlm.nih.gov/geo/query/acc.cgi?acc=GSM469128"/>
    <hyperlink ref="G353" r:id="rId870" display="http://www.ncbi.nlm.nih.gov/geo/query/acc.cgi?acc=GSM469129"/>
    <hyperlink ref="G354" r:id="rId871" display="http://www.ncbi.nlm.nih.gov/geo/query/acc.cgi?acc=GSM469130"/>
    <hyperlink ref="G355" r:id="rId872" display="http://www.ncbi.nlm.nih.gov/geo/query/acc.cgi?acc=GSM469131"/>
    <hyperlink ref="G356" r:id="rId873" display="http://www.ncbi.nlm.nih.gov/geo/query/acc.cgi?acc=GSM469132"/>
    <hyperlink ref="G349" r:id="rId874" display="http://www.ncbi.nlm.nih.gov/geo/query/acc.cgi?acc=GSM469136"/>
    <hyperlink ref="F348" r:id="rId875" tooltip="Link to PubMed record" display="http://www.ncbi.nlm.nih.gov/sites/entrez?Db=Pubmed&amp;term=20211010%5bUID%5d"/>
    <hyperlink ref="F349" r:id="rId876" tooltip="Link to PubMed record" display="http://www.ncbi.nlm.nih.gov/sites/entrez?Db=Pubmed&amp;term=20211010%5bUID%5d"/>
    <hyperlink ref="F350" r:id="rId877" tooltip="Link to PubMed record" display="http://www.ncbi.nlm.nih.gov/sites/entrez?Db=Pubmed&amp;term=20211010%5bUID%5d"/>
    <hyperlink ref="F351" r:id="rId878" tooltip="Link to PubMed record" display="http://www.ncbi.nlm.nih.gov/sites/entrez?Db=Pubmed&amp;term=20211010%5bUID%5d"/>
    <hyperlink ref="F352" r:id="rId879" tooltip="Link to PubMed record" display="http://www.ncbi.nlm.nih.gov/sites/entrez?Db=Pubmed&amp;term=20211010%5bUID%5d"/>
    <hyperlink ref="F353" r:id="rId880" tooltip="Link to PubMed record" display="http://www.ncbi.nlm.nih.gov/sites/entrez?Db=Pubmed&amp;term=20211010%5bUID%5d"/>
    <hyperlink ref="F354" r:id="rId881" tooltip="Link to PubMed record" display="http://www.ncbi.nlm.nih.gov/sites/entrez?Db=Pubmed&amp;term=20211010%5bUID%5d"/>
    <hyperlink ref="F355" r:id="rId882" tooltip="Link to PubMed record" display="http://www.ncbi.nlm.nih.gov/sites/entrez?Db=Pubmed&amp;term=20211010%5bUID%5d"/>
    <hyperlink ref="F356" r:id="rId883" tooltip="Link to PubMed record" display="http://www.ncbi.nlm.nih.gov/sites/entrez?Db=Pubmed&amp;term=20211010%5bUID%5d"/>
    <hyperlink ref="G357" r:id="rId884" display="http://www.ncbi.nlm.nih.gov/geo/query/acc.cgi?acc=GSM556647"/>
    <hyperlink ref="G358" r:id="rId885" display="http://www.ncbi.nlm.nih.gov/geo/query/acc.cgi?acc=GSM556663"/>
    <hyperlink ref="G359" r:id="rId886" display="http://www.ncbi.nlm.nih.gov/geo/query/acc.cgi?acc=GSM556665"/>
    <hyperlink ref="F357" r:id="rId887" tooltip="Link to PubMed record" display="http://www.ncbi.nlm.nih.gov/sites/entrez?Db=Pubmed&amp;term=19837374%5bUID%5d"/>
    <hyperlink ref="F358" r:id="rId888" tooltip="Link to PubMed record" display="http://www.ncbi.nlm.nih.gov/sites/entrez?Db=Pubmed&amp;term=19837374%5bUID%5d"/>
    <hyperlink ref="F359" r:id="rId889" tooltip="Link to PubMed record" display="http://www.ncbi.nlm.nih.gov/sites/entrez?Db=Pubmed&amp;term=19837374%5bUID%5d"/>
    <hyperlink ref="C357" r:id="rId890" display="http://www.ncbi.nlm.nih.gov/geo/query/acc.cgi?acc=GSE17763"/>
    <hyperlink ref="C358" r:id="rId891" display="http://www.ncbi.nlm.nih.gov/geo/query/acc.cgi?acc=GSE17763"/>
    <hyperlink ref="C359" r:id="rId892" display="http://www.ncbi.nlm.nih.gov/geo/query/acc.cgi?acc=GSE17763"/>
    <hyperlink ref="G362" r:id="rId893" display="http://www.ncbi.nlm.nih.gov/geo/query/acc.cgi?acc=GSM182000"/>
    <hyperlink ref="G363" r:id="rId894" display="http://www.ncbi.nlm.nih.gov/geo/query/acc.cgi?acc=GSM182001"/>
    <hyperlink ref="G360" r:id="rId895" display="http://www.ncbi.nlm.nih.gov/geo/query/acc.cgi?acc=GSM182002"/>
    <hyperlink ref="G361" r:id="rId896" display="http://www.ncbi.nlm.nih.gov/geo/query/acc.cgi?acc=GSM182003"/>
    <hyperlink ref="G364" r:id="rId897" display="http://www.ncbi.nlm.nih.gov/geo/query/acc.cgi?acc=GSM182004"/>
    <hyperlink ref="F360" r:id="rId898" display="http://www.ncbi.nlm.nih.gov/geo/query/acc.cgi?acc=GSE7509"/>
    <hyperlink ref="F361" r:id="rId899" display="http://www.ncbi.nlm.nih.gov/geo/query/acc.cgi?acc=GSE7509"/>
    <hyperlink ref="F362" r:id="rId900" display="http://www.ncbi.nlm.nih.gov/geo/query/acc.cgi?acc=GSE7509"/>
    <hyperlink ref="F363" r:id="rId901" display="http://www.ncbi.nlm.nih.gov/geo/query/acc.cgi?acc=GSE7509"/>
    <hyperlink ref="F364" r:id="rId902" display="http://www.ncbi.nlm.nih.gov/geo/query/acc.cgi?acc=GSE7509"/>
    <hyperlink ref="G365" r:id="rId903" display="http://www.ncbi.nlm.nih.gov/geo/query/acc.cgi?acc=GSM189447"/>
    <hyperlink ref="G366" r:id="rId904" display="http://www.ncbi.nlm.nih.gov/geo/query/acc.cgi?acc=GSM189448"/>
    <hyperlink ref="G367" r:id="rId905" display="http://www.ncbi.nlm.nih.gov/geo/query/acc.cgi?acc=GSM189449"/>
    <hyperlink ref="G368" r:id="rId906" display="http://www.ncbi.nlm.nih.gov/geo/query/acc.cgi?acc=GSM189450"/>
    <hyperlink ref="G369" r:id="rId907" display="http://www.ncbi.nlm.nih.gov/geo/query/acc.cgi?acc=GSM189451"/>
    <hyperlink ref="G370" r:id="rId908" display="http://www.ncbi.nlm.nih.gov/geo/query/acc.cgi?acc=GSM189452"/>
    <hyperlink ref="G371" r:id="rId909" display="http://www.ncbi.nlm.nih.gov/geo/query/acc.cgi?acc=GSM189453"/>
    <hyperlink ref="G372" r:id="rId910" display="http://www.ncbi.nlm.nih.gov/geo/query/acc.cgi?acc=GSM189454"/>
    <hyperlink ref="F365" r:id="rId911" display="http://www.ncbi.nlm.nih.gov/geo/query/acc.cgi?acc=GSE7807"/>
    <hyperlink ref="F366" r:id="rId912" display="http://www.ncbi.nlm.nih.gov/geo/query/acc.cgi?acc=GSE7807"/>
    <hyperlink ref="F367" r:id="rId913" display="http://www.ncbi.nlm.nih.gov/geo/query/acc.cgi?acc=GSE7807"/>
    <hyperlink ref="F368" r:id="rId914" display="http://www.ncbi.nlm.nih.gov/geo/query/acc.cgi?acc=GSE7807"/>
    <hyperlink ref="F369" r:id="rId915" display="http://www.ncbi.nlm.nih.gov/geo/query/acc.cgi?acc=GSE7807"/>
    <hyperlink ref="F370" r:id="rId916" display="http://www.ncbi.nlm.nih.gov/geo/query/acc.cgi?acc=GSE7807"/>
    <hyperlink ref="F371" r:id="rId917" display="http://www.ncbi.nlm.nih.gov/geo/query/acc.cgi?acc=GSE7807"/>
    <hyperlink ref="F372" r:id="rId918" display="http://www.ncbi.nlm.nih.gov/geo/query/acc.cgi?acc=GSE7807"/>
    <hyperlink ref="G379" r:id="rId919" display="http://www.ncbi.nlm.nih.gov/geo/query/acc.cgi?acc=GSM305430"/>
    <hyperlink ref="G380" r:id="rId920" display="http://www.ncbi.nlm.nih.gov/geo/query/acc.cgi?acc=GSM305432"/>
    <hyperlink ref="G381" r:id="rId921" display="http://www.ncbi.nlm.nih.gov/geo/query/acc.cgi?acc=GSM305433"/>
    <hyperlink ref="G382" r:id="rId922" display="http://www.ncbi.nlm.nih.gov/geo/query/acc.cgi?acc=GSM305434"/>
    <hyperlink ref="G383" r:id="rId923" display="http://www.ncbi.nlm.nih.gov/geo/query/acc.cgi?acc=GSM305435"/>
    <hyperlink ref="G384" r:id="rId924" display="http://www.ncbi.nlm.nih.gov/geo/query/acc.cgi?acc=GSM305436"/>
    <hyperlink ref="G385" r:id="rId925" display="http://www.ncbi.nlm.nih.gov/geo/query/acc.cgi?acc=GSM305437"/>
    <hyperlink ref="G386" r:id="rId926" display="http://www.ncbi.nlm.nih.gov/geo/query/acc.cgi?acc=GSM305438"/>
    <hyperlink ref="G390" r:id="rId927" display="http://www.ncbi.nlm.nih.gov/geo/query/acc.cgi?acc=GSM305439"/>
    <hyperlink ref="G387" r:id="rId928" display="http://www.ncbi.nlm.nih.gov/geo/query/acc.cgi?acc=GSM305440"/>
    <hyperlink ref="G388" r:id="rId929" display="http://www.ncbi.nlm.nih.gov/geo/query/acc.cgi?acc=GSM305441"/>
    <hyperlink ref="G389" r:id="rId930" display="http://www.ncbi.nlm.nih.gov/geo/query/acc.cgi?acc=GSM305442"/>
    <hyperlink ref="F379" r:id="rId931" display="http://www.ncbi.nlm.nih.gov/geo/query/acc.cgi?acc=GSE12108"/>
    <hyperlink ref="F380" r:id="rId932" display="http://www.ncbi.nlm.nih.gov/geo/query/acc.cgi?acc=GSE12108"/>
    <hyperlink ref="F381" r:id="rId933" display="http://www.ncbi.nlm.nih.gov/geo/query/acc.cgi?acc=GSE12108"/>
    <hyperlink ref="F382" r:id="rId934" display="http://www.ncbi.nlm.nih.gov/geo/query/acc.cgi?acc=GSE12108"/>
    <hyperlink ref="F383" r:id="rId935" display="http://www.ncbi.nlm.nih.gov/geo/query/acc.cgi?acc=GSE12108"/>
    <hyperlink ref="F384" r:id="rId936" display="http://www.ncbi.nlm.nih.gov/geo/query/acc.cgi?acc=GSE12108"/>
    <hyperlink ref="F385" r:id="rId937" display="http://www.ncbi.nlm.nih.gov/geo/query/acc.cgi?acc=GSE12108"/>
    <hyperlink ref="F386" r:id="rId938" display="http://www.ncbi.nlm.nih.gov/geo/query/acc.cgi?acc=GSE12108"/>
    <hyperlink ref="F390" r:id="rId939" display="http://www.ncbi.nlm.nih.gov/geo/query/acc.cgi?acc=GSE12108"/>
    <hyperlink ref="F387" r:id="rId940" display="http://www.ncbi.nlm.nih.gov/geo/query/acc.cgi?acc=GSE12108"/>
    <hyperlink ref="F388" r:id="rId941" display="http://www.ncbi.nlm.nih.gov/geo/query/acc.cgi?acc=GSE12108"/>
    <hyperlink ref="F389" r:id="rId942" display="http://www.ncbi.nlm.nih.gov/geo/query/acc.cgi?acc=GSE12108"/>
    <hyperlink ref="G413" r:id="rId943" display="http://www.ncbi.nlm.nih.gov/geo/query/acc.cgi?acc=GSM514669"/>
    <hyperlink ref="G414" r:id="rId944" display="http://www.ncbi.nlm.nih.gov/geo/query/acc.cgi?acc=GSM514670"/>
    <hyperlink ref="G415" r:id="rId945" display="http://www.ncbi.nlm.nih.gov/geo/query/acc.cgi?acc=GSM514671"/>
    <hyperlink ref="G416" r:id="rId946" display="http://www.ncbi.nlm.nih.gov/geo/query/acc.cgi?acc=GSM514672"/>
    <hyperlink ref="G394" r:id="rId947" display="http://www.ncbi.nlm.nih.gov/geo/query/acc.cgi?acc=GSM422109"/>
    <hyperlink ref="G395" r:id="rId948" display="http://www.ncbi.nlm.nih.gov/geo/query/acc.cgi?acc=GSM422110"/>
    <hyperlink ref="G396" r:id="rId949" display="http://www.ncbi.nlm.nih.gov/geo/query/acc.cgi?acc=GSM422111"/>
    <hyperlink ref="G397" r:id="rId950" display="http://www.ncbi.nlm.nih.gov/geo/query/acc.cgi?acc=GSM422112"/>
    <hyperlink ref="G398" r:id="rId951" display="http://www.ncbi.nlm.nih.gov/geo/query/acc.cgi?acc=GSM422113"/>
    <hyperlink ref="G399" r:id="rId952" display="http://www.ncbi.nlm.nih.gov/geo/query/acc.cgi?acc=GSM422114"/>
    <hyperlink ref="G400" r:id="rId953" display="http://www.ncbi.nlm.nih.gov/geo/query/acc.cgi?acc=GSM422116"/>
    <hyperlink ref="G391" r:id="rId954" display="http://www.ncbi.nlm.nih.gov/geo/query/acc.cgi?acc=GSM350084"/>
    <hyperlink ref="G392" r:id="rId955" display="http://www.ncbi.nlm.nih.gov/geo/query/acc.cgi?acc=GSM350085"/>
    <hyperlink ref="G393" r:id="rId956" display="http://www.ncbi.nlm.nih.gov/geo/query/acc.cgi?acc=GSM350086"/>
    <hyperlink ref="G401" r:id="rId957" display="http://www.ncbi.nlm.nih.gov/geo/query/acc.cgi?acc=GSM432175"/>
    <hyperlink ref="G402" r:id="rId958" display="http://www.ncbi.nlm.nih.gov/geo/query/acc.cgi?acc=GSM432176"/>
    <hyperlink ref="G403" r:id="rId959" display="http://www.ncbi.nlm.nih.gov/geo/query/acc.cgi?acc=GSM432177"/>
    <hyperlink ref="G404" r:id="rId960" display="http://www.ncbi.nlm.nih.gov/geo/query/acc.cgi?acc=GSM432178"/>
    <hyperlink ref="G405" r:id="rId961" display="http://www.ncbi.nlm.nih.gov/geo/query/acc.cgi?acc=GSM432179"/>
    <hyperlink ref="G406" r:id="rId962" display="http://www.ncbi.nlm.nih.gov/geo/query/acc.cgi?acc=GSM432180"/>
    <hyperlink ref="G407" r:id="rId963" display="http://www.ncbi.nlm.nih.gov/geo/query/acc.cgi?acc=GSM140244"/>
    <hyperlink ref="G408" r:id="rId964" display="http://www.ncbi.nlm.nih.gov/geo/query/acc.cgi?acc=GSM140245"/>
    <hyperlink ref="G409" r:id="rId965" display="http://www.ncbi.nlm.nih.gov/geo/query/acc.cgi?acc=GSM140246"/>
    <hyperlink ref="G410" r:id="rId966" display="http://www.ncbi.nlm.nih.gov/geo/query/acc.cgi?acc=GSM140247"/>
    <hyperlink ref="G411" r:id="rId967" display="http://www.ncbi.nlm.nih.gov/geo/query/acc.cgi?acc=GSM140248"/>
    <hyperlink ref="G412" r:id="rId968" display="http://www.ncbi.nlm.nih.gov/geo/query/acc.cgi?acc=GSM140249"/>
    <hyperlink ref="F413" r:id="rId969" display="http://www.ncbi.nlm.nih.gov/geo/query/acc.cgi?acc=GSE16836"/>
    <hyperlink ref="F414" r:id="rId970" display="http://www.ncbi.nlm.nih.gov/geo/query/acc.cgi?acc=GSE16836"/>
    <hyperlink ref="F415" r:id="rId971" display="http://www.ncbi.nlm.nih.gov/geo/query/acc.cgi?acc=GSE16836"/>
    <hyperlink ref="F416" r:id="rId972" display="http://www.ncbi.nlm.nih.gov/geo/query/acc.cgi?acc=GSE16836"/>
    <hyperlink ref="F394" r:id="rId973" tooltip="Link to PubMed record" display="http://www.ncbi.nlm.nih.gov/sites/entrez?Db=Pubmed&amp;term=18421014%5bUID%5d"/>
    <hyperlink ref="F395" r:id="rId974" tooltip="Link to PubMed record" display="http://www.ncbi.nlm.nih.gov/sites/entrez?Db=Pubmed&amp;term=18421014%5bUID%5d"/>
    <hyperlink ref="F396" r:id="rId975" tooltip="Link to PubMed record" display="http://www.ncbi.nlm.nih.gov/sites/entrez?Db=Pubmed&amp;term=18421014%5bUID%5d"/>
    <hyperlink ref="F397" r:id="rId976" tooltip="Link to PubMed record" display="http://www.ncbi.nlm.nih.gov/sites/entrez?Db=Pubmed&amp;term=18421014%5bUID%5d"/>
    <hyperlink ref="F398" r:id="rId977" tooltip="Link to PubMed record" display="http://www.ncbi.nlm.nih.gov/sites/entrez?Db=Pubmed&amp;term=18421014%5bUID%5d"/>
    <hyperlink ref="F399" r:id="rId978" tooltip="Link to PubMed record" display="http://www.ncbi.nlm.nih.gov/sites/entrez?Db=Pubmed&amp;term=18421014%5bUID%5d"/>
    <hyperlink ref="F400" r:id="rId979" tooltip="Link to PubMed record" display="http://www.ncbi.nlm.nih.gov/sites/entrez?Db=Pubmed&amp;term=18421014%5bUID%5d"/>
    <hyperlink ref="F391" r:id="rId980" display="http://www.ncbi.nlm.nih.gov/geo/query/acc.cgi?acc=GSE13899"/>
    <hyperlink ref="F392" r:id="rId981" display="http://www.ncbi.nlm.nih.gov/geo/query/acc.cgi?acc=GSE13899"/>
    <hyperlink ref="F393" r:id="rId982" display="http://www.ncbi.nlm.nih.gov/geo/query/acc.cgi?acc=GSE13899"/>
    <hyperlink ref="F401" r:id="rId983" display="http://www.ncbi.nlm.nih.gov/geo/query/acc.cgi?acc=GSE18565"/>
    <hyperlink ref="F402" r:id="rId984" display="http://www.ncbi.nlm.nih.gov/geo/query/acc.cgi?acc=GSE18565"/>
    <hyperlink ref="F403" r:id="rId985" display="http://www.ncbi.nlm.nih.gov/geo/query/acc.cgi?acc=GSE18565"/>
    <hyperlink ref="F404" r:id="rId986" display="http://www.ncbi.nlm.nih.gov/geo/query/acc.cgi?acc=GSE18565"/>
    <hyperlink ref="F405" r:id="rId987" display="http://www.ncbi.nlm.nih.gov/geo/query/acc.cgi?acc=GSE18565"/>
    <hyperlink ref="F406" r:id="rId988" display="http://www.ncbi.nlm.nih.gov/geo/query/acc.cgi?acc=GSE18565"/>
    <hyperlink ref="F407" r:id="rId989" display="http://www.ncbi.nlm.nih.gov/geo/query/acc.cgi?acc=GSE6054"/>
    <hyperlink ref="F408" r:id="rId990" display="http://www.ncbi.nlm.nih.gov/geo/query/acc.cgi?acc=GSE6054"/>
    <hyperlink ref="F409" r:id="rId991" display="http://www.ncbi.nlm.nih.gov/geo/query/acc.cgi?acc=GSE6054"/>
    <hyperlink ref="F410" r:id="rId992" display="http://www.ncbi.nlm.nih.gov/geo/query/acc.cgi?acc=GSE6054"/>
    <hyperlink ref="F411" r:id="rId993" display="http://www.ncbi.nlm.nih.gov/geo/query/acc.cgi?acc=GSE6054"/>
    <hyperlink ref="F412" r:id="rId994" display="http://www.ncbi.nlm.nih.gov/geo/query/acc.cgi?acc=GSE6054"/>
    <hyperlink ref="G417" r:id="rId995" display="http://www.ncbi.nlm.nih.gov/geo/query/acc.cgi?acc=GSM183165"/>
    <hyperlink ref="G418" r:id="rId996" display="http://www.ncbi.nlm.nih.gov/geo/query/acc.cgi?acc=GSM183193"/>
    <hyperlink ref="G419" r:id="rId997" display="http://www.ncbi.nlm.nih.gov/geo/query/acc.cgi?acc=GSM183196"/>
    <hyperlink ref="G420" r:id="rId998" display="http://www.ncbi.nlm.nih.gov/geo/query/acc.cgi?acc=GSM183201"/>
    <hyperlink ref="G421" r:id="rId999" display="http://www.ncbi.nlm.nih.gov/geo/query/acc.cgi?acc=GSM183209"/>
    <hyperlink ref="G422" r:id="rId1000" display="http://www.ncbi.nlm.nih.gov/geo/query/acc.cgi?acc=GSM183217"/>
    <hyperlink ref="G423" r:id="rId1001" display="http://www.ncbi.nlm.nih.gov/geo/query/acc.cgi?acc=GSM183305"/>
    <hyperlink ref="G424" r:id="rId1002" display="http://www.ncbi.nlm.nih.gov/geo/query/acc.cgi?acc=GSM183306"/>
    <hyperlink ref="G425" r:id="rId1003" display="http://www.ncbi.nlm.nih.gov/geo/query/acc.cgi?acc=GSM183315"/>
    <hyperlink ref="G426" r:id="rId1004" display="http://www.ncbi.nlm.nih.gov/geo/query/acc.cgi?acc=GSM183316"/>
    <hyperlink ref="G427" r:id="rId1005" display="http://www.ncbi.nlm.nih.gov/geo/query/acc.cgi?acc=GSM183392"/>
    <hyperlink ref="G428" r:id="rId1006" display="http://www.ncbi.nlm.nih.gov/geo/query/acc.cgi?acc=GSM183393"/>
    <hyperlink ref="G429" r:id="rId1007" display="http://www.ncbi.nlm.nih.gov/geo/query/acc.cgi?acc=GSM183394"/>
    <hyperlink ref="G430" r:id="rId1008" display="http://www.ncbi.nlm.nih.gov/geo/query/acc.cgi?acc=GSM183462"/>
    <hyperlink ref="G431" r:id="rId1009" display="http://www.ncbi.nlm.nih.gov/geo/query/acc.cgi?acc=GSM183463"/>
    <hyperlink ref="G432" r:id="rId1010" display="http://www.ncbi.nlm.nih.gov/geo/query/acc.cgi?acc=GSM183464"/>
    <hyperlink ref="G433" r:id="rId1011" display="http://www.ncbi.nlm.nih.gov/geo/query/acc.cgi?acc=GSM183465"/>
    <hyperlink ref="G434" r:id="rId1012" display="http://www.ncbi.nlm.nih.gov/geo/query/acc.cgi?acc=GSM183466"/>
    <hyperlink ref="G435" r:id="rId1013" display="http://www.ncbi.nlm.nih.gov/geo/query/acc.cgi?acc=GSM183467"/>
    <hyperlink ref="G436" r:id="rId1014" display="http://www.ncbi.nlm.nih.gov/geo/query/acc.cgi?acc=GSM183482"/>
    <hyperlink ref="G437" r:id="rId1015" display="http://www.ncbi.nlm.nih.gov/geo/query/acc.cgi?acc=GSM183483"/>
    <hyperlink ref="G438" r:id="rId1016" display="http://www.ncbi.nlm.nih.gov/geo/query/acc.cgi?acc=GSM183484"/>
    <hyperlink ref="G439" r:id="rId1017" display="http://www.ncbi.nlm.nih.gov/geo/query/acc.cgi?acc=GSM183485"/>
    <hyperlink ref="G440" r:id="rId1018" display="http://www.ncbi.nlm.nih.gov/geo/query/acc.cgi?acc=GSM183486"/>
    <hyperlink ref="G441" r:id="rId1019" display="http://www.ncbi.nlm.nih.gov/geo/query/acc.cgi?acc=GSM183487"/>
    <hyperlink ref="C417" r:id="rId1020" tooltip="Link to PubMed record" display="http://www.ncbi.nlm.nih.gov/sites/entrez?Db=Pubmed&amp;term=18084737%5bUID%5d"/>
    <hyperlink ref="C418" r:id="rId1021" tooltip="Link to PubMed record" display="http://www.ncbi.nlm.nih.gov/sites/entrez?Db=Pubmed&amp;term=18084737%5bUID%5d"/>
    <hyperlink ref="C419" r:id="rId1022" tooltip="Link to PubMed record" display="http://www.ncbi.nlm.nih.gov/sites/entrez?Db=Pubmed&amp;term=18084737%5bUID%5d"/>
    <hyperlink ref="C420" r:id="rId1023" tooltip="Link to PubMed record" display="http://www.ncbi.nlm.nih.gov/sites/entrez?Db=Pubmed&amp;term=18084737%5bUID%5d"/>
    <hyperlink ref="C421" r:id="rId1024" tooltip="Link to PubMed record" display="http://www.ncbi.nlm.nih.gov/sites/entrez?Db=Pubmed&amp;term=18084737%5bUID%5d"/>
    <hyperlink ref="C422" r:id="rId1025" tooltip="Link to PubMed record" display="http://www.ncbi.nlm.nih.gov/sites/entrez?Db=Pubmed&amp;term=18084737%5bUID%5d"/>
    <hyperlink ref="C423" r:id="rId1026" tooltip="Link to PubMed record" display="http://www.ncbi.nlm.nih.gov/sites/entrez?Db=Pubmed&amp;term=18084737%5bUID%5d"/>
    <hyperlink ref="C424" r:id="rId1027" tooltip="Link to PubMed record" display="http://www.ncbi.nlm.nih.gov/sites/entrez?Db=Pubmed&amp;term=18084737%5bUID%5d"/>
    <hyperlink ref="C425" r:id="rId1028" tooltip="Link to PubMed record" display="http://www.ncbi.nlm.nih.gov/sites/entrez?Db=Pubmed&amp;term=18084737%5bUID%5d"/>
    <hyperlink ref="C426" r:id="rId1029" tooltip="Link to PubMed record" display="http://www.ncbi.nlm.nih.gov/sites/entrez?Db=Pubmed&amp;term=18084737%5bUID%5d"/>
    <hyperlink ref="C427" r:id="rId1030" tooltip="Link to PubMed record" display="http://www.ncbi.nlm.nih.gov/sites/entrez?Db=Pubmed&amp;term=18084737%5bUID%5d"/>
    <hyperlink ref="C428" r:id="rId1031" tooltip="Link to PubMed record" display="http://www.ncbi.nlm.nih.gov/sites/entrez?Db=Pubmed&amp;term=18084737%5bUID%5d"/>
    <hyperlink ref="C429" r:id="rId1032" tooltip="Link to PubMed record" display="http://www.ncbi.nlm.nih.gov/sites/entrez?Db=Pubmed&amp;term=18084737%5bUID%5d"/>
    <hyperlink ref="C430" r:id="rId1033" tooltip="Link to PubMed record" display="http://www.ncbi.nlm.nih.gov/sites/entrez?Db=Pubmed&amp;term=18084737%5bUID%5d"/>
    <hyperlink ref="C431" r:id="rId1034" tooltip="Link to PubMed record" display="http://www.ncbi.nlm.nih.gov/sites/entrez?Db=Pubmed&amp;term=18084737%5bUID%5d"/>
    <hyperlink ref="C432" r:id="rId1035" tooltip="Link to PubMed record" display="http://www.ncbi.nlm.nih.gov/sites/entrez?Db=Pubmed&amp;term=18084737%5bUID%5d"/>
    <hyperlink ref="C433" r:id="rId1036" tooltip="Link to PubMed record" display="http://www.ncbi.nlm.nih.gov/sites/entrez?Db=Pubmed&amp;term=18084737%5bUID%5d"/>
    <hyperlink ref="C434" r:id="rId1037" tooltip="Link to PubMed record" display="http://www.ncbi.nlm.nih.gov/sites/entrez?Db=Pubmed&amp;term=18084737%5bUID%5d"/>
    <hyperlink ref="C435" r:id="rId1038" tooltip="Link to PubMed record" display="http://www.ncbi.nlm.nih.gov/sites/entrez?Db=Pubmed&amp;term=18084737%5bUID%5d"/>
    <hyperlink ref="C436" r:id="rId1039" tooltip="Link to PubMed record" display="http://www.ncbi.nlm.nih.gov/sites/entrez?Db=Pubmed&amp;term=18084737%5bUID%5d"/>
    <hyperlink ref="C437" r:id="rId1040" tooltip="Link to PubMed record" display="http://www.ncbi.nlm.nih.gov/sites/entrez?Db=Pubmed&amp;term=18084737%5bUID%5d"/>
    <hyperlink ref="C438" r:id="rId1041" tooltip="Link to PubMed record" display="http://www.ncbi.nlm.nih.gov/sites/entrez?Db=Pubmed&amp;term=18084737%5bUID%5d"/>
    <hyperlink ref="C439" r:id="rId1042" tooltip="Link to PubMed record" display="http://www.ncbi.nlm.nih.gov/sites/entrez?Db=Pubmed&amp;term=18084737%5bUID%5d"/>
    <hyperlink ref="C440" r:id="rId1043" tooltip="Link to PubMed record" display="http://www.ncbi.nlm.nih.gov/sites/entrez?Db=Pubmed&amp;term=18084737%5bUID%5d"/>
    <hyperlink ref="C441" r:id="rId1044" tooltip="Link to PubMed record" display="http://www.ncbi.nlm.nih.gov/sites/entrez?Db=Pubmed&amp;term=18084737%5bUID%5d"/>
    <hyperlink ref="F417" r:id="rId1045" display="http://www.ncbi.nlm.nih.gov/geo/query/acc.cgi?acc=GSE8608"/>
    <hyperlink ref="F418" r:id="rId1046" display="http://www.ncbi.nlm.nih.gov/geo/query/acc.cgi?acc=GSE8608"/>
    <hyperlink ref="F419" r:id="rId1047" display="http://www.ncbi.nlm.nih.gov/geo/query/acc.cgi?acc=GSE8608"/>
    <hyperlink ref="F420" r:id="rId1048" display="http://www.ncbi.nlm.nih.gov/geo/query/acc.cgi?acc=GSE8608"/>
    <hyperlink ref="F421" r:id="rId1049" display="http://www.ncbi.nlm.nih.gov/geo/query/acc.cgi?acc=GSE8608"/>
    <hyperlink ref="F422" r:id="rId1050" display="http://www.ncbi.nlm.nih.gov/geo/query/acc.cgi?acc=GSE8608"/>
    <hyperlink ref="F423" r:id="rId1051" display="http://www.ncbi.nlm.nih.gov/geo/query/acc.cgi?acc=GSE8608"/>
    <hyperlink ref="F424" r:id="rId1052" display="http://www.ncbi.nlm.nih.gov/geo/query/acc.cgi?acc=GSE8608"/>
    <hyperlink ref="F425" r:id="rId1053" display="http://www.ncbi.nlm.nih.gov/geo/query/acc.cgi?acc=GSE8608"/>
    <hyperlink ref="F426" r:id="rId1054" display="http://www.ncbi.nlm.nih.gov/geo/query/acc.cgi?acc=GSE8608"/>
    <hyperlink ref="F427" r:id="rId1055" display="http://www.ncbi.nlm.nih.gov/geo/query/acc.cgi?acc=GSE8608"/>
    <hyperlink ref="F428" r:id="rId1056" display="http://www.ncbi.nlm.nih.gov/geo/query/acc.cgi?acc=GSE8608"/>
    <hyperlink ref="F429" r:id="rId1057" display="http://www.ncbi.nlm.nih.gov/geo/query/acc.cgi?acc=GSE8608"/>
    <hyperlink ref="F430" r:id="rId1058" display="http://www.ncbi.nlm.nih.gov/geo/query/acc.cgi?acc=GSE8608"/>
    <hyperlink ref="F431" r:id="rId1059" display="http://www.ncbi.nlm.nih.gov/geo/query/acc.cgi?acc=GSE8608"/>
    <hyperlink ref="F432" r:id="rId1060" display="http://www.ncbi.nlm.nih.gov/geo/query/acc.cgi?acc=GSE8608"/>
    <hyperlink ref="F433" r:id="rId1061" display="http://www.ncbi.nlm.nih.gov/geo/query/acc.cgi?acc=GSE8608"/>
    <hyperlink ref="F434" r:id="rId1062" display="http://www.ncbi.nlm.nih.gov/geo/query/acc.cgi?acc=GSE8608"/>
    <hyperlink ref="F435" r:id="rId1063" display="http://www.ncbi.nlm.nih.gov/geo/query/acc.cgi?acc=GSE8608"/>
    <hyperlink ref="F436" r:id="rId1064" display="http://www.ncbi.nlm.nih.gov/geo/query/acc.cgi?acc=GSE8608"/>
    <hyperlink ref="F437" r:id="rId1065" display="http://www.ncbi.nlm.nih.gov/geo/query/acc.cgi?acc=GSE8608"/>
    <hyperlink ref="F438" r:id="rId1066" display="http://www.ncbi.nlm.nih.gov/geo/query/acc.cgi?acc=GSE8608"/>
    <hyperlink ref="F439" r:id="rId1067" display="http://www.ncbi.nlm.nih.gov/geo/query/acc.cgi?acc=GSE8608"/>
    <hyperlink ref="F440" r:id="rId1068" display="http://www.ncbi.nlm.nih.gov/geo/query/acc.cgi?acc=GSE8608"/>
    <hyperlink ref="F441" r:id="rId1069" display="http://www.ncbi.nlm.nih.gov/geo/query/acc.cgi?acc=GSE8608"/>
    <hyperlink ref="G442" r:id="rId1070" display="http://www.ncbi.nlm.nih.gov/geo/query/acc.cgi?acc=GSM299556"/>
    <hyperlink ref="G444" r:id="rId1071" display="http://www.ncbi.nlm.nih.gov/geo/query/acc.cgi?acc=GSM299557"/>
    <hyperlink ref="G446" r:id="rId1072" display="http://www.ncbi.nlm.nih.gov/geo/query/acc.cgi?acc=GSM299558"/>
    <hyperlink ref="G448" r:id="rId1073" display="http://www.ncbi.nlm.nih.gov/geo/query/acc.cgi?acc=GSM299559"/>
    <hyperlink ref="G450" r:id="rId1074" display="http://www.ncbi.nlm.nih.gov/geo/query/acc.cgi?acc=GSM299560"/>
    <hyperlink ref="G443" r:id="rId1075" display="http://www.ncbi.nlm.nih.gov/geo/query/acc.cgi?acc=GSM299561"/>
    <hyperlink ref="G445" r:id="rId1076" display="http://www.ncbi.nlm.nih.gov/geo/query/acc.cgi?acc=GSM299562"/>
    <hyperlink ref="G447" r:id="rId1077" display="http://www.ncbi.nlm.nih.gov/geo/query/acc.cgi?acc=GSM299563"/>
    <hyperlink ref="G449" r:id="rId1078" display="http://www.ncbi.nlm.nih.gov/geo/query/acc.cgi?acc=GSM299564"/>
    <hyperlink ref="G451" r:id="rId1079" display="http://www.ncbi.nlm.nih.gov/geo/query/acc.cgi?acc=GSM299565"/>
    <hyperlink ref="G452" r:id="rId1080" display="http://www.ncbi.nlm.nih.gov/geo/query/acc.cgi?acc=GSM300389"/>
    <hyperlink ref="G453" r:id="rId1081" display="http://www.ncbi.nlm.nih.gov/geo/query/acc.cgi?acc=GSM300390"/>
    <hyperlink ref="G454" r:id="rId1082" display="http://www.ncbi.nlm.nih.gov/geo/query/acc.cgi?acc=GSM300392"/>
    <hyperlink ref="G455" r:id="rId1083" display="http://www.ncbi.nlm.nih.gov/geo/query/acc.cgi?acc=GSM300393"/>
    <hyperlink ref="G456" r:id="rId1084" display="http://www.ncbi.nlm.nih.gov/geo/query/acc.cgi?acc=GSM300394"/>
    <hyperlink ref="G457" r:id="rId1085" display="http://www.ncbi.nlm.nih.gov/geo/query/acc.cgi?acc=GSM300395"/>
    <hyperlink ref="G458" r:id="rId1086" display="http://www.ncbi.nlm.nih.gov/geo/query/acc.cgi?acc=GSM300398"/>
    <hyperlink ref="G459" r:id="rId1087" display="http://www.ncbi.nlm.nih.gov/geo/query/acc.cgi?acc=GSM300399"/>
    <hyperlink ref="G460" r:id="rId1088" display="http://www.ncbi.nlm.nih.gov/geo/query/acc.cgi?acc=GSM300401"/>
    <hyperlink ref="G461" r:id="rId1089" display="http://www.ncbi.nlm.nih.gov/geo/query/acc.cgi?acc=GSM300402"/>
    <hyperlink ref="G462" r:id="rId1090" display="http://www.ncbi.nlm.nih.gov/geo/query/acc.cgi?acc=GSM300403"/>
    <hyperlink ref="G463" r:id="rId1091" display="http://www.ncbi.nlm.nih.gov/geo/query/acc.cgi?acc=GSM300404"/>
    <hyperlink ref="C442" r:id="rId1092" tooltip="Link to PubMed record" display="http://www.ncbi.nlm.nih.gov/sites/entrez?Db=Pubmed&amp;term=18773076%5bUID%5d"/>
    <hyperlink ref="C443" r:id="rId1093" tooltip="Link to PubMed record" display="http://www.ncbi.nlm.nih.gov/sites/entrez?Db=Pubmed&amp;term=18773076%5bUID%5d"/>
    <hyperlink ref="C444" r:id="rId1094" tooltip="Link to PubMed record" display="http://www.ncbi.nlm.nih.gov/sites/entrez?Db=Pubmed&amp;term=18773076%5bUID%5d"/>
    <hyperlink ref="C445" r:id="rId1095" tooltip="Link to PubMed record" display="http://www.ncbi.nlm.nih.gov/sites/entrez?Db=Pubmed&amp;term=18773076%5bUID%5d"/>
    <hyperlink ref="C446" r:id="rId1096" tooltip="Link to PubMed record" display="http://www.ncbi.nlm.nih.gov/sites/entrez?Db=Pubmed&amp;term=18773076%5bUID%5d"/>
    <hyperlink ref="C447" r:id="rId1097" tooltip="Link to PubMed record" display="http://www.ncbi.nlm.nih.gov/sites/entrez?Db=Pubmed&amp;term=18773076%5bUID%5d"/>
    <hyperlink ref="C448" r:id="rId1098" tooltip="Link to PubMed record" display="http://www.ncbi.nlm.nih.gov/sites/entrez?Db=Pubmed&amp;term=18773076%5bUID%5d"/>
    <hyperlink ref="C449" r:id="rId1099" tooltip="Link to PubMed record" display="http://www.ncbi.nlm.nih.gov/sites/entrez?Db=Pubmed&amp;term=18773076%5bUID%5d"/>
    <hyperlink ref="C450" r:id="rId1100" tooltip="Link to PubMed record" display="http://www.ncbi.nlm.nih.gov/sites/entrez?Db=Pubmed&amp;term=18773076%5bUID%5d"/>
    <hyperlink ref="C451" r:id="rId1101" tooltip="Link to PubMed record" display="http://www.ncbi.nlm.nih.gov/sites/entrez?Db=Pubmed&amp;term=18773076%5bUID%5d"/>
    <hyperlink ref="F442" r:id="rId1102" display="http://www.ncbi.nlm.nih.gov/geo/query/acc.cgi?acc=GSE10739"/>
    <hyperlink ref="F443" r:id="rId1103" display="http://www.ncbi.nlm.nih.gov/geo/query/acc.cgi?acc=GSE10739"/>
    <hyperlink ref="F444" r:id="rId1104" display="http://www.ncbi.nlm.nih.gov/geo/query/acc.cgi?acc=GSE10739"/>
    <hyperlink ref="F445" r:id="rId1105" display="http://www.ncbi.nlm.nih.gov/geo/query/acc.cgi?acc=GSE10739"/>
    <hyperlink ref="F446" r:id="rId1106" display="http://www.ncbi.nlm.nih.gov/geo/query/acc.cgi?acc=GSE10739"/>
    <hyperlink ref="F447" r:id="rId1107" display="http://www.ncbi.nlm.nih.gov/geo/query/acc.cgi?acc=GSE10739"/>
    <hyperlink ref="F448" r:id="rId1108" display="http://www.ncbi.nlm.nih.gov/geo/query/acc.cgi?acc=GSE10739"/>
    <hyperlink ref="F449" r:id="rId1109" display="http://www.ncbi.nlm.nih.gov/geo/query/acc.cgi?acc=GSE10739"/>
    <hyperlink ref="F450" r:id="rId1110" display="http://www.ncbi.nlm.nih.gov/geo/query/acc.cgi?acc=GSE10739"/>
    <hyperlink ref="F451" r:id="rId1111" display="http://www.ncbi.nlm.nih.gov/geo/query/acc.cgi?acc=GSE10739"/>
    <hyperlink ref="F452" r:id="rId1112" display="http://www.ncbi.nlm.nih.gov/geo/query/acc.cgi?acc=GSE7568"/>
    <hyperlink ref="F453" r:id="rId1113" display="http://www.ncbi.nlm.nih.gov/geo/query/acc.cgi?acc=GSE7568"/>
    <hyperlink ref="F454" r:id="rId1114" display="http://www.ncbi.nlm.nih.gov/geo/query/acc.cgi?acc=GSE7568"/>
    <hyperlink ref="F455" r:id="rId1115" display="http://www.ncbi.nlm.nih.gov/geo/query/acc.cgi?acc=GSE7568"/>
    <hyperlink ref="F456" r:id="rId1116" display="http://www.ncbi.nlm.nih.gov/geo/query/acc.cgi?acc=GSE7568"/>
    <hyperlink ref="F457" r:id="rId1117" display="http://www.ncbi.nlm.nih.gov/geo/query/acc.cgi?acc=GSE7568"/>
    <hyperlink ref="F458" r:id="rId1118" display="http://www.ncbi.nlm.nih.gov/geo/query/acc.cgi?acc=GSE7568"/>
    <hyperlink ref="F459" r:id="rId1119" display="http://www.ncbi.nlm.nih.gov/geo/query/acc.cgi?acc=GSE7568"/>
    <hyperlink ref="F460" r:id="rId1120" display="http://www.ncbi.nlm.nih.gov/geo/query/acc.cgi?acc=GSE7568"/>
    <hyperlink ref="F461" r:id="rId1121" display="http://www.ncbi.nlm.nih.gov/geo/query/acc.cgi?acc=GSE7568"/>
    <hyperlink ref="F462" r:id="rId1122" display="http://www.ncbi.nlm.nih.gov/geo/query/acc.cgi?acc=GSE7568"/>
    <hyperlink ref="F463" r:id="rId1123" display="http://www.ncbi.nlm.nih.gov/geo/query/acc.cgi?acc=GSE7568"/>
    <hyperlink ref="C452" r:id="rId1124" tooltip="Link to PubMed record" display="http://www.ncbi.nlm.nih.gov/sites/entrez?Db=Pubmed&amp;term=18453574%5bUID%5d"/>
    <hyperlink ref="C453" r:id="rId1125" tooltip="Link to PubMed record" display="http://www.ncbi.nlm.nih.gov/sites/entrez?Db=Pubmed&amp;term=18453574%5bUID%5d"/>
    <hyperlink ref="C454" r:id="rId1126" tooltip="Link to PubMed record" display="http://www.ncbi.nlm.nih.gov/sites/entrez?Db=Pubmed&amp;term=18453574%5bUID%5d"/>
    <hyperlink ref="C455" r:id="rId1127" tooltip="Link to PubMed record" display="http://www.ncbi.nlm.nih.gov/sites/entrez?Db=Pubmed&amp;term=18453574%5bUID%5d"/>
    <hyperlink ref="C456" r:id="rId1128" tooltip="Link to PubMed record" display="http://www.ncbi.nlm.nih.gov/sites/entrez?Db=Pubmed&amp;term=18453574%5bUID%5d"/>
    <hyperlink ref="C457" r:id="rId1129" tooltip="Link to PubMed record" display="http://www.ncbi.nlm.nih.gov/sites/entrez?Db=Pubmed&amp;term=18453574%5bUID%5d"/>
    <hyperlink ref="C458" r:id="rId1130" tooltip="Link to PubMed record" display="http://www.ncbi.nlm.nih.gov/sites/entrez?Db=Pubmed&amp;term=18453574%5bUID%5d"/>
    <hyperlink ref="C459" r:id="rId1131" tooltip="Link to PubMed record" display="http://www.ncbi.nlm.nih.gov/sites/entrez?Db=Pubmed&amp;term=18453574%5bUID%5d"/>
    <hyperlink ref="C460" r:id="rId1132" tooltip="Link to PubMed record" display="http://www.ncbi.nlm.nih.gov/sites/entrez?Db=Pubmed&amp;term=18453574%5bUID%5d"/>
    <hyperlink ref="C461" r:id="rId1133" tooltip="Link to PubMed record" display="http://www.ncbi.nlm.nih.gov/sites/entrez?Db=Pubmed&amp;term=18453574%5bUID%5d"/>
    <hyperlink ref="C462" r:id="rId1134" tooltip="Link to PubMed record" display="http://www.ncbi.nlm.nih.gov/sites/entrez?Db=Pubmed&amp;term=18453574%5bUID%5d"/>
    <hyperlink ref="C463" r:id="rId1135" tooltip="Link to PubMed record" display="http://www.ncbi.nlm.nih.gov/sites/entrez?Db=Pubmed&amp;term=18453574%5bUID%5d"/>
    <hyperlink ref="G466" r:id="rId1136" display="http://www.ncbi.nlm.nih.gov/geo/query/acc.cgi?acc=GSM343802"/>
    <hyperlink ref="G479" r:id="rId1137" display="http://www.ncbi.nlm.nih.gov/geo/query/acc.cgi?acc=GSM343803"/>
    <hyperlink ref="G471" r:id="rId1138" display="http://www.ncbi.nlm.nih.gov/geo/query/acc.cgi?acc=GSM343804"/>
    <hyperlink ref="G484" r:id="rId1139" display="http://www.ncbi.nlm.nih.gov/geo/query/acc.cgi?acc=GSM343805"/>
    <hyperlink ref="G474" r:id="rId1140" display="http://www.ncbi.nlm.nih.gov/geo/query/acc.cgi?acc=GSM343806"/>
    <hyperlink ref="G489" r:id="rId1141" display="http://www.ncbi.nlm.nih.gov/geo/query/acc.cgi?acc=GSM343807"/>
    <hyperlink ref="G467" r:id="rId1142" display="http://www.ncbi.nlm.nih.gov/geo/query/acc.cgi?acc=GSM343808"/>
    <hyperlink ref="G480" r:id="rId1143" display="http://www.ncbi.nlm.nih.gov/geo/query/acc.cgi?acc=GSM343809"/>
    <hyperlink ref="G464" r:id="rId1144" display="http://www.ncbi.nlm.nih.gov/geo/query/acc.cgi?acc=GSM343810"/>
    <hyperlink ref="G485" r:id="rId1145" display="http://www.ncbi.nlm.nih.gov/geo/query/acc.cgi?acc=GSM343811"/>
    <hyperlink ref="G475" r:id="rId1146" display="http://www.ncbi.nlm.nih.gov/geo/query/acc.cgi?acc=GSM343812"/>
    <hyperlink ref="G490" r:id="rId1147" display="http://www.ncbi.nlm.nih.gov/geo/query/acc.cgi?acc=GSM343813"/>
    <hyperlink ref="G468" r:id="rId1148" display="http://www.ncbi.nlm.nih.gov/geo/query/acc.cgi?acc=GSM343814"/>
    <hyperlink ref="G481" r:id="rId1149" display="http://www.ncbi.nlm.nih.gov/geo/query/acc.cgi?acc=GSM343815"/>
    <hyperlink ref="G472" r:id="rId1150" display="http://www.ncbi.nlm.nih.gov/geo/query/acc.cgi?acc=GSM343816"/>
    <hyperlink ref="G486" r:id="rId1151" display="http://www.ncbi.nlm.nih.gov/geo/query/acc.cgi?acc=GSM343817"/>
    <hyperlink ref="G476" r:id="rId1152" display="http://www.ncbi.nlm.nih.gov/geo/query/acc.cgi?acc=GSM343818"/>
    <hyperlink ref="G491" r:id="rId1153" display="http://www.ncbi.nlm.nih.gov/geo/query/acc.cgi?acc=GSM343819"/>
    <hyperlink ref="G469" r:id="rId1154" display="http://www.ncbi.nlm.nih.gov/geo/query/acc.cgi?acc=GSM343820"/>
    <hyperlink ref="G482" r:id="rId1155" display="http://www.ncbi.nlm.nih.gov/geo/query/acc.cgi?acc=GSM343821"/>
    <hyperlink ref="G473" r:id="rId1156" display="http://www.ncbi.nlm.nih.gov/geo/query/acc.cgi?acc=GSM343822"/>
    <hyperlink ref="G487" r:id="rId1157" display="http://www.ncbi.nlm.nih.gov/geo/query/acc.cgi?acc=GSM343823"/>
    <hyperlink ref="G477" r:id="rId1158" display="http://www.ncbi.nlm.nih.gov/geo/query/acc.cgi?acc=GSM343824"/>
    <hyperlink ref="G492" r:id="rId1159" display="http://www.ncbi.nlm.nih.gov/geo/query/acc.cgi?acc=GSM343825"/>
    <hyperlink ref="G470" r:id="rId1160" display="http://www.ncbi.nlm.nih.gov/geo/query/acc.cgi?acc=GSM343826"/>
    <hyperlink ref="G483" r:id="rId1161" display="http://www.ncbi.nlm.nih.gov/geo/query/acc.cgi?acc=GSM343827"/>
    <hyperlink ref="G465" r:id="rId1162" display="http://www.ncbi.nlm.nih.gov/geo/query/acc.cgi?acc=GSM343828"/>
    <hyperlink ref="G488" r:id="rId1163" display="http://www.ncbi.nlm.nih.gov/geo/query/acc.cgi?acc=GSM343829"/>
    <hyperlink ref="G478" r:id="rId1164" display="http://www.ncbi.nlm.nih.gov/geo/query/acc.cgi?acc=GSM343830"/>
    <hyperlink ref="G493" r:id="rId1165" display="http://www.ncbi.nlm.nih.gov/geo/query/acc.cgi?acc=GSM343831"/>
    <hyperlink ref="F466" r:id="rId1166" tooltip="Link to PubMed record" display="http://www.ncbi.nlm.nih.gov/sites/entrez?Db=Pubmed&amp;term=19057661%5bUID%5d"/>
    <hyperlink ref="F467" r:id="rId1167" tooltip="Link to PubMed record" display="http://www.ncbi.nlm.nih.gov/sites/entrez?Db=Pubmed&amp;term=19057661%5bUID%5d"/>
    <hyperlink ref="F468" r:id="rId1168" tooltip="Link to PubMed record" display="http://www.ncbi.nlm.nih.gov/sites/entrez?Db=Pubmed&amp;term=19057661%5bUID%5d"/>
    <hyperlink ref="F469" r:id="rId1169" tooltip="Link to PubMed record" display="http://www.ncbi.nlm.nih.gov/sites/entrez?Db=Pubmed&amp;term=19057661%5bUID%5d"/>
    <hyperlink ref="F470" r:id="rId1170" tooltip="Link to PubMed record" display="http://www.ncbi.nlm.nih.gov/sites/entrez?Db=Pubmed&amp;term=19057661%5bUID%5d"/>
    <hyperlink ref="F471" r:id="rId1171" tooltip="Link to PubMed record" display="http://www.ncbi.nlm.nih.gov/sites/entrez?Db=Pubmed&amp;term=19057661%5bUID%5d"/>
    <hyperlink ref="F464" r:id="rId1172" tooltip="Link to PubMed record" display="http://www.ncbi.nlm.nih.gov/sites/entrez?Db=Pubmed&amp;term=19057661%5bUID%5d"/>
    <hyperlink ref="F472" r:id="rId1173" tooltip="Link to PubMed record" display="http://www.ncbi.nlm.nih.gov/sites/entrez?Db=Pubmed&amp;term=19057661%5bUID%5d"/>
    <hyperlink ref="F473" r:id="rId1174" tooltip="Link to PubMed record" display="http://www.ncbi.nlm.nih.gov/sites/entrez?Db=Pubmed&amp;term=19057661%5bUID%5d"/>
    <hyperlink ref="F465" r:id="rId1175" tooltip="Link to PubMed record" display="http://www.ncbi.nlm.nih.gov/sites/entrez?Db=Pubmed&amp;term=19057661%5bUID%5d"/>
    <hyperlink ref="F474" r:id="rId1176" tooltip="Link to PubMed record" display="http://www.ncbi.nlm.nih.gov/sites/entrez?Db=Pubmed&amp;term=19057661%5bUID%5d"/>
    <hyperlink ref="F475" r:id="rId1177" tooltip="Link to PubMed record" display="http://www.ncbi.nlm.nih.gov/sites/entrez?Db=Pubmed&amp;term=19057661%5bUID%5d"/>
    <hyperlink ref="F476" r:id="rId1178" tooltip="Link to PubMed record" display="http://www.ncbi.nlm.nih.gov/sites/entrez?Db=Pubmed&amp;term=19057661%5bUID%5d"/>
    <hyperlink ref="F477" r:id="rId1179" tooltip="Link to PubMed record" display="http://www.ncbi.nlm.nih.gov/sites/entrez?Db=Pubmed&amp;term=19057661%5bUID%5d"/>
    <hyperlink ref="F478" r:id="rId1180" tooltip="Link to PubMed record" display="http://www.ncbi.nlm.nih.gov/sites/entrez?Db=Pubmed&amp;term=19057661%5bUID%5d"/>
    <hyperlink ref="F479" r:id="rId1181" tooltip="Link to PubMed record" display="http://www.ncbi.nlm.nih.gov/sites/entrez?Db=Pubmed&amp;term=19057661%5bUID%5d"/>
    <hyperlink ref="F480" r:id="rId1182" tooltip="Link to PubMed record" display="http://www.ncbi.nlm.nih.gov/sites/entrez?Db=Pubmed&amp;term=19057661%5bUID%5d"/>
    <hyperlink ref="F481" r:id="rId1183" tooltip="Link to PubMed record" display="http://www.ncbi.nlm.nih.gov/sites/entrez?Db=Pubmed&amp;term=19057661%5bUID%5d"/>
    <hyperlink ref="F482" r:id="rId1184" tooltip="Link to PubMed record" display="http://www.ncbi.nlm.nih.gov/sites/entrez?Db=Pubmed&amp;term=19057661%5bUID%5d"/>
    <hyperlink ref="F483" r:id="rId1185" tooltip="Link to PubMed record" display="http://www.ncbi.nlm.nih.gov/sites/entrez?Db=Pubmed&amp;term=19057661%5bUID%5d"/>
    <hyperlink ref="F484" r:id="rId1186" tooltip="Link to PubMed record" display="http://www.ncbi.nlm.nih.gov/sites/entrez?Db=Pubmed&amp;term=19057661%5bUID%5d"/>
    <hyperlink ref="F485" r:id="rId1187" tooltip="Link to PubMed record" display="http://www.ncbi.nlm.nih.gov/sites/entrez?Db=Pubmed&amp;term=19057661%5bUID%5d"/>
    <hyperlink ref="F486" r:id="rId1188" tooltip="Link to PubMed record" display="http://www.ncbi.nlm.nih.gov/sites/entrez?Db=Pubmed&amp;term=19057661%5bUID%5d"/>
    <hyperlink ref="F487" r:id="rId1189" tooltip="Link to PubMed record" display="http://www.ncbi.nlm.nih.gov/sites/entrez?Db=Pubmed&amp;term=19057661%5bUID%5d"/>
    <hyperlink ref="F488" r:id="rId1190" tooltip="Link to PubMed record" display="http://www.ncbi.nlm.nih.gov/sites/entrez?Db=Pubmed&amp;term=19057661%5bUID%5d"/>
    <hyperlink ref="F489" r:id="rId1191" tooltip="Link to PubMed record" display="http://www.ncbi.nlm.nih.gov/sites/entrez?Db=Pubmed&amp;term=19057661%5bUID%5d"/>
    <hyperlink ref="F490" r:id="rId1192" tooltip="Link to PubMed record" display="http://www.ncbi.nlm.nih.gov/sites/entrez?Db=Pubmed&amp;term=19057661%5bUID%5d"/>
    <hyperlink ref="F491" r:id="rId1193" tooltip="Link to PubMed record" display="http://www.ncbi.nlm.nih.gov/sites/entrez?Db=Pubmed&amp;term=19057661%5bUID%5d"/>
    <hyperlink ref="F492" r:id="rId1194" tooltip="Link to PubMed record" display="http://www.ncbi.nlm.nih.gov/sites/entrez?Db=Pubmed&amp;term=19057661%5bUID%5d"/>
    <hyperlink ref="F493" r:id="rId1195" tooltip="Link to PubMed record" display="http://www.ncbi.nlm.nih.gov/sites/entrez?Db=Pubmed&amp;term=19057661%5bUID%5d"/>
    <hyperlink ref="C466" r:id="rId1196" display="http://www.ncbi.nlm.nih.gov/geo/query/acc.cgi?acc=GSE11199"/>
    <hyperlink ref="C467" r:id="rId1197" display="http://www.ncbi.nlm.nih.gov/geo/query/acc.cgi?acc=GSE11199"/>
    <hyperlink ref="C468" r:id="rId1198" display="http://www.ncbi.nlm.nih.gov/geo/query/acc.cgi?acc=GSE11199"/>
    <hyperlink ref="C469" r:id="rId1199" display="http://www.ncbi.nlm.nih.gov/geo/query/acc.cgi?acc=GSE11199"/>
    <hyperlink ref="C470" r:id="rId1200" display="http://www.ncbi.nlm.nih.gov/geo/query/acc.cgi?acc=GSE11199"/>
    <hyperlink ref="C471" r:id="rId1201" display="http://www.ncbi.nlm.nih.gov/geo/query/acc.cgi?acc=GSE11199"/>
    <hyperlink ref="C464" r:id="rId1202" display="http://www.ncbi.nlm.nih.gov/geo/query/acc.cgi?acc=GSE11199"/>
    <hyperlink ref="C472" r:id="rId1203" display="http://www.ncbi.nlm.nih.gov/geo/query/acc.cgi?acc=GSE11199"/>
    <hyperlink ref="C473" r:id="rId1204" display="http://www.ncbi.nlm.nih.gov/geo/query/acc.cgi?acc=GSE11199"/>
    <hyperlink ref="C465" r:id="rId1205" display="http://www.ncbi.nlm.nih.gov/geo/query/acc.cgi?acc=GSE11199"/>
    <hyperlink ref="C474" r:id="rId1206" display="http://www.ncbi.nlm.nih.gov/geo/query/acc.cgi?acc=GSE11199"/>
    <hyperlink ref="C475" r:id="rId1207" display="http://www.ncbi.nlm.nih.gov/geo/query/acc.cgi?acc=GSE11199"/>
    <hyperlink ref="C476" r:id="rId1208" display="http://www.ncbi.nlm.nih.gov/geo/query/acc.cgi?acc=GSE11199"/>
    <hyperlink ref="C477" r:id="rId1209" display="http://www.ncbi.nlm.nih.gov/geo/query/acc.cgi?acc=GSE11199"/>
    <hyperlink ref="C478" r:id="rId1210" display="http://www.ncbi.nlm.nih.gov/geo/query/acc.cgi?acc=GSE11199"/>
    <hyperlink ref="C479" r:id="rId1211" display="http://www.ncbi.nlm.nih.gov/geo/query/acc.cgi?acc=GSE11199"/>
    <hyperlink ref="C480" r:id="rId1212" display="http://www.ncbi.nlm.nih.gov/geo/query/acc.cgi?acc=GSE11199"/>
    <hyperlink ref="C481" r:id="rId1213" display="http://www.ncbi.nlm.nih.gov/geo/query/acc.cgi?acc=GSE11199"/>
    <hyperlink ref="C482" r:id="rId1214" display="http://www.ncbi.nlm.nih.gov/geo/query/acc.cgi?acc=GSE11199"/>
    <hyperlink ref="C483" r:id="rId1215" display="http://www.ncbi.nlm.nih.gov/geo/query/acc.cgi?acc=GSE11199"/>
    <hyperlink ref="C484" r:id="rId1216" display="http://www.ncbi.nlm.nih.gov/geo/query/acc.cgi?acc=GSE11199"/>
    <hyperlink ref="C485" r:id="rId1217" display="http://www.ncbi.nlm.nih.gov/geo/query/acc.cgi?acc=GSE11199"/>
    <hyperlink ref="C486" r:id="rId1218" display="http://www.ncbi.nlm.nih.gov/geo/query/acc.cgi?acc=GSE11199"/>
    <hyperlink ref="C487" r:id="rId1219" display="http://www.ncbi.nlm.nih.gov/geo/query/acc.cgi?acc=GSE11199"/>
    <hyperlink ref="C488" r:id="rId1220" display="http://www.ncbi.nlm.nih.gov/geo/query/acc.cgi?acc=GSE11199"/>
    <hyperlink ref="C489" r:id="rId1221" display="http://www.ncbi.nlm.nih.gov/geo/query/acc.cgi?acc=GSE11199"/>
    <hyperlink ref="C490" r:id="rId1222" display="http://www.ncbi.nlm.nih.gov/geo/query/acc.cgi?acc=GSE11199"/>
    <hyperlink ref="C491" r:id="rId1223" display="http://www.ncbi.nlm.nih.gov/geo/query/acc.cgi?acc=GSE11199"/>
    <hyperlink ref="C492" r:id="rId1224" display="http://www.ncbi.nlm.nih.gov/geo/query/acc.cgi?acc=GSE11199"/>
    <hyperlink ref="C493" r:id="rId1225" display="http://www.ncbi.nlm.nih.gov/geo/query/acc.cgi?acc=GSE11199"/>
    <hyperlink ref="G494" r:id="rId1226" display="http://www.ncbi.nlm.nih.gov/geo/query/acc.cgi?acc=GSM359332"/>
    <hyperlink ref="G495" r:id="rId1227" display="http://www.ncbi.nlm.nih.gov/geo/query/acc.cgi?acc=GSM359753"/>
    <hyperlink ref="G496" r:id="rId1228" display="http://www.ncbi.nlm.nih.gov/geo/query/acc.cgi?acc=GSM359754"/>
    <hyperlink ref="G497" r:id="rId1229" display="http://www.ncbi.nlm.nih.gov/geo/query/acc.cgi?acc=GSM359755"/>
    <hyperlink ref="G498" r:id="rId1230" display="http://www.ncbi.nlm.nih.gov/geo/query/acc.cgi?acc=GSM359758"/>
    <hyperlink ref="G499" r:id="rId1231" display="http://www.ncbi.nlm.nih.gov/geo/query/acc.cgi?acc=GSM359759"/>
    <hyperlink ref="G500" r:id="rId1232" display="http://www.ncbi.nlm.nih.gov/geo/query/acc.cgi?acc=GSM359760"/>
    <hyperlink ref="F494" r:id="rId1233" tooltip="Link to PubMed record" display="http://www.ncbi.nlm.nih.gov/sites/entrez?Db=Pubmed&amp;term=19635926%5bUID%5d"/>
    <hyperlink ref="F495" r:id="rId1234" tooltip="Link to PubMed record" display="http://www.ncbi.nlm.nih.gov/sites/entrez?Db=Pubmed&amp;term=19635926%5bUID%5d"/>
    <hyperlink ref="F496" r:id="rId1235" tooltip="Link to PubMed record" display="http://www.ncbi.nlm.nih.gov/sites/entrez?Db=Pubmed&amp;term=19635926%5bUID%5d"/>
    <hyperlink ref="F497" r:id="rId1236" tooltip="Link to PubMed record" display="http://www.ncbi.nlm.nih.gov/sites/entrez?Db=Pubmed&amp;term=19635926%5bUID%5d"/>
    <hyperlink ref="F498" r:id="rId1237" tooltip="Link to PubMed record" display="http://www.ncbi.nlm.nih.gov/sites/entrez?Db=Pubmed&amp;term=19635926%5bUID%5d"/>
    <hyperlink ref="F499" r:id="rId1238" tooltip="Link to PubMed record" display="http://www.ncbi.nlm.nih.gov/sites/entrez?Db=Pubmed&amp;term=19635926%5bUID%5d"/>
    <hyperlink ref="F500" r:id="rId1239" tooltip="Link to PubMed record" display="http://www.ncbi.nlm.nih.gov/sites/entrez?Db=Pubmed&amp;term=19635926%5bUID%5d"/>
    <hyperlink ref="C494" r:id="rId1240" display="http://www.ncbi.nlm.nih.gov/geo/query/acc.cgi?acc=GSE13896"/>
    <hyperlink ref="C495" r:id="rId1241" display="http://www.ncbi.nlm.nih.gov/geo/query/acc.cgi?acc=GSE13896"/>
    <hyperlink ref="C496" r:id="rId1242" display="http://www.ncbi.nlm.nih.gov/geo/query/acc.cgi?acc=GSE13896"/>
    <hyperlink ref="C497" r:id="rId1243" display="http://www.ncbi.nlm.nih.gov/geo/query/acc.cgi?acc=GSE13896"/>
    <hyperlink ref="C498" r:id="rId1244" display="http://www.ncbi.nlm.nih.gov/geo/query/acc.cgi?acc=GSE13896"/>
    <hyperlink ref="C499" r:id="rId1245" display="http://www.ncbi.nlm.nih.gov/geo/query/acc.cgi?acc=GSE13896"/>
    <hyperlink ref="C500" r:id="rId1246" display="http://www.ncbi.nlm.nih.gov/geo/query/acc.cgi?acc=GSE13896"/>
    <hyperlink ref="G501" r:id="rId1247" display="http://www.ncbi.nlm.nih.gov/geo/query/acc.cgi?acc=GSM419987"/>
    <hyperlink ref="G502" r:id="rId1248" display="http://www.ncbi.nlm.nih.gov/geo/query/acc.cgi?acc=GSM419988"/>
    <hyperlink ref="G503" r:id="rId1249" display="http://www.ncbi.nlm.nih.gov/geo/query/acc.cgi?acc=GSM419989"/>
    <hyperlink ref="G504" r:id="rId1250" display="http://www.ncbi.nlm.nih.gov/geo/query/acc.cgi?acc=GSM419990"/>
    <hyperlink ref="G505" r:id="rId1251" display="http://www.ncbi.nlm.nih.gov/geo/query/acc.cgi?acc=GSM419991"/>
    <hyperlink ref="G506" r:id="rId1252" display="http://www.ncbi.nlm.nih.gov/geo/query/acc.cgi?acc=GSM419992"/>
    <hyperlink ref="F501" r:id="rId1253" tooltip="Link to PubMed record" display="http://www.ncbi.nlm.nih.gov/sites/entrez?Db=Pubmed&amp;term=19381294%5bUID%5d"/>
    <hyperlink ref="F502" r:id="rId1254" tooltip="Link to PubMed record" display="http://www.ncbi.nlm.nih.gov/sites/entrez?Db=Pubmed&amp;term=19381294%5bUID%5d"/>
    <hyperlink ref="F503" r:id="rId1255" tooltip="Link to PubMed record" display="http://www.ncbi.nlm.nih.gov/sites/entrez?Db=Pubmed&amp;term=19381294%5bUID%5d"/>
    <hyperlink ref="F504" r:id="rId1256" tooltip="Link to PubMed record" display="http://www.ncbi.nlm.nih.gov/sites/entrez?Db=Pubmed&amp;term=19381294%5bUID%5d"/>
    <hyperlink ref="F505" r:id="rId1257" tooltip="Link to PubMed record" display="http://www.ncbi.nlm.nih.gov/sites/entrez?Db=Pubmed&amp;term=19381294%5bUID%5d"/>
    <hyperlink ref="F506" r:id="rId1258" tooltip="Link to PubMed record" display="http://www.ncbi.nlm.nih.gov/sites/entrez?Db=Pubmed&amp;term=19381294%5bUID%5d"/>
    <hyperlink ref="C501" r:id="rId1259" display="http://www.ncbi.nlm.nih.gov/geo/query/acc.cgi?acc=GSE13670"/>
    <hyperlink ref="C502" r:id="rId1260" display="http://www.ncbi.nlm.nih.gov/geo/query/acc.cgi?acc=GSE13670"/>
    <hyperlink ref="C503" r:id="rId1261" display="http://www.ncbi.nlm.nih.gov/geo/query/acc.cgi?acc=GSE13670"/>
    <hyperlink ref="C504" r:id="rId1262" display="http://www.ncbi.nlm.nih.gov/geo/query/acc.cgi?acc=GSE13670"/>
    <hyperlink ref="C505" r:id="rId1263" display="http://www.ncbi.nlm.nih.gov/geo/query/acc.cgi?acc=GSE13670"/>
    <hyperlink ref="C506" r:id="rId1264" display="http://www.ncbi.nlm.nih.gov/geo/query/acc.cgi?acc=GSE13670"/>
    <hyperlink ref="C507:C509" r:id="rId1265" display="http://www.ncbi.nlm.nih.gov/geo/query/acc.cgi?acc=GSE7807"/>
    <hyperlink ref="C510:C515" r:id="rId1266" display="http://www.ncbi.nlm.nih.gov/geo/query/acc.cgi?acc=GSE3280"/>
    <hyperlink ref="C516:C519" r:id="rId1267" display="http://www.ncbi.nlm.nih.gov/geo/query/acc.cgi?acc=GSE13899"/>
    <hyperlink ref="C520:C522" r:id="rId1268" display="http://www.ncbi.nlm.nih.gov/geo/query/acc.cgi?acc=GSE18565"/>
    <hyperlink ref="C523:C526" r:id="rId1269" display="http://www.ncbi.nlm.nih.gov/geo/query/acc.cgi?acc=GSE12108"/>
    <hyperlink ref="G507" r:id="rId1270" display="http://www.ncbi.nlm.nih.gov/geo/query/acc.cgi?acc=GSM181857"/>
    <hyperlink ref="G510" r:id="rId1271" display="http://www.ncbi.nlm.nih.gov/geo/query/acc.cgi?acc=GSM181930"/>
    <hyperlink ref="G508" r:id="rId1272" display="http://www.ncbi.nlm.nih.gov/geo/query/acc.cgi?acc=GSM181931"/>
    <hyperlink ref="G511" r:id="rId1273" display="http://www.ncbi.nlm.nih.gov/geo/query/acc.cgi?acc=GSM181932"/>
    <hyperlink ref="G509" r:id="rId1274" display="http://www.ncbi.nlm.nih.gov/geo/query/acc.cgi?acc=GSM181933"/>
    <hyperlink ref="G512" r:id="rId1275" display="http://www.ncbi.nlm.nih.gov/geo/query/acc.cgi?acc=GSM181934"/>
    <hyperlink ref="G520" r:id="rId1276" display="http://www.ncbi.nlm.nih.gov/geo/query/acc.cgi?acc=GSM181971"/>
    <hyperlink ref="G515" r:id="rId1277" display="http://www.ncbi.nlm.nih.gov/geo/query/acc.cgi?acc=GSM181972"/>
    <hyperlink ref="G521" r:id="rId1278" display="http://www.ncbi.nlm.nih.gov/geo/query/acc.cgi?acc=GSM181973"/>
    <hyperlink ref="G523" r:id="rId1279" display="http://www.ncbi.nlm.nih.gov/geo/query/acc.cgi?acc=GSM181974"/>
    <hyperlink ref="G525" r:id="rId1280" display="http://www.ncbi.nlm.nih.gov/geo/query/acc.cgi?acc=GSM181976"/>
    <hyperlink ref="G522" r:id="rId1281" display="http://www.ncbi.nlm.nih.gov/geo/query/acc.cgi?acc=GSM181978"/>
    <hyperlink ref="G524" r:id="rId1282" display="http://www.ncbi.nlm.nih.gov/geo/query/acc.cgi?acc=GSM181980"/>
    <hyperlink ref="G526" r:id="rId1283" display="http://www.ncbi.nlm.nih.gov/geo/query/acc.cgi?acc=GSM181981"/>
    <hyperlink ref="G513" r:id="rId1284" display="http://www.ncbi.nlm.nih.gov/geo/query/acc.cgi?acc=GSM181982"/>
    <hyperlink ref="G516" r:id="rId1285" display="http://www.ncbi.nlm.nih.gov/geo/query/acc.cgi?acc=GSM181983"/>
    <hyperlink ref="G518" r:id="rId1286" display="http://www.ncbi.nlm.nih.gov/geo/query/acc.cgi?acc=GSM181984"/>
    <hyperlink ref="G514" r:id="rId1287" display="http://www.ncbi.nlm.nih.gov/geo/query/acc.cgi?acc=GSM181997"/>
    <hyperlink ref="G517" r:id="rId1288" display="http://www.ncbi.nlm.nih.gov/geo/query/acc.cgi?acc=GSM181998"/>
    <hyperlink ref="G519" r:id="rId1289" display="http://www.ncbi.nlm.nih.gov/geo/query/acc.cgi?acc=GSM181999"/>
    <hyperlink ref="C507" r:id="rId1290" display="http://www.ncbi.nlm.nih.gov/geo/query/acc.cgi?acc=GSE5679"/>
    <hyperlink ref="C508" r:id="rId1291" display="http://www.ncbi.nlm.nih.gov/geo/query/acc.cgi?acc=GSE5679"/>
    <hyperlink ref="C509" r:id="rId1292" display="http://www.ncbi.nlm.nih.gov/geo/query/acc.cgi?acc=GSE5679"/>
    <hyperlink ref="C510" r:id="rId1293" display="http://www.ncbi.nlm.nih.gov/geo/query/acc.cgi?acc=GSE5679"/>
    <hyperlink ref="C511" r:id="rId1294" display="http://www.ncbi.nlm.nih.gov/geo/query/acc.cgi?acc=GSE5679"/>
    <hyperlink ref="C512" r:id="rId1295" display="http://www.ncbi.nlm.nih.gov/geo/query/acc.cgi?acc=GSE5679"/>
    <hyperlink ref="C513" r:id="rId1296" display="http://www.ncbi.nlm.nih.gov/geo/query/acc.cgi?acc=GSE5679"/>
    <hyperlink ref="C514" r:id="rId1297" display="http://www.ncbi.nlm.nih.gov/geo/query/acc.cgi?acc=GSE5679"/>
    <hyperlink ref="C515" r:id="rId1298" display="http://www.ncbi.nlm.nih.gov/geo/query/acc.cgi?acc=GSE5679"/>
    <hyperlink ref="C516" r:id="rId1299" display="http://www.ncbi.nlm.nih.gov/geo/query/acc.cgi?acc=GSE5679"/>
    <hyperlink ref="C517" r:id="rId1300" display="http://www.ncbi.nlm.nih.gov/geo/query/acc.cgi?acc=GSE5679"/>
    <hyperlink ref="C518" r:id="rId1301" display="http://www.ncbi.nlm.nih.gov/geo/query/acc.cgi?acc=GSE5679"/>
    <hyperlink ref="C519" r:id="rId1302" display="http://www.ncbi.nlm.nih.gov/geo/query/acc.cgi?acc=GSE5679"/>
    <hyperlink ref="C520" r:id="rId1303" display="http://www.ncbi.nlm.nih.gov/geo/query/acc.cgi?acc=GSE5679"/>
    <hyperlink ref="C521" r:id="rId1304" display="http://www.ncbi.nlm.nih.gov/geo/query/acc.cgi?acc=GSE5679"/>
    <hyperlink ref="C522" r:id="rId1305" display="http://www.ncbi.nlm.nih.gov/geo/query/acc.cgi?acc=GSE5679"/>
    <hyperlink ref="C523" r:id="rId1306" display="http://www.ncbi.nlm.nih.gov/geo/query/acc.cgi?acc=GSE5679"/>
    <hyperlink ref="C524" r:id="rId1307" display="http://www.ncbi.nlm.nih.gov/geo/query/acc.cgi?acc=GSE5679"/>
    <hyperlink ref="C525" r:id="rId1308" display="http://www.ncbi.nlm.nih.gov/geo/query/acc.cgi?acc=GSE5679"/>
    <hyperlink ref="C526" r:id="rId1309" display="http://www.ncbi.nlm.nih.gov/geo/query/acc.cgi?acc=GSE5679"/>
    <hyperlink ref="F507" r:id="rId1310" display="http://www.ncbi.nlm.nih.gov/pubmed/16210585"/>
    <hyperlink ref="F508" r:id="rId1311" display="http://www.ncbi.nlm.nih.gov/pubmed/16210585"/>
    <hyperlink ref="F509" r:id="rId1312" display="http://www.ncbi.nlm.nih.gov/pubmed/16210585"/>
    <hyperlink ref="F510" r:id="rId1313" display="http://www.ncbi.nlm.nih.gov/pubmed/16210585"/>
    <hyperlink ref="F511" r:id="rId1314" display="http://www.ncbi.nlm.nih.gov/pubmed/16210585"/>
    <hyperlink ref="F512" r:id="rId1315" display="http://www.ncbi.nlm.nih.gov/pubmed/16210585"/>
    <hyperlink ref="F513" r:id="rId1316" display="http://www.ncbi.nlm.nih.gov/pubmed/16210585"/>
    <hyperlink ref="F514" r:id="rId1317" display="http://www.ncbi.nlm.nih.gov/pubmed/16210585"/>
    <hyperlink ref="F515" r:id="rId1318" display="http://www.ncbi.nlm.nih.gov/pubmed/16210585"/>
    <hyperlink ref="F516" r:id="rId1319" display="http://www.ncbi.nlm.nih.gov/pubmed/16210585"/>
    <hyperlink ref="F517" r:id="rId1320" display="http://www.ncbi.nlm.nih.gov/pubmed/16210585"/>
    <hyperlink ref="F518" r:id="rId1321" display="http://www.ncbi.nlm.nih.gov/pubmed/16210585"/>
    <hyperlink ref="F519" r:id="rId1322" display="http://www.ncbi.nlm.nih.gov/pubmed/16210585"/>
    <hyperlink ref="F520" r:id="rId1323" display="http://www.ncbi.nlm.nih.gov/pubmed/16210585"/>
    <hyperlink ref="F521" r:id="rId1324" display="http://www.ncbi.nlm.nih.gov/pubmed/16210585"/>
    <hyperlink ref="F522" r:id="rId1325" display="http://www.ncbi.nlm.nih.gov/pubmed/16210585"/>
    <hyperlink ref="F523" r:id="rId1326" display="http://www.ncbi.nlm.nih.gov/pubmed/16210585"/>
    <hyperlink ref="F524" r:id="rId1327" display="http://www.ncbi.nlm.nih.gov/pubmed/16210585"/>
    <hyperlink ref="F525" r:id="rId1328" display="http://www.ncbi.nlm.nih.gov/pubmed/16210585"/>
    <hyperlink ref="F526" r:id="rId1329" display="http://www.ncbi.nlm.nih.gov/pubmed/16210585"/>
    <hyperlink ref="C527:C528" r:id="rId1330" display="http://www.ncbi.nlm.nih.gov/geo/query/acc.cgi?acc=GSE12108"/>
    <hyperlink ref="C529:C534" r:id="rId1331" display="http://www.ncbi.nlm.nih.gov/geo/query/acc.cgi?acc=GSE8928"/>
    <hyperlink ref="G531" r:id="rId1332" display="http://www.ncbi.nlm.nih.gov/geo/query/acc.cgi?acc=GSM286015"/>
    <hyperlink ref="G532" r:id="rId1333" display="http://www.ncbi.nlm.nih.gov/geo/query/acc.cgi?acc=GSM286017"/>
    <hyperlink ref="G533" r:id="rId1334" display="http://www.ncbi.nlm.nih.gov/geo/query/acc.cgi?acc=GSM286086"/>
    <hyperlink ref="G534" r:id="rId1335" display="http://www.ncbi.nlm.nih.gov/geo/query/acc.cgi?acc=GSM286087"/>
    <hyperlink ref="G527" r:id="rId1336" display="http://www.ncbi.nlm.nih.gov/geo/query/acc.cgi?acc=GSM286088"/>
    <hyperlink ref="G528" r:id="rId1337" display="http://www.ncbi.nlm.nih.gov/geo/query/acc.cgi?acc=GSM286089"/>
    <hyperlink ref="G529" r:id="rId1338" display="http://www.ncbi.nlm.nih.gov/geo/query/acc.cgi?acc=GSM286090"/>
    <hyperlink ref="G530" r:id="rId1339" display="http://www.ncbi.nlm.nih.gov/geo/query/acc.cgi?acc=GSM286091"/>
    <hyperlink ref="C527" r:id="rId1340" display="http://www.ncbi.nlm.nih.gov/geo/query/acc.cgi?acc=GSE10316"/>
    <hyperlink ref="C528" r:id="rId1341" display="http://www.ncbi.nlm.nih.gov/geo/query/acc.cgi?acc=GSE10316"/>
    <hyperlink ref="C529" r:id="rId1342" display="http://www.ncbi.nlm.nih.gov/geo/query/acc.cgi?acc=GSE10316"/>
    <hyperlink ref="C530" r:id="rId1343" display="http://www.ncbi.nlm.nih.gov/geo/query/acc.cgi?acc=GSE10316"/>
    <hyperlink ref="C531" r:id="rId1344" display="http://www.ncbi.nlm.nih.gov/geo/query/acc.cgi?acc=GSE10316"/>
    <hyperlink ref="C532" r:id="rId1345" display="http://www.ncbi.nlm.nih.gov/geo/query/acc.cgi?acc=GSE10316"/>
    <hyperlink ref="C533" r:id="rId1346" display="http://www.ncbi.nlm.nih.gov/geo/query/acc.cgi?acc=GSE10316"/>
    <hyperlink ref="C534" r:id="rId1347" display="http://www.ncbi.nlm.nih.gov/geo/query/acc.cgi?acc=GSE10316"/>
    <hyperlink ref="F527" r:id="rId1348" display="http://www.ncbi.nlm.nih.gov/geo/query/acc.cgi?acc=GSE12773"/>
    <hyperlink ref="F528" r:id="rId1349" display="http://www.ncbi.nlm.nih.gov/geo/query/acc.cgi?acc=GSE12773"/>
    <hyperlink ref="F529" r:id="rId1350" display="http://www.ncbi.nlm.nih.gov/geo/query/acc.cgi?acc=GSE12773"/>
    <hyperlink ref="F530" r:id="rId1351" display="http://www.ncbi.nlm.nih.gov/geo/query/acc.cgi?acc=GSE12773"/>
    <hyperlink ref="F531" r:id="rId1352" display="http://www.ncbi.nlm.nih.gov/geo/query/acc.cgi?acc=GSE12773"/>
    <hyperlink ref="F532" r:id="rId1353" display="http://www.ncbi.nlm.nih.gov/geo/query/acc.cgi?acc=GSE12773"/>
    <hyperlink ref="F533" r:id="rId1354" display="http://www.ncbi.nlm.nih.gov/geo/query/acc.cgi?acc=GSE12773"/>
    <hyperlink ref="F534" r:id="rId1355" display="http://www.ncbi.nlm.nih.gov/geo/query/acc.cgi?acc=GSE12773"/>
    <hyperlink ref="C535:C540" r:id="rId1356" display="http://www.ncbi.nlm.nih.gov/geo/query/acc.cgi?acc=GSM514669"/>
    <hyperlink ref="C541:C544" r:id="rId1357" display="http://www.ncbi.nlm.nih.gov/geo/query/acc.cgi?acc=GSM252424"/>
    <hyperlink ref="G540" r:id="rId1358" display="http://www.ncbi.nlm.nih.gov/geo/query/acc.cgi?acc=GSM320544"/>
    <hyperlink ref="G536" r:id="rId1359" display="http://www.ncbi.nlm.nih.gov/geo/query/acc.cgi?acc=GSM320545"/>
    <hyperlink ref="G541" r:id="rId1360" display="http://www.ncbi.nlm.nih.gov/geo/query/acc.cgi?acc=GSM320546"/>
    <hyperlink ref="G537" r:id="rId1361" display="http://www.ncbi.nlm.nih.gov/geo/query/acc.cgi?acc=GSM320547"/>
    <hyperlink ref="G542" r:id="rId1362" display="http://www.ncbi.nlm.nih.gov/geo/query/acc.cgi?acc=GSM320548"/>
    <hyperlink ref="G538" r:id="rId1363" display="http://www.ncbi.nlm.nih.gov/geo/query/acc.cgi?acc=GSM320549"/>
    <hyperlink ref="G543" r:id="rId1364" display="http://www.ncbi.nlm.nih.gov/geo/query/acc.cgi?acc=GSM320550"/>
    <hyperlink ref="G539" r:id="rId1365" display="http://www.ncbi.nlm.nih.gov/geo/query/acc.cgi?acc=GSM320551"/>
    <hyperlink ref="G544" r:id="rId1366" display="http://www.ncbi.nlm.nih.gov/geo/query/acc.cgi?acc=GSM320552"/>
    <hyperlink ref="G535" r:id="rId1367" display="http://www.ncbi.nlm.nih.gov/geo/query/acc.cgi?acc=GSM320543"/>
    <hyperlink ref="C535" r:id="rId1368" display="http://www.ncbi.nlm.nih.gov/geo/query/acc.cgi?acc=GSE10463"/>
    <hyperlink ref="C536" r:id="rId1369" display="http://www.ncbi.nlm.nih.gov/geo/query/acc.cgi?acc=GSE10463"/>
    <hyperlink ref="C537" r:id="rId1370" display="http://www.ncbi.nlm.nih.gov/geo/query/acc.cgi?acc=GSE10463"/>
    <hyperlink ref="C538" r:id="rId1371" display="http://www.ncbi.nlm.nih.gov/geo/query/acc.cgi?acc=GSE10463"/>
    <hyperlink ref="C539" r:id="rId1372" display="http://www.ncbi.nlm.nih.gov/geo/query/acc.cgi?acc=GSE10463"/>
    <hyperlink ref="C540" r:id="rId1373" display="http://www.ncbi.nlm.nih.gov/geo/query/acc.cgi?acc=GSE10463"/>
    <hyperlink ref="C541" r:id="rId1374" display="http://www.ncbi.nlm.nih.gov/geo/query/acc.cgi?acc=GSE10463"/>
    <hyperlink ref="C542" r:id="rId1375" display="http://www.ncbi.nlm.nih.gov/geo/query/acc.cgi?acc=GSE10463"/>
    <hyperlink ref="C543" r:id="rId1376" display="http://www.ncbi.nlm.nih.gov/geo/query/acc.cgi?acc=GSE10463"/>
    <hyperlink ref="C544" r:id="rId1377" display="http://www.ncbi.nlm.nih.gov/geo/query/acc.cgi?acc=GSE10463"/>
    <hyperlink ref="F535" r:id="rId1378" tooltip="Link to PubMed record" display="http://www.ncbi.nlm.nih.gov/sites/entrez?Db=Pubmed&amp;term=17502666%5bUID%5d"/>
    <hyperlink ref="F536" r:id="rId1379" tooltip="Link to PubMed record" display="http://www.ncbi.nlm.nih.gov/sites/entrez?Db=Pubmed&amp;term=17502666%5bUID%5d"/>
    <hyperlink ref="F537" r:id="rId1380" tooltip="Link to PubMed record" display="http://www.ncbi.nlm.nih.gov/sites/entrez?Db=Pubmed&amp;term=17502666%5bUID%5d"/>
    <hyperlink ref="F538" r:id="rId1381" tooltip="Link to PubMed record" display="http://www.ncbi.nlm.nih.gov/sites/entrez?Db=Pubmed&amp;term=17502666%5bUID%5d"/>
    <hyperlink ref="F539" r:id="rId1382" tooltip="Link to PubMed record" display="http://www.ncbi.nlm.nih.gov/sites/entrez?Db=Pubmed&amp;term=17502666%5bUID%5d"/>
    <hyperlink ref="F540" r:id="rId1383" tooltip="Link to PubMed record" display="http://www.ncbi.nlm.nih.gov/sites/entrez?Db=Pubmed&amp;term=17502666%5bUID%5d"/>
    <hyperlink ref="F541" r:id="rId1384" tooltip="Link to PubMed record" display="http://www.ncbi.nlm.nih.gov/sites/entrez?Db=Pubmed&amp;term=17502666%5bUID%5d"/>
    <hyperlink ref="F542" r:id="rId1385" tooltip="Link to PubMed record" display="http://www.ncbi.nlm.nih.gov/sites/entrez?Db=Pubmed&amp;term=17502666%5bUID%5d"/>
    <hyperlink ref="F543" r:id="rId1386" tooltip="Link to PubMed record" display="http://www.ncbi.nlm.nih.gov/sites/entrez?Db=Pubmed&amp;term=17502666%5bUID%5d"/>
    <hyperlink ref="F544" r:id="rId1387" tooltip="Link to PubMed record" display="http://www.ncbi.nlm.nih.gov/sites/entrez?Db=Pubmed&amp;term=17502666%5bUID%5d"/>
    <hyperlink ref="C545:C569" r:id="rId1388" display="http://www.ncbi.nlm.nih.gov/geo/query/acc.cgi?acc=GSM252424"/>
    <hyperlink ref="G558" r:id="rId1389" display="http://www.ncbi.nlm.nih.gov/geo/query/acc.cgi?acc=GSM112490"/>
    <hyperlink ref="G559" r:id="rId1390" display="http://www.ncbi.nlm.nih.gov/geo/query/acc.cgi?acc=GSM112491"/>
    <hyperlink ref="G560" r:id="rId1391" display="http://www.ncbi.nlm.nih.gov/geo/query/acc.cgi?acc=GSM112540"/>
    <hyperlink ref="G561" r:id="rId1392" display="http://www.ncbi.nlm.nih.gov/geo/query/acc.cgi?acc=GSM112541"/>
    <hyperlink ref="G562" r:id="rId1393" display="http://www.ncbi.nlm.nih.gov/geo/query/acc.cgi?acc=GSM112661"/>
    <hyperlink ref="G563" r:id="rId1394" display="http://www.ncbi.nlm.nih.gov/geo/query/acc.cgi?acc=GSM112664"/>
    <hyperlink ref="G564" r:id="rId1395" display="http://www.ncbi.nlm.nih.gov/geo/query/acc.cgi?acc=GSM112665"/>
    <hyperlink ref="G565" r:id="rId1396" display="http://www.ncbi.nlm.nih.gov/geo/query/acc.cgi?acc=GSM112666"/>
    <hyperlink ref="G566" r:id="rId1397" display="http://www.ncbi.nlm.nih.gov/geo/query/acc.cgi?acc=GSM112667"/>
    <hyperlink ref="G567" r:id="rId1398" display="http://www.ncbi.nlm.nih.gov/geo/query/acc.cgi?acc=GSM112668"/>
    <hyperlink ref="G568" r:id="rId1399" display="http://www.ncbi.nlm.nih.gov/geo/query/acc.cgi?acc=GSM112669"/>
    <hyperlink ref="G569" r:id="rId1400" display="http://www.ncbi.nlm.nih.gov/geo/query/acc.cgi?acc=GSM112670"/>
    <hyperlink ref="G545" r:id="rId1401" display="http://www.ncbi.nlm.nih.gov/geo/query/acc.cgi?acc=GSM260689"/>
    <hyperlink ref="G557" r:id="rId1402" display="http://www.ncbi.nlm.nih.gov/geo/query/acc.cgi?acc=GSM260690"/>
    <hyperlink ref="G546" r:id="rId1403" display="http://www.ncbi.nlm.nih.gov/geo/query/acc.cgi?acc=GSM260691"/>
    <hyperlink ref="G547" r:id="rId1404" display="http://www.ncbi.nlm.nih.gov/geo/query/acc.cgi?acc=GSM260692"/>
    <hyperlink ref="G548" r:id="rId1405" display="http://www.ncbi.nlm.nih.gov/geo/query/acc.cgi?acc=GSM260693"/>
    <hyperlink ref="G549" r:id="rId1406" display="http://www.ncbi.nlm.nih.gov/geo/query/acc.cgi?acc=GSM260694"/>
    <hyperlink ref="G550" r:id="rId1407" display="http://www.ncbi.nlm.nih.gov/geo/query/acc.cgi?acc=GSM260695"/>
    <hyperlink ref="G551" r:id="rId1408" display="http://www.ncbi.nlm.nih.gov/geo/query/acc.cgi?acc=GSM260696"/>
    <hyperlink ref="G552" r:id="rId1409" display="http://www.ncbi.nlm.nih.gov/geo/query/acc.cgi?acc=GSM260697"/>
    <hyperlink ref="G553" r:id="rId1410" display="http://www.ncbi.nlm.nih.gov/geo/query/acc.cgi?acc=GSM260698"/>
    <hyperlink ref="G554" r:id="rId1411" display="http://www.ncbi.nlm.nih.gov/geo/query/acc.cgi?acc=GSM260699"/>
    <hyperlink ref="G555" r:id="rId1412" display="http://www.ncbi.nlm.nih.gov/geo/query/acc.cgi?acc=GSM260700"/>
    <hyperlink ref="G556" r:id="rId1413" display="http://www.ncbi.nlm.nih.gov/geo/query/acc.cgi?acc=GSM260701"/>
    <hyperlink ref="C558" r:id="rId1414" display="http://www.ncbi.nlm.nih.gov/geo/query/acc.cgi?acc=GSE12806"/>
    <hyperlink ref="C559" r:id="rId1415" display="http://www.ncbi.nlm.nih.gov/geo/query/acc.cgi?acc=GSE12806"/>
    <hyperlink ref="C560" r:id="rId1416" display="http://www.ncbi.nlm.nih.gov/geo/query/acc.cgi?acc=GSE12806"/>
    <hyperlink ref="C561" r:id="rId1417" display="http://www.ncbi.nlm.nih.gov/geo/query/acc.cgi?acc=GSE12806"/>
    <hyperlink ref="C562" r:id="rId1418" display="http://www.ncbi.nlm.nih.gov/geo/query/acc.cgi?acc=GSE12806"/>
    <hyperlink ref="C563" r:id="rId1419" display="http://www.ncbi.nlm.nih.gov/geo/query/acc.cgi?acc=GSE12806"/>
    <hyperlink ref="C564" r:id="rId1420" display="http://www.ncbi.nlm.nih.gov/geo/query/acc.cgi?acc=GSE12806"/>
    <hyperlink ref="C565" r:id="rId1421" display="http://www.ncbi.nlm.nih.gov/geo/query/acc.cgi?acc=GSE12806"/>
    <hyperlink ref="C566" r:id="rId1422" display="http://www.ncbi.nlm.nih.gov/geo/query/acc.cgi?acc=GSE12806"/>
    <hyperlink ref="C567" r:id="rId1423" display="http://www.ncbi.nlm.nih.gov/geo/query/acc.cgi?acc=GSE12806"/>
    <hyperlink ref="C568" r:id="rId1424" display="http://www.ncbi.nlm.nih.gov/geo/query/acc.cgi?acc=GSE12806"/>
    <hyperlink ref="C569" r:id="rId1425" display="http://www.ncbi.nlm.nih.gov/geo/query/acc.cgi?acc=GSE12806"/>
    <hyperlink ref="F558" r:id="rId1426" tooltip="Link to PubMed record" display="http://www.ncbi.nlm.nih.gov/sites/entrez?Db=Pubmed&amp;term=19017356%5bUID%5d"/>
    <hyperlink ref="F559" r:id="rId1427" tooltip="Link to PubMed record" display="http://www.ncbi.nlm.nih.gov/sites/entrez?Db=Pubmed&amp;term=19017356%5bUID%5d"/>
    <hyperlink ref="F560" r:id="rId1428" tooltip="Link to PubMed record" display="http://www.ncbi.nlm.nih.gov/sites/entrez?Db=Pubmed&amp;term=19017356%5bUID%5d"/>
    <hyperlink ref="F561" r:id="rId1429" tooltip="Link to PubMed record" display="http://www.ncbi.nlm.nih.gov/sites/entrez?Db=Pubmed&amp;term=19017356%5bUID%5d"/>
    <hyperlink ref="F562" r:id="rId1430" tooltip="Link to PubMed record" display="http://www.ncbi.nlm.nih.gov/sites/entrez?Db=Pubmed&amp;term=19017356%5bUID%5d"/>
    <hyperlink ref="F563" r:id="rId1431" tooltip="Link to PubMed record" display="http://www.ncbi.nlm.nih.gov/sites/entrez?Db=Pubmed&amp;term=19017356%5bUID%5d"/>
    <hyperlink ref="F564" r:id="rId1432" tooltip="Link to PubMed record" display="http://www.ncbi.nlm.nih.gov/sites/entrez?Db=Pubmed&amp;term=19017356%5bUID%5d"/>
    <hyperlink ref="F565" r:id="rId1433" tooltip="Link to PubMed record" display="http://www.ncbi.nlm.nih.gov/sites/entrez?Db=Pubmed&amp;term=19017356%5bUID%5d"/>
    <hyperlink ref="F566" r:id="rId1434" tooltip="Link to PubMed record" display="http://www.ncbi.nlm.nih.gov/sites/entrez?Db=Pubmed&amp;term=19017356%5bUID%5d"/>
    <hyperlink ref="F567" r:id="rId1435" tooltip="Link to PubMed record" display="http://www.ncbi.nlm.nih.gov/sites/entrez?Db=Pubmed&amp;term=19017356%5bUID%5d"/>
    <hyperlink ref="F568" r:id="rId1436" tooltip="Link to PubMed record" display="http://www.ncbi.nlm.nih.gov/sites/entrez?Db=Pubmed&amp;term=19017356%5bUID%5d"/>
    <hyperlink ref="F569" r:id="rId1437" tooltip="Link to PubMed record" display="http://www.ncbi.nlm.nih.gov/sites/entrez?Db=Pubmed&amp;term=19017356%5bUID%5d"/>
    <hyperlink ref="C545" r:id="rId1438" display="http://www.ncbi.nlm.nih.gov/geo/query/acc.cgi?acc=GSE12773"/>
    <hyperlink ref="C557" r:id="rId1439" display="http://www.ncbi.nlm.nih.gov/geo/query/acc.cgi?acc=GSE12773"/>
    <hyperlink ref="C546" r:id="rId1440" display="http://www.ncbi.nlm.nih.gov/geo/query/acc.cgi?acc=GSE12773"/>
    <hyperlink ref="C547" r:id="rId1441" display="http://www.ncbi.nlm.nih.gov/geo/query/acc.cgi?acc=GSE12773"/>
    <hyperlink ref="C548" r:id="rId1442" display="http://www.ncbi.nlm.nih.gov/geo/query/acc.cgi?acc=GSE12773"/>
    <hyperlink ref="C549" r:id="rId1443" display="http://www.ncbi.nlm.nih.gov/geo/query/acc.cgi?acc=GSE12773"/>
    <hyperlink ref="C550" r:id="rId1444" display="http://www.ncbi.nlm.nih.gov/geo/query/acc.cgi?acc=GSE12773"/>
    <hyperlink ref="C551" r:id="rId1445" display="http://www.ncbi.nlm.nih.gov/geo/query/acc.cgi?acc=GSE12773"/>
    <hyperlink ref="C552" r:id="rId1446" display="http://www.ncbi.nlm.nih.gov/geo/query/acc.cgi?acc=GSE12773"/>
    <hyperlink ref="C553" r:id="rId1447" display="http://www.ncbi.nlm.nih.gov/geo/query/acc.cgi?acc=GSE12773"/>
    <hyperlink ref="C554" r:id="rId1448" display="http://www.ncbi.nlm.nih.gov/geo/query/acc.cgi?acc=GSE12773"/>
    <hyperlink ref="C555" r:id="rId1449" display="http://www.ncbi.nlm.nih.gov/geo/query/acc.cgi?acc=GSE12773"/>
    <hyperlink ref="C556" r:id="rId1450" display="http://www.ncbi.nlm.nih.gov/geo/query/acc.cgi?acc=GSE12773"/>
    <hyperlink ref="C570" r:id="rId1451" display="http://www.ncbi.nlm.nih.gov/geo/query/acc.cgi?acc=GSM160530"/>
    <hyperlink ref="G591" r:id="rId1452" display="http://www.ncbi.nlm.nih.gov/geo/query/acc.cgi?acc=GSM160530"/>
    <hyperlink ref="G594" r:id="rId1453" display="http://www.ncbi.nlm.nih.gov/geo/query/acc.cgi?acc=GSM160532"/>
    <hyperlink ref="G592" r:id="rId1454" display="http://www.ncbi.nlm.nih.gov/geo/query/acc.cgi?acc=GSM160534"/>
    <hyperlink ref="G593" r:id="rId1455" display="http://www.ncbi.nlm.nih.gov/geo/query/acc.cgi?acc=GSM160536"/>
    <hyperlink ref="G585" r:id="rId1456" display="http://www.ncbi.nlm.nih.gov/geo/query/acc.cgi?acc=GSM140953"/>
    <hyperlink ref="G586" r:id="rId1457" display="http://www.ncbi.nlm.nih.gov/geo/query/acc.cgi?acc=GSM140968"/>
    <hyperlink ref="G587" r:id="rId1458" display="http://www.ncbi.nlm.nih.gov/geo/query/acc.cgi?acc=GSM140969"/>
    <hyperlink ref="G588" r:id="rId1459" display="http://www.ncbi.nlm.nih.gov/geo/query/acc.cgi?acc=GSM140970"/>
    <hyperlink ref="G589" r:id="rId1460" display="http://www.ncbi.nlm.nih.gov/geo/query/acc.cgi?acc=GSM140971"/>
    <hyperlink ref="G590" r:id="rId1461" display="http://www.ncbi.nlm.nih.gov/geo/query/acc.cgi?acc=GSM140973"/>
    <hyperlink ref="G581" r:id="rId1462" display="http://www.ncbi.nlm.nih.gov/geo/query/acc.cgi?acc=GSM264755"/>
    <hyperlink ref="G582" r:id="rId1463" display="http://www.ncbi.nlm.nih.gov/geo/query/acc.cgi?acc=GSM264756"/>
    <hyperlink ref="G583" r:id="rId1464" display="http://www.ncbi.nlm.nih.gov/geo/query/acc.cgi?acc=GSM264757"/>
    <hyperlink ref="G584" r:id="rId1465" display="http://www.ncbi.nlm.nih.gov/geo/query/acc.cgi?acc=GSM264758"/>
    <hyperlink ref="G570" r:id="rId1466" display="http://www.ncbi.nlm.nih.gov/geo/query/acc.cgi?acc=GSM132919"/>
    <hyperlink ref="G573" r:id="rId1467" display="http://www.ncbi.nlm.nih.gov/geo/query/acc.cgi?acc=GSM132921"/>
    <hyperlink ref="G576" r:id="rId1468" display="http://www.ncbi.nlm.nih.gov/geo/query/acc.cgi?acc=GSM132922"/>
    <hyperlink ref="G571" r:id="rId1469" display="http://www.ncbi.nlm.nih.gov/geo/query/acc.cgi?acc=GSM132923"/>
    <hyperlink ref="G574" r:id="rId1470" display="http://www.ncbi.nlm.nih.gov/geo/query/acc.cgi?acc=GSM132924"/>
    <hyperlink ref="G577" r:id="rId1471" display="http://www.ncbi.nlm.nih.gov/geo/query/acc.cgi?acc=GSM132925"/>
    <hyperlink ref="G579" r:id="rId1472" display="http://www.ncbi.nlm.nih.gov/geo/query/acc.cgi?acc=GSM132926"/>
    <hyperlink ref="G572" r:id="rId1473" display="http://www.ncbi.nlm.nih.gov/geo/query/acc.cgi?acc=GSM132927"/>
    <hyperlink ref="G575" r:id="rId1474" display="http://www.ncbi.nlm.nih.gov/geo/query/acc.cgi?acc=GSM132928"/>
    <hyperlink ref="G578" r:id="rId1475" display="http://www.ncbi.nlm.nih.gov/geo/query/acc.cgi?acc=GSM132929"/>
    <hyperlink ref="G580" r:id="rId1476" display="http://www.ncbi.nlm.nih.gov/geo/query/acc.cgi?acc=GSM132930"/>
    <hyperlink ref="F591" r:id="rId1477" display="http://www.ncbi.nlm.nih.gov/geo/query/acc.cgi?acc=GSE6090"/>
    <hyperlink ref="F592" r:id="rId1478" display="http://www.ncbi.nlm.nih.gov/geo/query/acc.cgi?acc=GSE6090"/>
    <hyperlink ref="F593" r:id="rId1479" display="http://www.ncbi.nlm.nih.gov/geo/query/acc.cgi?acc=GSE6090"/>
    <hyperlink ref="F594" r:id="rId1480" display="http://www.ncbi.nlm.nih.gov/geo/query/acc.cgi?acc=GSE6090"/>
    <hyperlink ref="C591" r:id="rId1481" display="http://www.ncbi.nlm.nih.gov/geo/query/acc.cgi?acc=GSM160530"/>
    <hyperlink ref="C592" r:id="rId1482" display="http://www.ncbi.nlm.nih.gov/geo/query/acc.cgi?acc=GSM160530"/>
    <hyperlink ref="C593" r:id="rId1483" display="http://www.ncbi.nlm.nih.gov/geo/query/acc.cgi?acc=GSM160530"/>
    <hyperlink ref="C594" r:id="rId1484" display="http://www.ncbi.nlm.nih.gov/geo/query/acc.cgi?acc=GSM160530"/>
    <hyperlink ref="C585" r:id="rId1485" display="http://www.ncbi.nlm.nih.gov/geo/query/acc.cgi?acc=GSE6863"/>
    <hyperlink ref="C586" r:id="rId1486" display="http://www.ncbi.nlm.nih.gov/geo/query/acc.cgi?acc=GSE6863"/>
    <hyperlink ref="C587" r:id="rId1487" display="http://www.ncbi.nlm.nih.gov/geo/query/acc.cgi?acc=GSE6863"/>
    <hyperlink ref="C588" r:id="rId1488" display="http://www.ncbi.nlm.nih.gov/geo/query/acc.cgi?acc=GSE6863"/>
    <hyperlink ref="C589" r:id="rId1489" display="http://www.ncbi.nlm.nih.gov/geo/query/acc.cgi?acc=GSE6863"/>
    <hyperlink ref="C590" r:id="rId1490" display="http://www.ncbi.nlm.nih.gov/geo/query/acc.cgi?acc=GSE6863"/>
    <hyperlink ref="F585" r:id="rId1491" tooltip="Link to PubMed record" display="http://www.ncbi.nlm.nih.gov/sites/entrez?Db=Pubmed&amp;term=16982809%5bUID%5d"/>
    <hyperlink ref="F586" r:id="rId1492" tooltip="Link to PubMed record" display="http://www.ncbi.nlm.nih.gov/sites/entrez?Db=Pubmed&amp;term=16982809%5bUID%5d"/>
    <hyperlink ref="F587" r:id="rId1493" tooltip="Link to PubMed record" display="http://www.ncbi.nlm.nih.gov/sites/entrez?Db=Pubmed&amp;term=16982809%5bUID%5d"/>
    <hyperlink ref="F588" r:id="rId1494" tooltip="Link to PubMed record" display="http://www.ncbi.nlm.nih.gov/sites/entrez?Db=Pubmed&amp;term=16982809%5bUID%5d"/>
    <hyperlink ref="F589" r:id="rId1495" tooltip="Link to PubMed record" display="http://www.ncbi.nlm.nih.gov/sites/entrez?Db=Pubmed&amp;term=16982809%5bUID%5d"/>
    <hyperlink ref="F590" r:id="rId1496" tooltip="Link to PubMed record" display="http://www.ncbi.nlm.nih.gov/sites/entrez?Db=Pubmed&amp;term=16982809%5bUID%5d"/>
    <hyperlink ref="C581" r:id="rId1497" display="http://www.ncbi.nlm.nih.gov/geo/query/acc.cgi?acc=GSE7509"/>
    <hyperlink ref="C582" r:id="rId1498" display="http://www.ncbi.nlm.nih.gov/geo/query/acc.cgi?acc=GSE7509"/>
    <hyperlink ref="C583" r:id="rId1499" display="http://www.ncbi.nlm.nih.gov/geo/query/acc.cgi?acc=GSE7509"/>
    <hyperlink ref="C584" r:id="rId1500" display="http://www.ncbi.nlm.nih.gov/geo/query/acc.cgi?acc=GSE7509"/>
    <hyperlink ref="F581" r:id="rId1501" tooltip="Link to PubMed record" display="http://www.ncbi.nlm.nih.gov/sites/entrez?Db=Pubmed&amp;term=19171878%5bUID%5d"/>
    <hyperlink ref="F582" r:id="rId1502" tooltip="Link to PubMed record" display="http://www.ncbi.nlm.nih.gov/sites/entrez?Db=Pubmed&amp;term=19171878%5bUID%5d"/>
    <hyperlink ref="F583" r:id="rId1503" tooltip="Link to PubMed record" display="http://www.ncbi.nlm.nih.gov/sites/entrez?Db=Pubmed&amp;term=19171878%5bUID%5d"/>
    <hyperlink ref="F584" r:id="rId1504" tooltip="Link to PubMed record" display="http://www.ncbi.nlm.nih.gov/sites/entrez?Db=Pubmed&amp;term=19171878%5bUID%5d"/>
    <hyperlink ref="C571" r:id="rId1505" display="http://www.ncbi.nlm.nih.gov/geo/query/acc.cgi?acc=GSM160530"/>
    <hyperlink ref="C572" r:id="rId1506" display="http://www.ncbi.nlm.nih.gov/geo/query/acc.cgi?acc=GSM160530"/>
    <hyperlink ref="C573" r:id="rId1507" display="http://www.ncbi.nlm.nih.gov/geo/query/acc.cgi?acc=GSM160530"/>
    <hyperlink ref="C574" r:id="rId1508" display="http://www.ncbi.nlm.nih.gov/geo/query/acc.cgi?acc=GSM160530"/>
    <hyperlink ref="C575" r:id="rId1509" display="http://www.ncbi.nlm.nih.gov/geo/query/acc.cgi?acc=GSM160530"/>
    <hyperlink ref="C576" r:id="rId1510" display="http://www.ncbi.nlm.nih.gov/geo/query/acc.cgi?acc=GSM160530"/>
    <hyperlink ref="C577" r:id="rId1511" display="http://www.ncbi.nlm.nih.gov/geo/query/acc.cgi?acc=GSM160530"/>
    <hyperlink ref="C578" r:id="rId1512" display="http://www.ncbi.nlm.nih.gov/geo/query/acc.cgi?acc=GSM160530"/>
    <hyperlink ref="C579" r:id="rId1513" display="http://www.ncbi.nlm.nih.gov/geo/query/acc.cgi?acc=GSM160530"/>
    <hyperlink ref="C580" r:id="rId1514" display="http://www.ncbi.nlm.nih.gov/geo/query/acc.cgi?acc=GSM160530"/>
    <hyperlink ref="F570" r:id="rId1515" display="http://www.ncbi.nlm.nih.gov/geo/query/acc.cgi?acc=GSM160532"/>
    <hyperlink ref="F571" r:id="rId1516" display="http://www.ncbi.nlm.nih.gov/geo/query/acc.cgi?acc=GSM160532"/>
    <hyperlink ref="F572" r:id="rId1517" display="http://www.ncbi.nlm.nih.gov/geo/query/acc.cgi?acc=GSM160532"/>
    <hyperlink ref="F573" r:id="rId1518" display="http://www.ncbi.nlm.nih.gov/geo/query/acc.cgi?acc=GSM160532"/>
    <hyperlink ref="F574" r:id="rId1519" display="http://www.ncbi.nlm.nih.gov/geo/query/acc.cgi?acc=GSM160532"/>
    <hyperlink ref="F575" r:id="rId1520" display="http://www.ncbi.nlm.nih.gov/geo/query/acc.cgi?acc=GSM160532"/>
    <hyperlink ref="F576" r:id="rId1521" display="http://www.ncbi.nlm.nih.gov/geo/query/acc.cgi?acc=GSM160532"/>
    <hyperlink ref="F577" r:id="rId1522" display="http://www.ncbi.nlm.nih.gov/geo/query/acc.cgi?acc=GSM160532"/>
    <hyperlink ref="F578" r:id="rId1523" display="http://www.ncbi.nlm.nih.gov/geo/query/acc.cgi?acc=GSM160532"/>
    <hyperlink ref="F579" r:id="rId1524" display="http://www.ncbi.nlm.nih.gov/geo/query/acc.cgi?acc=GSM160532"/>
    <hyperlink ref="F580" r:id="rId1525" display="http://www.ncbi.nlm.nih.gov/geo/query/acc.cgi?acc=GSM160532"/>
    <hyperlink ref="C595:C599" r:id="rId1526" display="http://www.ncbi.nlm.nih.gov/geo/query/acc.cgi?acc=GSE8928"/>
    <hyperlink ref="C600:C604" r:id="rId1527" display="http://www.ncbi.nlm.nih.gov/geo/query/acc.cgi?acc=GSE8928"/>
    <hyperlink ref="C605:C609" r:id="rId1528" display="http://www.ncbi.nlm.nih.gov/geo/query/acc.cgi?acc=GSE6054"/>
    <hyperlink ref="F611" r:id="rId1529" tooltip="Link to PubMed record" display="http://www.ncbi.nlm.nih.gov/sites/entrez?Db=Pubmed&amp;term=17893130%5bUID%5d"/>
    <hyperlink ref="F615" r:id="rId1530" tooltip="Link to PubMed record" display="http://www.ncbi.nlm.nih.gov/sites/entrez?Db=Pubmed&amp;term=17893130%5bUID%5d"/>
    <hyperlink ref="F610" r:id="rId1531" tooltip="Link to PubMed record" display="http://www.ncbi.nlm.nih.gov/sites/entrez?Db=Pubmed&amp;term=17893130%5bUID%5d"/>
    <hyperlink ref="F604" r:id="rId1532" tooltip="Link to PubMed record" display="http://www.ncbi.nlm.nih.gov/sites/entrez?Db=Pubmed&amp;term=17893130%5bUID%5d"/>
    <hyperlink ref="F599" r:id="rId1533" tooltip="Link to PubMed record" display="http://www.ncbi.nlm.nih.gov/sites/entrez?Db=Pubmed&amp;term=17893130%5bUID%5d"/>
    <hyperlink ref="F608" r:id="rId1534" tooltip="Link to PubMed record" display="http://www.ncbi.nlm.nih.gov/sites/entrez?Db=Pubmed&amp;term=17893130%5bUID%5d"/>
    <hyperlink ref="F601" r:id="rId1535" tooltip="Link to PubMed record" display="http://www.ncbi.nlm.nih.gov/sites/entrez?Db=Pubmed&amp;term=17893130%5bUID%5d"/>
    <hyperlink ref="F598" r:id="rId1536" tooltip="Link to PubMed record" display="http://www.ncbi.nlm.nih.gov/sites/entrez?Db=Pubmed&amp;term=17893130%5bUID%5d"/>
    <hyperlink ref="F600" r:id="rId1537" tooltip="Link to PubMed record" display="http://www.ncbi.nlm.nih.gov/sites/entrez?Db=Pubmed&amp;term=17893130%5bUID%5d"/>
    <hyperlink ref="F609" r:id="rId1538" tooltip="Link to PubMed record" display="http://www.ncbi.nlm.nih.gov/sites/entrez?Db=Pubmed&amp;term=17893130%5bUID%5d"/>
    <hyperlink ref="F603" r:id="rId1539" tooltip="Link to PubMed record" display="http://www.ncbi.nlm.nih.gov/sites/entrez?Db=Pubmed&amp;term=17893130%5bUID%5d"/>
    <hyperlink ref="F612" r:id="rId1540" tooltip="Link to PubMed record" display="http://www.ncbi.nlm.nih.gov/sites/entrez?Db=Pubmed&amp;term=17893130%5bUID%5d"/>
    <hyperlink ref="F614" r:id="rId1541" tooltip="Link to PubMed record" display="http://www.ncbi.nlm.nih.gov/sites/entrez?Db=Pubmed&amp;term=17893130%5bUID%5d"/>
    <hyperlink ref="F597" r:id="rId1542" tooltip="Link to PubMed record" display="http://www.ncbi.nlm.nih.gov/sites/entrez?Db=Pubmed&amp;term=17893130%5bUID%5d"/>
    <hyperlink ref="F595" r:id="rId1543" tooltip="Link to PubMed record" display="http://www.ncbi.nlm.nih.gov/sites/entrez?Db=Pubmed&amp;term=17893130%5bUID%5d"/>
    <hyperlink ref="F606" r:id="rId1544" tooltip="Link to PubMed record" display="http://www.ncbi.nlm.nih.gov/sites/entrez?Db=Pubmed&amp;term=17893130%5bUID%5d"/>
    <hyperlink ref="F596" r:id="rId1545" tooltip="Link to PubMed record" display="http://www.ncbi.nlm.nih.gov/sites/entrez?Db=Pubmed&amp;term=17893130%5bUID%5d"/>
    <hyperlink ref="F605" r:id="rId1546" tooltip="Link to PubMed record" display="http://www.ncbi.nlm.nih.gov/sites/entrez?Db=Pubmed&amp;term=17893130%5bUID%5d"/>
    <hyperlink ref="F602" r:id="rId1547" tooltip="Link to PubMed record" display="http://www.ncbi.nlm.nih.gov/sites/entrez?Db=Pubmed&amp;term=17893130%5bUID%5d"/>
    <hyperlink ref="F613" r:id="rId1548" tooltip="Link to PubMed record" display="http://www.ncbi.nlm.nih.gov/sites/entrez?Db=Pubmed&amp;term=17893130%5bUID%5d"/>
    <hyperlink ref="F607" r:id="rId1549" tooltip="Link to PubMed record" display="http://www.ncbi.nlm.nih.gov/sites/entrez?Db=Pubmed&amp;term=17893130%5bUID%5d"/>
    <hyperlink ref="C611" r:id="rId1550" display="http://www.ncbi.nlm.nih.gov/geo/query/acc.cgi?acc=GSM160532"/>
    <hyperlink ref="C615" r:id="rId1551" display="http://www.ncbi.nlm.nih.gov/geo/query/acc.cgi?acc=GSM160532"/>
    <hyperlink ref="C610" r:id="rId1552" display="http://www.ncbi.nlm.nih.gov/geo/query/acc.cgi?acc=GSM160532"/>
    <hyperlink ref="C604" r:id="rId1553" display="http://www.ncbi.nlm.nih.gov/geo/query/acc.cgi?acc=GSM160532"/>
    <hyperlink ref="C599" r:id="rId1554" display="http://www.ncbi.nlm.nih.gov/geo/query/acc.cgi?acc=GSM160532"/>
    <hyperlink ref="C608" r:id="rId1555" display="http://www.ncbi.nlm.nih.gov/geo/query/acc.cgi?acc=GSM160532"/>
    <hyperlink ref="C601" r:id="rId1556" display="http://www.ncbi.nlm.nih.gov/geo/query/acc.cgi?acc=GSM160532"/>
    <hyperlink ref="C598" r:id="rId1557" display="http://www.ncbi.nlm.nih.gov/geo/query/acc.cgi?acc=GSM160532"/>
    <hyperlink ref="C600" r:id="rId1558" display="http://www.ncbi.nlm.nih.gov/geo/query/acc.cgi?acc=GSM160532"/>
    <hyperlink ref="C609" r:id="rId1559" display="http://www.ncbi.nlm.nih.gov/geo/query/acc.cgi?acc=GSM160532"/>
    <hyperlink ref="C603" r:id="rId1560" display="http://www.ncbi.nlm.nih.gov/geo/query/acc.cgi?acc=GSM160532"/>
    <hyperlink ref="C612" r:id="rId1561" display="http://www.ncbi.nlm.nih.gov/geo/query/acc.cgi?acc=GSM160532"/>
    <hyperlink ref="C614" r:id="rId1562" display="http://www.ncbi.nlm.nih.gov/geo/query/acc.cgi?acc=GSM160532"/>
    <hyperlink ref="C597" r:id="rId1563" display="http://www.ncbi.nlm.nih.gov/geo/query/acc.cgi?acc=GSM160532"/>
    <hyperlink ref="C595" r:id="rId1564" display="http://www.ncbi.nlm.nih.gov/geo/query/acc.cgi?acc=GSM160532"/>
    <hyperlink ref="C606" r:id="rId1565" display="http://www.ncbi.nlm.nih.gov/geo/query/acc.cgi?acc=GSM160532"/>
    <hyperlink ref="C596" r:id="rId1566" display="http://www.ncbi.nlm.nih.gov/geo/query/acc.cgi?acc=GSM160532"/>
    <hyperlink ref="C605" r:id="rId1567" display="http://www.ncbi.nlm.nih.gov/geo/query/acc.cgi?acc=GSM160532"/>
    <hyperlink ref="C602" r:id="rId1568" display="http://www.ncbi.nlm.nih.gov/geo/query/acc.cgi?acc=GSM160532"/>
    <hyperlink ref="C613" r:id="rId1569" display="http://www.ncbi.nlm.nih.gov/geo/query/acc.cgi?acc=GSM160532"/>
    <hyperlink ref="C607" r:id="rId1570" display="http://www.ncbi.nlm.nih.gov/geo/query/acc.cgi?acc=GSM160532"/>
    <hyperlink ref="G620" r:id="rId1571" display="http://www.ncbi.nlm.nih.gov/geo/query/acc.cgi?acc=GSM279572"/>
    <hyperlink ref="G621" r:id="rId1572" display="http://www.ncbi.nlm.nih.gov/geo/query/acc.cgi?acc=GSM279573"/>
    <hyperlink ref="G622" r:id="rId1573" display="http://www.ncbi.nlm.nih.gov/geo/query/acc.cgi?acc=GSM279574"/>
    <hyperlink ref="G623" r:id="rId1574" display="http://www.ncbi.nlm.nih.gov/geo/query/acc.cgi?acc=GSM279575"/>
    <hyperlink ref="G624" r:id="rId1575" display="http://www.ncbi.nlm.nih.gov/geo/query/acc.cgi?acc=GSM279576"/>
    <hyperlink ref="G625" r:id="rId1576" display="http://www.ncbi.nlm.nih.gov/geo/query/acc.cgi?acc=GSM279577"/>
    <hyperlink ref="G626" r:id="rId1577" display="http://www.ncbi.nlm.nih.gov/geo/query/acc.cgi?acc=GSM279578"/>
    <hyperlink ref="G627" r:id="rId1578" display="http://www.ncbi.nlm.nih.gov/geo/query/acc.cgi?acc=GSM279579"/>
    <hyperlink ref="G628" r:id="rId1579" display="http://www.ncbi.nlm.nih.gov/geo/query/acc.cgi?acc=GSM279580"/>
    <hyperlink ref="G616" r:id="rId1580" display="http://www.ncbi.nlm.nih.gov/geo/query/acc.cgi?acc=GSM279581"/>
    <hyperlink ref="G617" r:id="rId1581" display="http://www.ncbi.nlm.nih.gov/geo/query/acc.cgi?acc=GSM279582"/>
    <hyperlink ref="G618" r:id="rId1582" display="http://www.ncbi.nlm.nih.gov/geo/query/acc.cgi?acc=GSM279583"/>
    <hyperlink ref="G619" r:id="rId1583" display="http://www.ncbi.nlm.nih.gov/geo/query/acc.cgi?acc=GSM279584"/>
    <hyperlink ref="F616" r:id="rId1584" display="http://www.ncbi.nlm.nih.gov/geo/query/acc.cgi?acc=GSE14926"/>
    <hyperlink ref="F617" r:id="rId1585" display="http://www.ncbi.nlm.nih.gov/geo/query/acc.cgi?acc=GSE14926"/>
    <hyperlink ref="F618" r:id="rId1586" display="http://www.ncbi.nlm.nih.gov/geo/query/acc.cgi?acc=GSE14926"/>
    <hyperlink ref="F619" r:id="rId1587" display="http://www.ncbi.nlm.nih.gov/geo/query/acc.cgi?acc=GSE14926"/>
    <hyperlink ref="F620" r:id="rId1588" display="http://www.ncbi.nlm.nih.gov/geo/query/acc.cgi?acc=GSE14926"/>
    <hyperlink ref="F621" r:id="rId1589" display="http://www.ncbi.nlm.nih.gov/geo/query/acc.cgi?acc=GSE14926"/>
    <hyperlink ref="F622" r:id="rId1590" display="http://www.ncbi.nlm.nih.gov/geo/query/acc.cgi?acc=GSE14926"/>
    <hyperlink ref="F623" r:id="rId1591" display="http://www.ncbi.nlm.nih.gov/geo/query/acc.cgi?acc=GSE14926"/>
    <hyperlink ref="F624" r:id="rId1592" display="http://www.ncbi.nlm.nih.gov/geo/query/acc.cgi?acc=GSE14926"/>
    <hyperlink ref="F625" r:id="rId1593" display="http://www.ncbi.nlm.nih.gov/geo/query/acc.cgi?acc=GSE14926"/>
    <hyperlink ref="F626" r:id="rId1594" display="http://www.ncbi.nlm.nih.gov/geo/query/acc.cgi?acc=GSE14926"/>
    <hyperlink ref="F627" r:id="rId1595" display="http://www.ncbi.nlm.nih.gov/geo/query/acc.cgi?acc=GSE14926"/>
    <hyperlink ref="F628" r:id="rId1596" display="http://www.ncbi.nlm.nih.gov/geo/query/acc.cgi?acc=GSE14926"/>
    <hyperlink ref="C616" r:id="rId1597" tooltip="Link to PubMed record" display="http://www.ncbi.nlm.nih.gov/sites/entrez?Db=Pubmed&amp;term=18922855%5bUID%5d"/>
    <hyperlink ref="C617" r:id="rId1598" tooltip="Link to PubMed record" display="http://www.ncbi.nlm.nih.gov/sites/entrez?Db=Pubmed&amp;term=18922855%5bUID%5d"/>
    <hyperlink ref="C618" r:id="rId1599" tooltip="Link to PubMed record" display="http://www.ncbi.nlm.nih.gov/sites/entrez?Db=Pubmed&amp;term=18922855%5bUID%5d"/>
    <hyperlink ref="C619" r:id="rId1600" tooltip="Link to PubMed record" display="http://www.ncbi.nlm.nih.gov/sites/entrez?Db=Pubmed&amp;term=18922855%5bUID%5d"/>
    <hyperlink ref="C620" r:id="rId1601" tooltip="Link to PubMed record" display="http://www.ncbi.nlm.nih.gov/sites/entrez?Db=Pubmed&amp;term=18922855%5bUID%5d"/>
    <hyperlink ref="C621" r:id="rId1602" tooltip="Link to PubMed record" display="http://www.ncbi.nlm.nih.gov/sites/entrez?Db=Pubmed&amp;term=18922855%5bUID%5d"/>
    <hyperlink ref="C622" r:id="rId1603" tooltip="Link to PubMed record" display="http://www.ncbi.nlm.nih.gov/sites/entrez?Db=Pubmed&amp;term=18922855%5bUID%5d"/>
    <hyperlink ref="C623" r:id="rId1604" tooltip="Link to PubMed record" display="http://www.ncbi.nlm.nih.gov/sites/entrez?Db=Pubmed&amp;term=18922855%5bUID%5d"/>
    <hyperlink ref="C624" r:id="rId1605" tooltip="Link to PubMed record" display="http://www.ncbi.nlm.nih.gov/sites/entrez?Db=Pubmed&amp;term=18922855%5bUID%5d"/>
    <hyperlink ref="C625" r:id="rId1606" tooltip="Link to PubMed record" display="http://www.ncbi.nlm.nih.gov/sites/entrez?Db=Pubmed&amp;term=18922855%5bUID%5d"/>
    <hyperlink ref="C626" r:id="rId1607" tooltip="Link to PubMed record" display="http://www.ncbi.nlm.nih.gov/sites/entrez?Db=Pubmed&amp;term=18922855%5bUID%5d"/>
    <hyperlink ref="C627" r:id="rId1608" tooltip="Link to PubMed record" display="http://www.ncbi.nlm.nih.gov/sites/entrez?Db=Pubmed&amp;term=18922855%5bUID%5d"/>
    <hyperlink ref="C628" r:id="rId1609" tooltip="Link to PubMed record" display="http://www.ncbi.nlm.nih.gov/sites/entrez?Db=Pubmed&amp;term=18922855%5bUID%5d"/>
    <hyperlink ref="G629" r:id="rId1610" display="http://www.ncbi.nlm.nih.gov/geo/query/acc.cgi?acc=GSM372800"/>
    <hyperlink ref="G630" r:id="rId1611" display="http://www.ncbi.nlm.nih.gov/geo/query/acc.cgi?acc=GSM372801"/>
    <hyperlink ref="G631" r:id="rId1612" display="http://www.ncbi.nlm.nih.gov/geo/query/acc.cgi?acc=GSM372802"/>
    <hyperlink ref="G632" r:id="rId1613" display="http://www.ncbi.nlm.nih.gov/geo/query/acc.cgi?acc=GSM372803"/>
    <hyperlink ref="G633" r:id="rId1614" display="http://www.ncbi.nlm.nih.gov/geo/query/acc.cgi?acc=GSM372804"/>
    <hyperlink ref="G634" r:id="rId1615" display="http://www.ncbi.nlm.nih.gov/geo/query/acc.cgi?acc=GSM372805"/>
    <hyperlink ref="G635" r:id="rId1616" display="http://www.ncbi.nlm.nih.gov/geo/query/acc.cgi?acc=GSM372806"/>
    <hyperlink ref="G636" r:id="rId1617" display="http://www.ncbi.nlm.nih.gov/geo/query/acc.cgi?acc=GSM372807"/>
    <hyperlink ref="G637" r:id="rId1618" display="http://www.ncbi.nlm.nih.gov/geo/query/acc.cgi?acc=GSM372808"/>
    <hyperlink ref="G638" r:id="rId1619" display="http://www.ncbi.nlm.nih.gov/geo/query/acc.cgi?acc=GSM372809"/>
    <hyperlink ref="G639" r:id="rId1620" display="http://www.ncbi.nlm.nih.gov/geo/query/acc.cgi?acc=GSM372810"/>
    <hyperlink ref="G640" r:id="rId1621" display="http://www.ncbi.nlm.nih.gov/geo/query/acc.cgi?acc=GSM372811"/>
    <hyperlink ref="G641" r:id="rId1622" display="http://www.ncbi.nlm.nih.gov/geo/query/acc.cgi?acc=GSM372812"/>
    <hyperlink ref="G642" r:id="rId1623" display="http://www.ncbi.nlm.nih.gov/geo/query/acc.cgi?acc=GSM372813"/>
    <hyperlink ref="G643" r:id="rId1624" display="http://www.ncbi.nlm.nih.gov/geo/query/acc.cgi?acc=GSM372814"/>
    <hyperlink ref="G644" r:id="rId1625" display="http://www.ncbi.nlm.nih.gov/geo/query/acc.cgi?acc=GSM372815"/>
    <hyperlink ref="G645" r:id="rId1626" display="http://www.ncbi.nlm.nih.gov/geo/query/acc.cgi?acc=GSM372816"/>
    <hyperlink ref="G646" r:id="rId1627" display="http://www.ncbi.nlm.nih.gov/geo/query/acc.cgi?acc=GSM372817"/>
    <hyperlink ref="G647" r:id="rId1628" display="http://www.ncbi.nlm.nih.gov/geo/query/acc.cgi?acc=GSM372818"/>
    <hyperlink ref="C629" r:id="rId1629" tooltip="Link to PubMed record" display="http://www.ncbi.nlm.nih.gov/sites/entrez?Db=Pubmed&amp;term=18922855%5bUID%5d"/>
    <hyperlink ref="C630" r:id="rId1630" tooltip="Link to PubMed record" display="http://www.ncbi.nlm.nih.gov/sites/entrez?Db=Pubmed&amp;term=18922855%5bUID%5d"/>
    <hyperlink ref="C631" r:id="rId1631" tooltip="Link to PubMed record" display="http://www.ncbi.nlm.nih.gov/sites/entrez?Db=Pubmed&amp;term=18922855%5bUID%5d"/>
    <hyperlink ref="C632" r:id="rId1632" tooltip="Link to PubMed record" display="http://www.ncbi.nlm.nih.gov/sites/entrez?Db=Pubmed&amp;term=18922855%5bUID%5d"/>
    <hyperlink ref="C633" r:id="rId1633" tooltip="Link to PubMed record" display="http://www.ncbi.nlm.nih.gov/sites/entrez?Db=Pubmed&amp;term=18922855%5bUID%5d"/>
    <hyperlink ref="C634" r:id="rId1634" tooltip="Link to PubMed record" display="http://www.ncbi.nlm.nih.gov/sites/entrez?Db=Pubmed&amp;term=18922855%5bUID%5d"/>
    <hyperlink ref="C635" r:id="rId1635" tooltip="Link to PubMed record" display="http://www.ncbi.nlm.nih.gov/sites/entrez?Db=Pubmed&amp;term=18922855%5bUID%5d"/>
    <hyperlink ref="C636" r:id="rId1636" tooltip="Link to PubMed record" display="http://www.ncbi.nlm.nih.gov/sites/entrez?Db=Pubmed&amp;term=18922855%5bUID%5d"/>
    <hyperlink ref="C637" r:id="rId1637" tooltip="Link to PubMed record" display="http://www.ncbi.nlm.nih.gov/sites/entrez?Db=Pubmed&amp;term=18922855%5bUID%5d"/>
    <hyperlink ref="C638" r:id="rId1638" tooltip="Link to PubMed record" display="http://www.ncbi.nlm.nih.gov/sites/entrez?Db=Pubmed&amp;term=18922855%5bUID%5d"/>
    <hyperlink ref="C639" r:id="rId1639" tooltip="Link to PubMed record" display="http://www.ncbi.nlm.nih.gov/sites/entrez?Db=Pubmed&amp;term=18922855%5bUID%5d"/>
    <hyperlink ref="C640" r:id="rId1640" tooltip="Link to PubMed record" display="http://www.ncbi.nlm.nih.gov/sites/entrez?Db=Pubmed&amp;term=18922855%5bUID%5d"/>
    <hyperlink ref="C641" r:id="rId1641" tooltip="Link to PubMed record" display="http://www.ncbi.nlm.nih.gov/sites/entrez?Db=Pubmed&amp;term=18922855%5bUID%5d"/>
    <hyperlink ref="C642" r:id="rId1642" tooltip="Link to PubMed record" display="http://www.ncbi.nlm.nih.gov/sites/entrez?Db=Pubmed&amp;term=18922855%5bUID%5d"/>
    <hyperlink ref="C643" r:id="rId1643" tooltip="Link to PubMed record" display="http://www.ncbi.nlm.nih.gov/sites/entrez?Db=Pubmed&amp;term=18922855%5bUID%5d"/>
    <hyperlink ref="C644" r:id="rId1644" tooltip="Link to PubMed record" display="http://www.ncbi.nlm.nih.gov/sites/entrez?Db=Pubmed&amp;term=18922855%5bUID%5d"/>
    <hyperlink ref="C645" r:id="rId1645" tooltip="Link to PubMed record" display="http://www.ncbi.nlm.nih.gov/sites/entrez?Db=Pubmed&amp;term=18922855%5bUID%5d"/>
    <hyperlink ref="C646" r:id="rId1646" tooltip="Link to PubMed record" display="http://www.ncbi.nlm.nih.gov/sites/entrez?Db=Pubmed&amp;term=18922855%5bUID%5d"/>
    <hyperlink ref="C647" r:id="rId1647" tooltip="Link to PubMed record" display="http://www.ncbi.nlm.nih.gov/sites/entrez?Db=Pubmed&amp;term=18922855%5bUID%5d"/>
    <hyperlink ref="C648:C650" r:id="rId1648" display="http://www.ncbi.nlm.nih.gov/geo/query/acc.cgi?acc=GSE16836"/>
    <hyperlink ref="C651:C652" r:id="rId1649" display="http://www.ncbi.nlm.nih.gov/geo/query/acc.cgi?acc=GSE13791"/>
    <hyperlink ref="G672" r:id="rId1650" display="http://www.ncbi.nlm.nih.gov/geo/query/acc.cgi?acc=GSM349848"/>
    <hyperlink ref="G673" r:id="rId1651" display="http://www.ncbi.nlm.nih.gov/geo/query/acc.cgi?acc=GSM349849"/>
    <hyperlink ref="F672" r:id="rId1652" tooltip="Link to PubMed record" display="http://www.ncbi.nlm.nih.gov/sites/entrez?Db=Pubmed&amp;term=19568420%5bUID%5d"/>
    <hyperlink ref="F673" r:id="rId1653" tooltip="Link to PubMed record" display="http://www.ncbi.nlm.nih.gov/sites/entrez?Db=Pubmed&amp;term=19568420%5bUID%5d"/>
    <hyperlink ref="C672" r:id="rId1654" display="http://www.ncbi.nlm.nih.gov/geo/query/acc.cgi?acc=GSE11057"/>
    <hyperlink ref="C673" r:id="rId1655" display="http://www.ncbi.nlm.nih.gov/geo/query/acc.cgi?acc=GSE11057"/>
    <hyperlink ref="G674" r:id="rId1656" display="http://www.ncbi.nlm.nih.gov/geo/query/acc.cgi?acc=GSM547998"/>
    <hyperlink ref="G675" r:id="rId1657" display="http://www.ncbi.nlm.nih.gov/geo/query/acc.cgi?acc=GSM547999"/>
    <hyperlink ref="G676" r:id="rId1658" display="http://www.ncbi.nlm.nih.gov/geo/query/acc.cgi?acc=GSM548000"/>
    <hyperlink ref="G677" r:id="rId1659" display="http://www.ncbi.nlm.nih.gov/geo/query/acc.cgi?acc=GSM548001"/>
    <hyperlink ref="C674" r:id="rId1660" tooltip="Link to PubMed record" display="http://www.ncbi.nlm.nih.gov/sites/entrez?Db=Pubmed&amp;term=20132662%5bUID%5d"/>
    <hyperlink ref="C675" r:id="rId1661" tooltip="Link to PubMed record" display="http://www.ncbi.nlm.nih.gov/sites/entrez?Db=Pubmed&amp;term=20132662%5bUID%5d"/>
    <hyperlink ref="C676" r:id="rId1662" tooltip="Link to PubMed record" display="http://www.ncbi.nlm.nih.gov/sites/entrez?Db=Pubmed&amp;term=20132662%5bUID%5d"/>
    <hyperlink ref="C677" r:id="rId1663" tooltip="Link to PubMed record" display="http://www.ncbi.nlm.nih.gov/sites/entrez?Db=Pubmed&amp;term=20132662%5bUID%5d"/>
    <hyperlink ref="G678" r:id="rId1664" display="http://www.ncbi.nlm.nih.gov/geo/query/acc.cgi?acc=GSM153893"/>
    <hyperlink ref="G679" r:id="rId1665" display="http://www.ncbi.nlm.nih.gov/geo/query/acc.cgi?acc=GSM154073"/>
    <hyperlink ref="G680" r:id="rId1666" display="http://www.ncbi.nlm.nih.gov/geo/query/acc.cgi?acc=GSM154077"/>
    <hyperlink ref="G681" r:id="rId1667" display="http://www.ncbi.nlm.nih.gov/geo/query/acc.cgi?acc=GSM154078"/>
    <hyperlink ref="G682" r:id="rId1668" display="http://www.ncbi.nlm.nih.gov/geo/query/acc.cgi?acc=GSM154081"/>
    <hyperlink ref="G683" r:id="rId1669" display="http://www.ncbi.nlm.nih.gov/geo/query/acc.cgi?acc=GSM154084"/>
    <hyperlink ref="F678" r:id="rId1670" display="http://www.ncbi.nlm.nih.gov/geo/query/acc.cgi?acc=GSM547998"/>
    <hyperlink ref="F679" r:id="rId1671" display="http://www.ncbi.nlm.nih.gov/geo/query/acc.cgi?acc=GSM547998"/>
    <hyperlink ref="F680" r:id="rId1672" display="http://www.ncbi.nlm.nih.gov/geo/query/acc.cgi?acc=GSM547998"/>
    <hyperlink ref="F681" r:id="rId1673" display="http://www.ncbi.nlm.nih.gov/geo/query/acc.cgi?acc=GSM547998"/>
    <hyperlink ref="F682" r:id="rId1674" display="http://www.ncbi.nlm.nih.gov/geo/query/acc.cgi?acc=GSM547998"/>
    <hyperlink ref="F683" r:id="rId1675" display="http://www.ncbi.nlm.nih.gov/geo/query/acc.cgi?acc=GSM547998"/>
    <hyperlink ref="C678" r:id="rId1676" display="http://www.ncbi.nlm.nih.gov/geo/query/acc.cgi?acc=GSM547999"/>
    <hyperlink ref="C679" r:id="rId1677" display="http://www.ncbi.nlm.nih.gov/geo/query/acc.cgi?acc=GSM547999"/>
    <hyperlink ref="C680" r:id="rId1678" display="http://www.ncbi.nlm.nih.gov/geo/query/acc.cgi?acc=GSM547999"/>
    <hyperlink ref="C681" r:id="rId1679" display="http://www.ncbi.nlm.nih.gov/geo/query/acc.cgi?acc=GSM547999"/>
    <hyperlink ref="C682" r:id="rId1680" display="http://www.ncbi.nlm.nih.gov/geo/query/acc.cgi?acc=GSM547999"/>
    <hyperlink ref="C683" r:id="rId1681" display="http://www.ncbi.nlm.nih.gov/geo/query/acc.cgi?acc=GSM547999"/>
    <hyperlink ref="G684" r:id="rId1682" display="http://www.ncbi.nlm.nih.gov/geo/query/acc.cgi?acc=GSM198942"/>
    <hyperlink ref="G685" r:id="rId1683" display="http://www.ncbi.nlm.nih.gov/geo/query/acc.cgi?acc=GSM198943"/>
    <hyperlink ref="G686" r:id="rId1684" display="http://www.ncbi.nlm.nih.gov/geo/query/acc.cgi?acc=GSM198944"/>
    <hyperlink ref="G687" r:id="rId1685" display="http://www.ncbi.nlm.nih.gov/geo/query/acc.cgi?acc=GSM198945"/>
    <hyperlink ref="F684" r:id="rId1686" display="http://www.ncbi.nlm.nih.gov/geo/query/acc.cgi?acc=GSM198942"/>
    <hyperlink ref="F685" r:id="rId1687" display="http://www.ncbi.nlm.nih.gov/geo/query/acc.cgi?acc=GSM198942"/>
    <hyperlink ref="F686" r:id="rId1688" display="http://www.ncbi.nlm.nih.gov/geo/query/acc.cgi?acc=GSM198942"/>
    <hyperlink ref="F687" r:id="rId1689" display="http://www.ncbi.nlm.nih.gov/geo/query/acc.cgi?acc=GSM198942"/>
    <hyperlink ref="C684" r:id="rId1690" display="http://www.ncbi.nlm.nih.gov/geo/query/acc.cgi?acc=GSM198943"/>
    <hyperlink ref="C685" r:id="rId1691" display="http://www.ncbi.nlm.nih.gov/geo/query/acc.cgi?acc=GSM198943"/>
    <hyperlink ref="C686" r:id="rId1692" display="http://www.ncbi.nlm.nih.gov/geo/query/acc.cgi?acc=GSM198943"/>
    <hyperlink ref="C687" r:id="rId1693" display="http://www.ncbi.nlm.nih.gov/geo/query/acc.cgi?acc=GSM198943"/>
    <hyperlink ref="C688" r:id="rId1694" tooltip="Link to PubMed record" display="http://www.ncbi.nlm.nih.gov/sites/entrez?Db=Pubmed&amp;term=17623099%5bUID%5d"/>
    <hyperlink ref="C689" r:id="rId1695" tooltip="Link to PubMed record" display="http://www.ncbi.nlm.nih.gov/sites/entrez?Db=Pubmed&amp;term=17623099%5bUID%5d"/>
    <hyperlink ref="C690" r:id="rId1696" tooltip="Link to PubMed record" display="http://www.ncbi.nlm.nih.gov/sites/entrez?Db=Pubmed&amp;term=17623099%5bUID%5d"/>
    <hyperlink ref="C691" r:id="rId1697" tooltip="Link to PubMed record" display="http://www.ncbi.nlm.nih.gov/sites/entrez?Db=Pubmed&amp;term=17623099%5bUID%5d"/>
    <hyperlink ref="C692" r:id="rId1698" tooltip="Link to PubMed record" display="http://www.ncbi.nlm.nih.gov/sites/entrez?Db=Pubmed&amp;term=17623099%5bUID%5d"/>
    <hyperlink ref="C693" r:id="rId1699" tooltip="Link to PubMed record" display="http://www.ncbi.nlm.nih.gov/sites/entrez?Db=Pubmed&amp;term=17623099%5bUID%5d"/>
    <hyperlink ref="C694" r:id="rId1700" tooltip="Link to PubMed record" display="http://www.ncbi.nlm.nih.gov/sites/entrez?Db=Pubmed&amp;term=17623099%5bUID%5d"/>
    <hyperlink ref="C695" r:id="rId1701" tooltip="Link to PubMed record" display="http://www.ncbi.nlm.nih.gov/sites/entrez?Db=Pubmed&amp;term=17623099%5bUID%5d"/>
    <hyperlink ref="C696" r:id="rId1702" tooltip="Link to PubMed record" display="http://www.ncbi.nlm.nih.gov/sites/entrez?Db=Pubmed&amp;term=17623099%5bUID%5d"/>
    <hyperlink ref="G710" r:id="rId1703" display="http://www.ncbi.nlm.nih.gov/geo/query/acc.cgi?acc=GSM549577"/>
    <hyperlink ref="G711" r:id="rId1704" display="http://www.ncbi.nlm.nih.gov/geo/query/acc.cgi?acc=GSM549578"/>
    <hyperlink ref="G712" r:id="rId1705" display="http://www.ncbi.nlm.nih.gov/geo/query/acc.cgi?acc=GSM549579"/>
    <hyperlink ref="G713" r:id="rId1706" display="http://www.ncbi.nlm.nih.gov/geo/query/acc.cgi?acc=GSM549580"/>
    <hyperlink ref="G714" r:id="rId1707" display="http://www.ncbi.nlm.nih.gov/geo/query/acc.cgi?acc=GSM549581"/>
    <hyperlink ref="G715" r:id="rId1708" display="http://www.ncbi.nlm.nih.gov/geo/query/acc.cgi?acc=GSM549582"/>
    <hyperlink ref="G716" r:id="rId1709" display="http://www.ncbi.nlm.nih.gov/geo/query/acc.cgi?acc=GSM549583"/>
    <hyperlink ref="G717" r:id="rId1710" display="http://www.ncbi.nlm.nih.gov/geo/query/acc.cgi?acc=GSM549584"/>
    <hyperlink ref="G707" r:id="rId1711" display="http://www.ncbi.nlm.nih.gov/geo/query/acc.cgi?acc=GSM466515"/>
    <hyperlink ref="G708" r:id="rId1712" display="http://www.ncbi.nlm.nih.gov/geo/query/acc.cgi?acc=GSM466516"/>
    <hyperlink ref="G709" r:id="rId1713" display="http://www.ncbi.nlm.nih.gov/geo/query/acc.cgi?acc=GSM466517"/>
    <hyperlink ref="G705" r:id="rId1714" display="http://www.ncbi.nlm.nih.gov/geo/query/acc.cgi?acc=GSM466518"/>
    <hyperlink ref="G706" r:id="rId1715" display="http://www.ncbi.nlm.nih.gov/geo/query/acc.cgi?acc=GSM466519"/>
    <hyperlink ref="G700" r:id="rId1716" display="http://www.ncbi.nlm.nih.gov/geo/query/acc.cgi?acc=GSM361266"/>
    <hyperlink ref="G701" r:id="rId1717" display="http://www.ncbi.nlm.nih.gov/geo/query/acc.cgi?acc=GSM361272"/>
    <hyperlink ref="G702" r:id="rId1718" display="http://www.ncbi.nlm.nih.gov/geo/query/acc.cgi?acc=GSM361278"/>
    <hyperlink ref="G703" r:id="rId1719" display="http://www.ncbi.nlm.nih.gov/geo/query/acc.cgi?acc=GSM361283"/>
    <hyperlink ref="G704" r:id="rId1720" display="http://www.ncbi.nlm.nih.gov/geo/query/acc.cgi?acc=GSM361285"/>
    <hyperlink ref="C710" r:id="rId1721" display="http://www.ncbi.nlm.nih.gov/geo/query/acc.cgi?acc=GSE18810"/>
    <hyperlink ref="C711" r:id="rId1722" display="http://www.ncbi.nlm.nih.gov/geo/query/acc.cgi?acc=GSE18810"/>
    <hyperlink ref="C712" r:id="rId1723" display="http://www.ncbi.nlm.nih.gov/geo/query/acc.cgi?acc=GSE18810"/>
    <hyperlink ref="C713" r:id="rId1724" display="http://www.ncbi.nlm.nih.gov/geo/query/acc.cgi?acc=GSE18810"/>
    <hyperlink ref="C714" r:id="rId1725" display="http://www.ncbi.nlm.nih.gov/geo/query/acc.cgi?acc=GSE18810"/>
    <hyperlink ref="C715" r:id="rId1726" display="http://www.ncbi.nlm.nih.gov/geo/query/acc.cgi?acc=GSE18810"/>
    <hyperlink ref="C716" r:id="rId1727" display="http://www.ncbi.nlm.nih.gov/geo/query/acc.cgi?acc=GSE18810"/>
    <hyperlink ref="C717" r:id="rId1728" display="http://www.ncbi.nlm.nih.gov/geo/query/acc.cgi?acc=GSE18810"/>
    <hyperlink ref="C705" r:id="rId1729" tooltip="Link to PubMed record" display="http://www.ncbi.nlm.nih.gov/sites/entrez?Db=Pubmed&amp;term=19295914%5bUID%5d"/>
    <hyperlink ref="C706" r:id="rId1730" tooltip="Link to PubMed record" display="http://www.ncbi.nlm.nih.gov/sites/entrez?Db=Pubmed&amp;term=19295914%5bUID%5d"/>
    <hyperlink ref="C707" r:id="rId1731" tooltip="Link to PubMed record" display="http://www.ncbi.nlm.nih.gov/sites/entrez?Db=Pubmed&amp;term=19295914%5bUID%5d"/>
    <hyperlink ref="C708" r:id="rId1732" tooltip="Link to PubMed record" display="http://www.ncbi.nlm.nih.gov/sites/entrez?Db=Pubmed&amp;term=19295914%5bUID%5d"/>
    <hyperlink ref="C709" r:id="rId1733" tooltip="Link to PubMed record" display="http://www.ncbi.nlm.nih.gov/sites/entrez?Db=Pubmed&amp;term=19295914%5bUID%5d"/>
    <hyperlink ref="F700" r:id="rId1734" display="http://www.ncbi.nlm.nih.gov/geo/query/acc.cgi?acc=GSM549573"/>
    <hyperlink ref="F701" r:id="rId1735" display="http://www.ncbi.nlm.nih.gov/geo/query/acc.cgi?acc=GSM549573"/>
    <hyperlink ref="F702" r:id="rId1736" display="http://www.ncbi.nlm.nih.gov/geo/query/acc.cgi?acc=GSM549573"/>
    <hyperlink ref="F703" r:id="rId1737" display="http://www.ncbi.nlm.nih.gov/geo/query/acc.cgi?acc=GSM549573"/>
    <hyperlink ref="F704" r:id="rId1738" display="http://www.ncbi.nlm.nih.gov/geo/query/acc.cgi?acc=GSM549573"/>
    <hyperlink ref="C700" r:id="rId1739" display="http://www.ncbi.nlm.nih.gov/geo/query/acc.cgi?acc=GSM549574"/>
    <hyperlink ref="C701" r:id="rId1740" display="http://www.ncbi.nlm.nih.gov/geo/query/acc.cgi?acc=GSM549574"/>
    <hyperlink ref="C702" r:id="rId1741" display="http://www.ncbi.nlm.nih.gov/geo/query/acc.cgi?acc=GSM549574"/>
    <hyperlink ref="C703" r:id="rId1742" display="http://www.ncbi.nlm.nih.gov/geo/query/acc.cgi?acc=GSM549574"/>
    <hyperlink ref="C704" r:id="rId1743" display="http://www.ncbi.nlm.nih.gov/geo/query/acc.cgi?acc=GSM549574"/>
    <hyperlink ref="G734" r:id="rId1744" display="http://www.ncbi.nlm.nih.gov/geo/query/acc.cgi?acc=GSM381339"/>
    <hyperlink ref="G738" r:id="rId1745" display="http://www.ncbi.nlm.nih.gov/geo/query/acc.cgi?acc=GSM381340"/>
    <hyperlink ref="G735" r:id="rId1746" display="http://www.ncbi.nlm.nih.gov/geo/query/acc.cgi?acc=GSM381341"/>
    <hyperlink ref="G739" r:id="rId1747" display="http://www.ncbi.nlm.nih.gov/geo/query/acc.cgi?acc=GSM381342"/>
    <hyperlink ref="G736" r:id="rId1748" display="http://www.ncbi.nlm.nih.gov/geo/query/acc.cgi?acc=GSM381343"/>
    <hyperlink ref="G740" r:id="rId1749" display="http://www.ncbi.nlm.nih.gov/geo/query/acc.cgi?acc=GSM381344"/>
    <hyperlink ref="G737" r:id="rId1750" display="http://www.ncbi.nlm.nih.gov/geo/query/acc.cgi?acc=GSM381345"/>
    <hyperlink ref="G741" r:id="rId1751" display="http://www.ncbi.nlm.nih.gov/geo/query/acc.cgi?acc=GSM381346"/>
    <hyperlink ref="G725" r:id="rId1752" display="http://www.ncbi.nlm.nih.gov/geo/query/acc.cgi?acc=GSM310429"/>
    <hyperlink ref="G726" r:id="rId1753" display="http://www.ncbi.nlm.nih.gov/geo/query/acc.cgi?acc=GSM310430"/>
    <hyperlink ref="G727" r:id="rId1754" display="http://www.ncbi.nlm.nih.gov/geo/query/acc.cgi?acc=GSM310431"/>
    <hyperlink ref="G731" r:id="rId1755" display="http://www.ncbi.nlm.nih.gov/geo/query/acc.cgi?acc=GSM310432"/>
    <hyperlink ref="G732" r:id="rId1756" display="http://www.ncbi.nlm.nih.gov/geo/query/acc.cgi?acc=GSM310433"/>
    <hyperlink ref="G733" r:id="rId1757" display="http://www.ncbi.nlm.nih.gov/geo/query/acc.cgi?acc=GSM310434"/>
    <hyperlink ref="G722" r:id="rId1758" display="http://www.ncbi.nlm.nih.gov/geo/query/acc.cgi?acc=GSM310435"/>
    <hyperlink ref="G723" r:id="rId1759" display="http://www.ncbi.nlm.nih.gov/geo/query/acc.cgi?acc=GSM310436"/>
    <hyperlink ref="G724" r:id="rId1760" display="http://www.ncbi.nlm.nih.gov/geo/query/acc.cgi?acc=GSM310437"/>
    <hyperlink ref="G728" r:id="rId1761" display="http://www.ncbi.nlm.nih.gov/geo/query/acc.cgi?acc=GSM310438"/>
    <hyperlink ref="G729" r:id="rId1762" display="http://www.ncbi.nlm.nih.gov/geo/query/acc.cgi?acc=GSM310439"/>
    <hyperlink ref="G730" r:id="rId1763" display="http://www.ncbi.nlm.nih.gov/geo/query/acc.cgi?acc=GSM310440"/>
    <hyperlink ref="F734" r:id="rId1764" tooltip="Link to PubMed record" display="http://www.ncbi.nlm.nih.gov/sites/entrez?Db=Pubmed&amp;term=19023113%5bUID%5d"/>
    <hyperlink ref="F735" r:id="rId1765" tooltip="Link to PubMed record" display="http://www.ncbi.nlm.nih.gov/sites/entrez?Db=Pubmed&amp;term=19023113%5bUID%5d"/>
    <hyperlink ref="F736" r:id="rId1766" tooltip="Link to PubMed record" display="http://www.ncbi.nlm.nih.gov/sites/entrez?Db=Pubmed&amp;term=19023113%5bUID%5d"/>
    <hyperlink ref="F737" r:id="rId1767" tooltip="Link to PubMed record" display="http://www.ncbi.nlm.nih.gov/sites/entrez?Db=Pubmed&amp;term=19023113%5bUID%5d"/>
    <hyperlink ref="F738" r:id="rId1768" tooltip="Link to PubMed record" display="http://www.ncbi.nlm.nih.gov/sites/entrez?Db=Pubmed&amp;term=19023113%5bUID%5d"/>
    <hyperlink ref="F739" r:id="rId1769" tooltip="Link to PubMed record" display="http://www.ncbi.nlm.nih.gov/sites/entrez?Db=Pubmed&amp;term=19023113%5bUID%5d"/>
    <hyperlink ref="F740" r:id="rId1770" tooltip="Link to PubMed record" display="http://www.ncbi.nlm.nih.gov/sites/entrez?Db=Pubmed&amp;term=19023113%5bUID%5d"/>
    <hyperlink ref="F741" r:id="rId1771" tooltip="Link to PubMed record" display="http://www.ncbi.nlm.nih.gov/sites/entrez?Db=Pubmed&amp;term=19023113%5bUID%5d"/>
    <hyperlink ref="C734" r:id="rId1772" display="http://www.ncbi.nlm.nih.gov/geo/query/acc.cgi?acc=GSE12366"/>
    <hyperlink ref="C735" r:id="rId1773" display="http://www.ncbi.nlm.nih.gov/geo/query/acc.cgi?acc=GSE12366"/>
    <hyperlink ref="C736" r:id="rId1774" display="http://www.ncbi.nlm.nih.gov/geo/query/acc.cgi?acc=GSE12366"/>
    <hyperlink ref="C737" r:id="rId1775" display="http://www.ncbi.nlm.nih.gov/geo/query/acc.cgi?acc=GSE12366"/>
    <hyperlink ref="C738" r:id="rId1776" display="http://www.ncbi.nlm.nih.gov/geo/query/acc.cgi?acc=GSE12366"/>
    <hyperlink ref="C739" r:id="rId1777" display="http://www.ncbi.nlm.nih.gov/geo/query/acc.cgi?acc=GSE12366"/>
    <hyperlink ref="C740" r:id="rId1778" display="http://www.ncbi.nlm.nih.gov/geo/query/acc.cgi?acc=GSE12366"/>
    <hyperlink ref="C741" r:id="rId1779" display="http://www.ncbi.nlm.nih.gov/geo/query/acc.cgi?acc=GSE12366"/>
    <hyperlink ref="F722" r:id="rId1780" display="http://www.ncbi.nlm.nih.gov/geo/query/acc.cgi?acc=GSM422294"/>
    <hyperlink ref="F723" r:id="rId1781" display="http://www.ncbi.nlm.nih.gov/geo/query/acc.cgi?acc=GSM422294"/>
    <hyperlink ref="F724" r:id="rId1782" display="http://www.ncbi.nlm.nih.gov/geo/query/acc.cgi?acc=GSM422294"/>
    <hyperlink ref="F725" r:id="rId1783" display="http://www.ncbi.nlm.nih.gov/geo/query/acc.cgi?acc=GSM422294"/>
    <hyperlink ref="F726" r:id="rId1784" display="http://www.ncbi.nlm.nih.gov/geo/query/acc.cgi?acc=GSM422294"/>
    <hyperlink ref="F727" r:id="rId1785" display="http://www.ncbi.nlm.nih.gov/geo/query/acc.cgi?acc=GSM422294"/>
    <hyperlink ref="F731" r:id="rId1786" display="http://www.ncbi.nlm.nih.gov/geo/query/acc.cgi?acc=GSM422294"/>
    <hyperlink ref="F732" r:id="rId1787" display="http://www.ncbi.nlm.nih.gov/geo/query/acc.cgi?acc=GSM422294"/>
    <hyperlink ref="F733" r:id="rId1788" display="http://www.ncbi.nlm.nih.gov/geo/query/acc.cgi?acc=GSM422294"/>
    <hyperlink ref="F728" r:id="rId1789" display="http://www.ncbi.nlm.nih.gov/geo/query/acc.cgi?acc=GSM422294"/>
    <hyperlink ref="F729" r:id="rId1790" display="http://www.ncbi.nlm.nih.gov/geo/query/acc.cgi?acc=GSM422294"/>
    <hyperlink ref="F730" r:id="rId1791" display="http://www.ncbi.nlm.nih.gov/geo/query/acc.cgi?acc=GSM422294"/>
    <hyperlink ref="C722" r:id="rId1792" display="http://www.ncbi.nlm.nih.gov/geo/query/acc.cgi?acc=GSM422295"/>
    <hyperlink ref="C723" r:id="rId1793" display="http://www.ncbi.nlm.nih.gov/geo/query/acc.cgi?acc=GSM422295"/>
    <hyperlink ref="C724" r:id="rId1794" display="http://www.ncbi.nlm.nih.gov/geo/query/acc.cgi?acc=GSM422295"/>
    <hyperlink ref="C725" r:id="rId1795" display="http://www.ncbi.nlm.nih.gov/geo/query/acc.cgi?acc=GSM422295"/>
    <hyperlink ref="C726" r:id="rId1796" display="http://www.ncbi.nlm.nih.gov/geo/query/acc.cgi?acc=GSM422295"/>
    <hyperlink ref="C727" r:id="rId1797" display="http://www.ncbi.nlm.nih.gov/geo/query/acc.cgi?acc=GSM422295"/>
    <hyperlink ref="C731" r:id="rId1798" display="http://www.ncbi.nlm.nih.gov/geo/query/acc.cgi?acc=GSM422295"/>
    <hyperlink ref="C732" r:id="rId1799" display="http://www.ncbi.nlm.nih.gov/geo/query/acc.cgi?acc=GSM422295"/>
    <hyperlink ref="C733" r:id="rId1800" display="http://www.ncbi.nlm.nih.gov/geo/query/acc.cgi?acc=GSM422295"/>
    <hyperlink ref="C728" r:id="rId1801" display="http://www.ncbi.nlm.nih.gov/geo/query/acc.cgi?acc=GSM422295"/>
    <hyperlink ref="C729" r:id="rId1802" display="http://www.ncbi.nlm.nih.gov/geo/query/acc.cgi?acc=GSM422295"/>
    <hyperlink ref="C730" r:id="rId1803" display="http://www.ncbi.nlm.nih.gov/geo/query/acc.cgi?acc=GSM422295"/>
    <hyperlink ref="G742" r:id="rId1804" display="http://www.ncbi.nlm.nih.gov/geo/query/acc.cgi?acc=GSM304260"/>
    <hyperlink ref="G743" r:id="rId1805" display="http://www.ncbi.nlm.nih.gov/geo/query/acc.cgi?acc=GSM304261"/>
    <hyperlink ref="G744" r:id="rId1806" display="http://www.ncbi.nlm.nih.gov/geo/query/acc.cgi?acc=GSM304262"/>
    <hyperlink ref="F742" r:id="rId1807" display="http://www.ncbi.nlm.nih.gov/geo/query/acc.cgi?acc=GSM287216"/>
    <hyperlink ref="F743" r:id="rId1808" display="http://www.ncbi.nlm.nih.gov/geo/query/acc.cgi?acc=GSM287216"/>
    <hyperlink ref="F744" r:id="rId1809" display="http://www.ncbi.nlm.nih.gov/geo/query/acc.cgi?acc=GSM287216"/>
    <hyperlink ref="C742" r:id="rId1810" display="http://www.ncbi.nlm.nih.gov/geo/query/acc.cgi?acc=GSM287217"/>
    <hyperlink ref="C743" r:id="rId1811" display="http://www.ncbi.nlm.nih.gov/geo/query/acc.cgi?acc=GSM287217"/>
    <hyperlink ref="C744" r:id="rId1812" display="http://www.ncbi.nlm.nih.gov/geo/query/acc.cgi?acc=GSM287217"/>
    <hyperlink ref="G745" r:id="rId1813" display="http://www.ncbi.nlm.nih.gov/geo/query/acc.cgi?acc=GSM158468"/>
    <hyperlink ref="G746" r:id="rId1814" display="http://www.ncbi.nlm.nih.gov/geo/query/acc.cgi?acc=GSM158470"/>
    <hyperlink ref="F745" r:id="rId1815" display="http://www.ncbi.nlm.nih.gov/geo/query/acc.cgi?acc=GSM304260"/>
    <hyperlink ref="F746" r:id="rId1816" display="http://www.ncbi.nlm.nih.gov/geo/query/acc.cgi?acc=GSM304260"/>
    <hyperlink ref="C745" r:id="rId1817" display="http://www.ncbi.nlm.nih.gov/geo/query/acc.cgi?acc=GSM304261"/>
    <hyperlink ref="C746" r:id="rId1818" display="http://www.ncbi.nlm.nih.gov/geo/query/acc.cgi?acc=GSM304261"/>
  </hyperlinks>
  <pageMargins left="0.7" right="0.7" top="0.75" bottom="0.75" header="0.3" footer="0.3"/>
  <pageSetup paperSize="9" orientation="portrait" r:id="rId1819"/>
  <drawing r:id="rId18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7" sqref="B3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Roslin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mabbott</dc:creator>
  <cp:lastModifiedBy>MABBOTT Neil</cp:lastModifiedBy>
  <dcterms:created xsi:type="dcterms:W3CDTF">2011-06-13T15:13:51Z</dcterms:created>
  <dcterms:modified xsi:type="dcterms:W3CDTF">2013-02-19T10:38:50Z</dcterms:modified>
</cp:coreProperties>
</file>