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1376" activeTab="1"/>
  </bookViews>
  <sheets>
    <sheet name="Table S2" sheetId="1" r:id="rId1"/>
    <sheet name="Table S3" sheetId="2" r:id="rId2"/>
  </sheets>
  <definedNames>
    <definedName name="_xlnm._FilterDatabase" localSheetId="1" hidden="1">'Table S3'!$O$4:$T$388</definedName>
  </definedNames>
  <calcPr calcId="145621"/>
</workbook>
</file>

<file path=xl/calcChain.xml><?xml version="1.0" encoding="utf-8"?>
<calcChain xmlns="http://schemas.openxmlformats.org/spreadsheetml/2006/main">
  <c r="M89" i="1" l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M90" i="1" s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E85" i="1"/>
  <c r="F84" i="1"/>
  <c r="F83" i="1"/>
  <c r="F82" i="1"/>
  <c r="F81" i="1"/>
  <c r="F80" i="1"/>
  <c r="F79" i="1"/>
  <c r="AF78" i="1"/>
  <c r="F78" i="1"/>
  <c r="F77" i="1"/>
  <c r="F85" i="1" s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N67" i="1" s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N66" i="1" s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N65" i="1" s="1"/>
  <c r="I60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N64" i="1" s="1"/>
  <c r="I59" i="1"/>
  <c r="F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AF43" i="1"/>
  <c r="G43" i="1"/>
  <c r="G42" i="1"/>
  <c r="G7" i="1"/>
  <c r="G8" i="1"/>
  <c r="A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F23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N27" i="1"/>
  <c r="N32" i="1" s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N29" i="1"/>
  <c r="N30" i="1"/>
  <c r="N31" i="1"/>
  <c r="G23" i="1" l="1"/>
  <c r="G58" i="1"/>
</calcChain>
</file>

<file path=xl/sharedStrings.xml><?xml version="1.0" encoding="utf-8"?>
<sst xmlns="http://schemas.openxmlformats.org/spreadsheetml/2006/main" count="1842" uniqueCount="1227">
  <si>
    <t>434 (13%) out of 3245 has blastx hit aginst protein DBs</t>
  </si>
  <si>
    <t>3191 (98%) out of 3245 were not found in Brachy, rice and sorghum</t>
  </si>
  <si>
    <t>B1K2-specific transcripts:</t>
  </si>
  <si>
    <t>Note:</t>
  </si>
  <si>
    <t>In wild + Hv</t>
  </si>
  <si>
    <t>In B1K2 + Hv</t>
  </si>
  <si>
    <t>Wild barley-specific</t>
  </si>
  <si>
    <t>B1K2-specific</t>
  </si>
  <si>
    <t>%</t>
  </si>
  <si>
    <t>Summary</t>
  </si>
  <si>
    <t>Total</t>
  </si>
  <si>
    <t>In wild + Hv (both wild and cultivated barley)</t>
  </si>
  <si>
    <t>In both wild and cultivated barley</t>
  </si>
  <si>
    <t>In B1K2 + Hv (cultivated barley, not B1K30)</t>
  </si>
  <si>
    <t>1, 1, 1, 1, 1</t>
  </si>
  <si>
    <t>1, 1, 1, 1, 0</t>
  </si>
  <si>
    <t>1, 1, 1, 0, 1</t>
  </si>
  <si>
    <t>1, 0, 0, 0, 0</t>
  </si>
  <si>
    <t>0, 1, 1, 1, 0</t>
  </si>
  <si>
    <t>0, 1, 1, 0, 0</t>
  </si>
  <si>
    <t>0, 1, 0, 0, 0</t>
  </si>
  <si>
    <t>0, 0, 1, 1, 0</t>
  </si>
  <si>
    <t>0, 0, 1, 0, 1</t>
  </si>
  <si>
    <t>0, 0, 1, 0, 0</t>
  </si>
  <si>
    <t>0, 0, 0, 1, 1</t>
  </si>
  <si>
    <t>0, 0, 0, 1, 0</t>
  </si>
  <si>
    <t>0, 0, 0, 0, 0</t>
  </si>
  <si>
    <t>1, 1, 1</t>
  </si>
  <si>
    <t>1, 1, 0</t>
  </si>
  <si>
    <t>1, 0, 1</t>
  </si>
  <si>
    <t>1, 0, 0</t>
  </si>
  <si>
    <t>0, 1, 1</t>
  </si>
  <si>
    <t>0, 1, 0</t>
  </si>
  <si>
    <t>0, 0, 1</t>
  </si>
  <si>
    <t>0, 0, 0</t>
  </si>
  <si>
    <t>hit in SwissProt</t>
  </si>
  <si>
    <t>hit in NR</t>
  </si>
  <si>
    <t>hit in InterPro</t>
  </si>
  <si>
    <t>hit in (Brachy, Rice, Sorghum, Maize, Arabidopsis)</t>
  </si>
  <si>
    <r>
      <t>Longer B1K2 transcripts (</t>
    </r>
    <r>
      <rPr>
        <b/>
        <sz val="10"/>
        <color theme="1"/>
        <rFont val="Symbol"/>
        <family val="1"/>
        <charset val="2"/>
      </rPr>
      <t>³</t>
    </r>
    <r>
      <rPr>
        <b/>
        <sz val="10"/>
        <color theme="1"/>
        <rFont val="Calibri"/>
        <family val="2"/>
      </rPr>
      <t xml:space="preserve"> 1kb) without RBH in Hv fl-cDNA &amp; HC</t>
    </r>
  </si>
  <si>
    <t>Transcript type</t>
  </si>
  <si>
    <t>hit in Pfam</t>
  </si>
  <si>
    <t>hit in (Brachypodium, Rice, Sorghum)</t>
  </si>
  <si>
    <t>RBH in HarvEST-36</t>
  </si>
  <si>
    <t>RBH in Hv fl-cDNA</t>
  </si>
  <si>
    <t>BLASTX hit in Hv HC</t>
  </si>
  <si>
    <t>RBH in B1K30</t>
  </si>
  <si>
    <t>No. of B1K2 unigenes</t>
  </si>
  <si>
    <t>RBH in B1K2</t>
  </si>
  <si>
    <t>No. of B1K30 unigenes</t>
  </si>
  <si>
    <t>RBH B1K2</t>
  </si>
  <si>
    <t>BLASTX Hv HC</t>
  </si>
  <si>
    <t>RBH Hv flcDNA</t>
  </si>
  <si>
    <t>RBH HarvEST 36</t>
  </si>
  <si>
    <r>
      <t>Longer B1K2 transcripts (</t>
    </r>
    <r>
      <rPr>
        <b/>
        <sz val="10"/>
        <color theme="1"/>
        <rFont val="Symbol"/>
        <family val="1"/>
        <charset val="2"/>
      </rPr>
      <t>³</t>
    </r>
    <r>
      <rPr>
        <b/>
        <sz val="10"/>
        <color theme="1"/>
        <rFont val="Calibri"/>
        <family val="2"/>
      </rPr>
      <t xml:space="preserve"> 1kb) without RBH in Hv flcDNA &amp; HC</t>
    </r>
  </si>
  <si>
    <t>B1K30-specific</t>
  </si>
  <si>
    <t>In B1K30 + Hv (cultivated barley, not in B1K2)</t>
  </si>
  <si>
    <t>In wild + Hv (both wild &amp;  cultivated barley)</t>
  </si>
  <si>
    <t>B1K2 + Hv</t>
  </si>
  <si>
    <t>wild + Hv</t>
  </si>
  <si>
    <t>In B1K30 + Hv</t>
  </si>
  <si>
    <t>B1K30-specific transcripts:</t>
  </si>
  <si>
    <t>3606 (98%) out of 3674 were not found in Brachy, rice and sorghum</t>
  </si>
  <si>
    <t>415 (11%) out of 3674 has blastx hit aginst protein DBs</t>
  </si>
  <si>
    <t xml:space="preserve">B1K30 PUTs </t>
  </si>
  <si>
    <t>B1K2 PUTs</t>
  </si>
  <si>
    <t>No. of B1K Unigenes</t>
  </si>
  <si>
    <t>hit in (Brachy, Rice, Sorghum)</t>
  </si>
  <si>
    <t>hit in Swiss-Prot</t>
  </si>
  <si>
    <r>
      <t>Longer transcripts (</t>
    </r>
    <r>
      <rPr>
        <b/>
        <sz val="10"/>
        <color theme="1"/>
        <rFont val="Symbol"/>
        <family val="1"/>
        <charset val="2"/>
      </rPr>
      <t>³</t>
    </r>
    <r>
      <rPr>
        <b/>
        <sz val="10"/>
        <color theme="1"/>
        <rFont val="Calibri"/>
        <family val="2"/>
      </rPr>
      <t xml:space="preserve"> 1kb)</t>
    </r>
    <r>
      <rPr>
        <b/>
        <sz val="10"/>
        <color theme="1"/>
        <rFont val="Calibri"/>
        <family val="2"/>
        <scheme val="minor"/>
      </rPr>
      <t xml:space="preserve"> without hit in Hv flcDNA &amp; HC</t>
    </r>
  </si>
  <si>
    <t>In wild +  Hv (both wild and cultivated barley)</t>
  </si>
  <si>
    <t>wild barley-specific</t>
  </si>
  <si>
    <t>in wild + Hv</t>
  </si>
  <si>
    <t>Wild barley-specific transcripts:</t>
  </si>
  <si>
    <t>6993 (98%) out of 7102 were not found in Brachy, rice and sorghum</t>
  </si>
  <si>
    <t>973 (14%) out of 7102 has blastx hit aginst protein DBs</t>
  </si>
  <si>
    <t>B1K PUTs</t>
  </si>
  <si>
    <t>0,0,1,0,1</t>
  </si>
  <si>
    <t>0,0,0,0,0</t>
  </si>
  <si>
    <t>0,0,0,1,0</t>
  </si>
  <si>
    <t>0,0,1,0,0</t>
  </si>
  <si>
    <t>0,1,1,0,0</t>
  </si>
  <si>
    <t>0,1,1,1,0</t>
  </si>
  <si>
    <t>1,0,0,0,0</t>
  </si>
  <si>
    <t>1,1,1,0,0</t>
  </si>
  <si>
    <t>1,1,1,0,1</t>
  </si>
  <si>
    <t>1,1,1,1,0</t>
  </si>
  <si>
    <t>Stress-related genes ID</t>
  </si>
  <si>
    <t>%ID</t>
  </si>
  <si>
    <t xml:space="preserve">Protein aln. length </t>
  </si>
  <si>
    <t>E-vlaue</t>
  </si>
  <si>
    <t>HSP bit score</t>
  </si>
  <si>
    <t>B1K2_isotigs07011</t>
  </si>
  <si>
    <t>F2DFX1_HORVU, dehydration response protein 4</t>
  </si>
  <si>
    <t>A4U8U5_HORVU, Hvdr4 (Rho-GTPase-activating protein)</t>
  </si>
  <si>
    <t>B1K2_isotig13404</t>
  </si>
  <si>
    <t>Q5Z9N6_ORYSJ</t>
  </si>
  <si>
    <t>B1K2_isotig12736</t>
  </si>
  <si>
    <t>Q9ZP24_WHEAT</t>
  </si>
  <si>
    <t>B1K2_isotig11690</t>
  </si>
  <si>
    <t>Q75HZ0_ORYSJ</t>
  </si>
  <si>
    <t>B1K2_isotig11660</t>
  </si>
  <si>
    <t>sp|P42762|ERD1_ARATH</t>
  </si>
  <si>
    <t>B1K2_isotig11235</t>
  </si>
  <si>
    <t>Q683D4_ARATH</t>
  </si>
  <si>
    <t>B1K2_isotig11193</t>
  </si>
  <si>
    <t>sp|P12810|HS16A_WHEAT</t>
  </si>
  <si>
    <t>B1K2_isotig10352</t>
  </si>
  <si>
    <t>F4KAF2_ARATH</t>
  </si>
  <si>
    <t>B1K2_isotig10151</t>
  </si>
  <si>
    <t>sp|Q94CS9|TIP12_ORYSJ</t>
  </si>
  <si>
    <t>B1K2_isotig10094</t>
  </si>
  <si>
    <t>F4IYB7_ARATH</t>
  </si>
  <si>
    <t>B1K2_isotig08824</t>
  </si>
  <si>
    <t>Q9SK46_ARATH</t>
  </si>
  <si>
    <t>B1K2_isotig08019</t>
  </si>
  <si>
    <t>B0FFN6_ORYSJ</t>
  </si>
  <si>
    <t>B1K2_isotig06852</t>
  </si>
  <si>
    <t>Q5TKG1_ORYSJ</t>
  </si>
  <si>
    <t>B1K2_isotig05354</t>
  </si>
  <si>
    <t>sp|Q9STX5|ENPL_ARATH</t>
  </si>
  <si>
    <t>B1K2_isotig03464</t>
  </si>
  <si>
    <t>sp|P29185|CH61_MAIZE</t>
  </si>
  <si>
    <t>B1K2_isotig02825</t>
  </si>
  <si>
    <t>sp|Q75GA5|TIP41_ORYSJ</t>
  </si>
  <si>
    <t>B1K2_isotig02211</t>
  </si>
  <si>
    <t>Q9XGF1_WHEAT</t>
  </si>
  <si>
    <t>B1K2_isotig02201</t>
  </si>
  <si>
    <t>Q9STW6_ARATH</t>
  </si>
  <si>
    <t>B1K2_isotig02163</t>
  </si>
  <si>
    <t>Q5KQJ9_ORYSJ</t>
  </si>
  <si>
    <t>B1K2_isotig01876</t>
  </si>
  <si>
    <t>Q08IH3_HORVU</t>
  </si>
  <si>
    <t>B1K2_isotig01121</t>
  </si>
  <si>
    <t>Q10KU5_ORYSJ</t>
  </si>
  <si>
    <t>B1K2_isotig00798</t>
  </si>
  <si>
    <t>Q53NM9_ORYSJ</t>
  </si>
  <si>
    <t>B1K2_GLNLCQC01DQCTQ</t>
  </si>
  <si>
    <t>Q6ZLQ0_ORYSJ</t>
  </si>
  <si>
    <t>B1K2_GLNLCQC01CM091</t>
  </si>
  <si>
    <t>Q9ZP25_WHEAT</t>
  </si>
  <si>
    <t>B1K2_GLNLCQC01A1OR9</t>
  </si>
  <si>
    <t>gi|339759320|dbj|BAK52287.1|</t>
  </si>
  <si>
    <t>gi|339759322|dbj|BAK52288.1|</t>
  </si>
  <si>
    <t>B1K30_isotig06645</t>
  </si>
  <si>
    <t>B1K30_isotig15196</t>
  </si>
  <si>
    <t>Q9S822_MAIZE</t>
  </si>
  <si>
    <t>Q6RYQ7_MAIZE</t>
  </si>
  <si>
    <t>B1K30_isotig14215</t>
  </si>
  <si>
    <t>B1K30_isotig14167</t>
  </si>
  <si>
    <t>Q5JM97_ORYSJ</t>
  </si>
  <si>
    <t>B1K30_isotig13553</t>
  </si>
  <si>
    <t>B1K30_isotig11741</t>
  </si>
  <si>
    <t>C9E2R2_WHEAT</t>
  </si>
  <si>
    <t>A8VRI1_TRITU</t>
  </si>
  <si>
    <t>B1K30_isotig11551</t>
  </si>
  <si>
    <t>Q688X8_ORYSJ</t>
  </si>
  <si>
    <t>B1K30_isotig11214</t>
  </si>
  <si>
    <t>B1K30_isotig10154</t>
  </si>
  <si>
    <t>B1K30_isotig09453</t>
  </si>
  <si>
    <t>Q5QLT2_ORYSJ</t>
  </si>
  <si>
    <t>B1K30_isotig09327</t>
  </si>
  <si>
    <t>B1K30_isotig09031</t>
  </si>
  <si>
    <t>sp|Q5VR89|SIP11_ORYSJ</t>
  </si>
  <si>
    <t>B1K30_isotig08741</t>
  </si>
  <si>
    <t>B1K30_isotig08303</t>
  </si>
  <si>
    <t>C0P753_MAIZE</t>
  </si>
  <si>
    <t>F0UXL1_MAIZE</t>
  </si>
  <si>
    <t>B1K30_isotig07823</t>
  </si>
  <si>
    <t>B1K30_isotig07374</t>
  </si>
  <si>
    <t>sp|Q9ATM1|SIP21_MAIZE</t>
  </si>
  <si>
    <t>B6TC82_MAIZE</t>
  </si>
  <si>
    <t>B1K30_isotig07097</t>
  </si>
  <si>
    <t>Q9C5N0_ARATH</t>
  </si>
  <si>
    <t>B1K30_isotig06948</t>
  </si>
  <si>
    <t>ERD1_ARATH</t>
  </si>
  <si>
    <t>B1K30_isotig06423</t>
  </si>
  <si>
    <t>########</t>
  </si>
  <si>
    <t>B1K30_isotig03767</t>
  </si>
  <si>
    <t>ENPL_ARATH</t>
  </si>
  <si>
    <t>B1K30_isotig03255</t>
  </si>
  <si>
    <t>B1K30_isotig02574</t>
  </si>
  <si>
    <t>Q5JLH8_ORYSJ</t>
  </si>
  <si>
    <t>B1K30_isotig02228</t>
  </si>
  <si>
    <t>B1K30_isotig02006</t>
  </si>
  <si>
    <t>B1K30_isotig01868</t>
  </si>
  <si>
    <t>B1K30_isotig00722</t>
  </si>
  <si>
    <t>B1K30_isotig00230</t>
  </si>
  <si>
    <t>sp|A2YWQ1|HSP81_ORYSI</t>
  </si>
  <si>
    <t>sp|Q0J4P2|HSP81_ORYSJ</t>
  </si>
  <si>
    <t>B1K30_isotig00229</t>
  </si>
  <si>
    <t>B1K30_isotig00082</t>
  </si>
  <si>
    <t>B1K30_GLNLCQC02IOKLK</t>
  </si>
  <si>
    <t>B1K30_GLNLCQC02HH7SX</t>
  </si>
  <si>
    <t>B6UH99_MAIZE</t>
  </si>
  <si>
    <t>B1K30_GLNLCQC02G83NM</t>
  </si>
  <si>
    <t>Q33AG5_ORYSJ</t>
  </si>
  <si>
    <t>ID of barley TFs</t>
  </si>
  <si>
    <t>B1K2_contig00431</t>
  </si>
  <si>
    <t>Hvu010163|Hordeum_vulgare|C3H|PUT-169a-Hordeum_vulgare-34572</t>
  </si>
  <si>
    <t>B1K2_GLNLCQC01AX6NL</t>
  </si>
  <si>
    <t>Hvu011275|Hordeum_vulgare|MYB|gnl|UG|Hv#S39523978</t>
  </si>
  <si>
    <t>B1K2_GLNLCQC01B2FH5</t>
  </si>
  <si>
    <t>Hvu011602|Hordeum_vulgare|C2H2|PUT-169a-Hordeum_vulgare-29881</t>
  </si>
  <si>
    <t>B1K2_GLNLCQC01BJFIN</t>
  </si>
  <si>
    <t>Hvu003800|Hordeum_vulgare|C3H|PUT-169a-Hordeum_vulgare-85393;gnl|UG|Hv#S19016948</t>
  </si>
  <si>
    <t>B1K2_GLNLCQC01BZN9X</t>
  </si>
  <si>
    <t>Hvu004244|Hordeum_vulgare|bHLH|gnl|UG|Hv#S29441794;PUT-169a-Hordeum_vulgare-12160</t>
  </si>
  <si>
    <t>B1K2_GLNLCQC01CQEB8</t>
  </si>
  <si>
    <t>Hvu018181|Hordeum_vulgare|CAMTA|PUT-169a-Hordeum_vulgare-66868</t>
  </si>
  <si>
    <t>B1K2_GLNLCQC01CVNMO</t>
  </si>
  <si>
    <t>Hvu011117|Hordeum_vulgare|HSF|PUT-169a-Hordeum_vulgare-23961</t>
  </si>
  <si>
    <t>B1K2_GLNLCQC01D3K6J</t>
  </si>
  <si>
    <t>Hvu004609|Hordeum_vulgare|bHLH|PUT-169a-Hordeum_vulgare-50830;gnl|UG|Hv#S12499871</t>
  </si>
  <si>
    <t>B1K2_GLNLCQC01DMN78</t>
  </si>
  <si>
    <t>Hvu002685|Hordeum_vulgare|MYB_related|PUT-169a-Hordeum_vulgare-403116443;gnl|UG|Hv#S41556377</t>
  </si>
  <si>
    <t>B1K2_GLNLCQC01E163D</t>
  </si>
  <si>
    <t>Hvu002846|Hordeum_vulgare|bHLH|gnl|UG|Hv#S39525349;PUT-169a-Hordeum_vulgare-31898</t>
  </si>
  <si>
    <t>B1K2_GLNLCQC01EDJBD</t>
  </si>
  <si>
    <t>Hvu017027|Hordeum_vulgare|FAR1|PUT-169a-Hordeum_vulgare-79817</t>
  </si>
  <si>
    <t>B1K2_GLNLCQC01EKB5Z</t>
  </si>
  <si>
    <t>Hvu010143|Hordeum_vulgare|C3H|gnl|UG|Hv#S39523529</t>
  </si>
  <si>
    <t>B1K2_GLNLCQC01EVRZF</t>
  </si>
  <si>
    <t>Hvu001635|Hordeum_vulgare|FAR1|gnl|UG|Hv#S39523867;PUT-169a-Hordeum_vulgare-46174</t>
  </si>
  <si>
    <t>B1K2_GLNLCQC01EYFJN</t>
  </si>
  <si>
    <t>Hvu000446|Hordeum_vulgare|WRKY|gnl|UG|Hv#S39525608;PUT-169a-Hordeum_vulgare-3921;gnl|UG|Hv#S16059458</t>
  </si>
  <si>
    <t>B1K2_isotig00201</t>
  </si>
  <si>
    <t>Hvu001677|Hordeum_vulgare|NAC|gnl|UG|Hv#S39523055;PUT-169a-Hordeum_vulgare-34037</t>
  </si>
  <si>
    <t>B1K2_isotig00586</t>
  </si>
  <si>
    <t>Hvu003851|Hordeum_vulgare|HB-other|gnl|UG|Hv#S39524052;PUT-169a-Hordeum_vulgare-66143</t>
  </si>
  <si>
    <t>B1K2_isotig00626</t>
  </si>
  <si>
    <t>Hvu018865|Hordeum_vulgare|MYB|PUT-169a-Hordeum_vulgare-75838</t>
  </si>
  <si>
    <t>B1K2_isotig00688</t>
  </si>
  <si>
    <t>Hvu002384|Hordeum_vulgare|bHLH|PUT-169a-Hordeum_vulgare-70801;gnl|UG|Hv#S19015871</t>
  </si>
  <si>
    <t>B1K2_isotig01018</t>
  </si>
  <si>
    <t>Hvu004190|Hordeum_vulgare|C2H2|PUT-169a-Hordeum_vulgare-67486;gnl|UG|Hv#S12609961</t>
  </si>
  <si>
    <t>B1K2_isotig01097</t>
  </si>
  <si>
    <t>Hvu005826|Hordeum_vulgare|HB-other|PUT-169a-Hordeum_vulgare-109336;gnl|UG|Hv#S12834910</t>
  </si>
  <si>
    <t>B1K2_isotig01171</t>
  </si>
  <si>
    <t>Hvu005088|Hordeum_vulgare|bHLH|PUT-169a-Hordeum_vulgare-100863;gnl|UG|Hv#S12795783</t>
  </si>
  <si>
    <t>B1K2_isotig01181</t>
  </si>
  <si>
    <t>Hvu010911|Hordeum_vulgare|MYB_related|PUT-169a-Hordeum_vulgare-49682</t>
  </si>
  <si>
    <t>B1K2_isotig01182</t>
  </si>
  <si>
    <t>B1K2_isotig01209</t>
  </si>
  <si>
    <t>Hvu012393|Hordeum_vulgare|C3H|PUT-169a-Hordeum_vulgare-33343</t>
  </si>
  <si>
    <t>B1K2_isotig01321</t>
  </si>
  <si>
    <t>Hvu017171|Hordeum_vulgare|MYB|PUT-169a-Hordeum_vulgare-55190</t>
  </si>
  <si>
    <t>B1K2_isotig01322</t>
  </si>
  <si>
    <t>B1K2_isotig01405</t>
  </si>
  <si>
    <t>Hvu007414|Hordeum_vulgare|MYB_related|gnl|UG|Hv#S12642548;PUT-169a-Hordeum_vulgare-19695</t>
  </si>
  <si>
    <t>B1K2_isotig01464</t>
  </si>
  <si>
    <t>Hvu000277|Hordeum_vulgare|DBB|gnl|UG|Hv#S12625322;PUT-169a-Hordeum_vulgare-13788;PUT-169a-Hordeum_vulgare-13787;PUT-169a-Hordeum_vulgare-13789</t>
  </si>
  <si>
    <t>B1K2_isotig01521</t>
  </si>
  <si>
    <t>Hvu010137|Hordeum_vulgare|GRAS|gnl|UG|Hv#S39526666</t>
  </si>
  <si>
    <t>B1K2_isotig01591</t>
  </si>
  <si>
    <t>Hvu012434|Hordeum_vulgare|NF-YC|PUT-169a-Hordeum_vulgare-113379</t>
  </si>
  <si>
    <t>B1K2_isotig01593</t>
  </si>
  <si>
    <t>Hvu004578|Hordeum_vulgare|bZIP|gnl|UG|Hv#S39524978;PUT-169a-Hordeum_vulgare-111543</t>
  </si>
  <si>
    <t>B1K2_isotig01682</t>
  </si>
  <si>
    <t>Hvu012389|Hordeum_vulgare|GATA|PUT-169a-Hordeum_vulgare-24249</t>
  </si>
  <si>
    <t>B1K2_isotig01925</t>
  </si>
  <si>
    <t>Hvu000591|Hordeum_vulgare|AP2|gnl|UG|Hv#S39523814;PUT-169a-Hordeum_vulgare-36194;gnl|UG|Hv#S12718479</t>
  </si>
  <si>
    <t>B1K2_isotig02243</t>
  </si>
  <si>
    <t>Hvu016520|Hordeum_vulgare|MYB_related|PUT-169a-Hordeum_vulgare-22230</t>
  </si>
  <si>
    <t>B1K2_isotig02378</t>
  </si>
  <si>
    <t>Hvu010261|Hordeum_vulgare|NAC|PUT-169a-Hordeum_vulgare-59063</t>
  </si>
  <si>
    <t>B1K2_isotig02552</t>
  </si>
  <si>
    <t>Hvu010644|Hordeum_vulgare|G2-like|PUT-169a-Hordeum_vulgare-289116438</t>
  </si>
  <si>
    <t>B1K2_isotig02725</t>
  </si>
  <si>
    <t>Hvu014436|Hordeum_vulgare|VOZ|PUT-169a-Hordeum_vulgare-69469</t>
  </si>
  <si>
    <t>B1K2_isotig02749</t>
  </si>
  <si>
    <t>Hvu001515|Hordeum_vulgare|MYB_related|PUT-169a-Hordeum_vulgare-73272;gnl|UG|Hv#S39525326</t>
  </si>
  <si>
    <t>B1K2_isotig02788</t>
  </si>
  <si>
    <t>Hvu014198|Hordeum_vulgare|C3H|PUT-169a-Hordeum_vulgare-14843</t>
  </si>
  <si>
    <t>B1K2_isotig02791</t>
  </si>
  <si>
    <t>Hvu001794|Hordeum_vulgare|bHLH|gnl|UG|Hv#S39525218;PUT-169a-Hordeum_vulgare-51292</t>
  </si>
  <si>
    <t>B1K2_isotig02975</t>
  </si>
  <si>
    <t>Hvu000354|Hordeum_vulgare|FAR1|gnl|UG|Hv#S39524298;PUT-169a-Hordeum_vulgare-371116438;PUT-169a-Hordeum_vulgare-101175</t>
  </si>
  <si>
    <t>B1K2_isotig03024</t>
  </si>
  <si>
    <t>Hvu002709|Hordeum_vulgare|Trihelix|PUT-169a-Hordeum_vulgare-100999;PUT-169a-Hordeum_vulgare-101000</t>
  </si>
  <si>
    <t>B1K2_isotig03040</t>
  </si>
  <si>
    <t>Hvu001410|Hordeum_vulgare|SBP|gnl|UG|Hv#S39527145;PUT-169a-Hordeum_vulgare-111547</t>
  </si>
  <si>
    <t>B1K2_isotig03109</t>
  </si>
  <si>
    <t>Hvu010521|Hordeum_vulgare|NAC|PUT-169a-Hordeum_vulgare-46116439</t>
  </si>
  <si>
    <t>B1K2_isotig03117</t>
  </si>
  <si>
    <t>Hvu003321|Hordeum_vulgare|C3H|gnl|UG|Hv#S39526691;PUT-169a-Hordeum_vulgare-33224</t>
  </si>
  <si>
    <t>B1K2_isotig03161</t>
  </si>
  <si>
    <t>Hvu010755|Hordeum_vulgare|C3H|PUT-169a-Hordeum_vulgare-29546</t>
  </si>
  <si>
    <t>B1K2_isotig03201</t>
  </si>
  <si>
    <t>Hvu002060|Hordeum_vulgare|GRAS|gnl|UG|Hv#S39525754;PUT-169a-Hordeum_vulgare-76578</t>
  </si>
  <si>
    <t>B1K2_isotig03238</t>
  </si>
  <si>
    <t>Hvu001655|Hordeum_vulgare|ARF|gnl|UG|Hv#S39525792;PUT-169a-Hordeum_vulgare-75832</t>
  </si>
  <si>
    <t>B1K2_isotig03286</t>
  </si>
  <si>
    <t>Hvu002914|Hordeum_vulgare|C2H2|gnl|UG|Hv#S39526945;PUT-169a-Hordeum_vulgare-41840</t>
  </si>
  <si>
    <t>B1K2_isotig03294</t>
  </si>
  <si>
    <t>Hvu003291|Hordeum_vulgare|bHLH|PUT-169a-Hordeum_vulgare-33141;gnl|UG|Hv#S39523881</t>
  </si>
  <si>
    <t>B1K2_isotig03369</t>
  </si>
  <si>
    <t>Hvu010937|Hordeum_vulgare|C3H|PUT-169a-Hordeum_vulgare-81053</t>
  </si>
  <si>
    <t>B1K2_isotig03391</t>
  </si>
  <si>
    <t>Hvu013218|Hordeum_vulgare|WRKY|PUT-169a-Hordeum_vulgare-71459</t>
  </si>
  <si>
    <t>B1K2_isotig03465</t>
  </si>
  <si>
    <t>Hvu006266|Hordeum_vulgare|C2H2|gnl|UG|Hv#S12555860;PUT-169a-Hordeum_vulgare-2855</t>
  </si>
  <si>
    <t>B1K2_isotig03518</t>
  </si>
  <si>
    <t>Hvu013039|Hordeum_vulgare|HSF|PUT-169a-Hordeum_vulgare-80883</t>
  </si>
  <si>
    <t>B1K2_isotig03534</t>
  </si>
  <si>
    <t>Hvu012144|Hordeum_vulgare|MYB_related|PUT-169a-Hordeum_vulgare-50250</t>
  </si>
  <si>
    <t>B1K2_isotig03549</t>
  </si>
  <si>
    <t>Hvu011888|Hordeum_vulgare|HB-other|PUT-169a-Hordeum_vulgare-65962</t>
  </si>
  <si>
    <t>B1K2_isotig03578</t>
  </si>
  <si>
    <t>Hvu003223|Hordeum_vulgare|NF-YA|PUT-169a-Hordeum_vulgare-403116442;gnl|UG|Hv#S39525679</t>
  </si>
  <si>
    <t>B1K2_isotig03660</t>
  </si>
  <si>
    <t>Hvu006525|Hordeum_vulgare|ERF|gnl|UG|Hv#S39527355;PUT-169a-Hordeum_vulgare-32838</t>
  </si>
  <si>
    <t>B1K2_isotig03735</t>
  </si>
  <si>
    <t>Hvu007359|Hordeum_vulgare|HSF|gnl|UG|Hv#S12516367;PUT-169a-Hordeum_vulgare-60749</t>
  </si>
  <si>
    <t>B1K2_isotig03789</t>
  </si>
  <si>
    <t>Hvu011758|Hordeum_vulgare|GRAS|PUT-169a-Hordeum_vulgare-90608</t>
  </si>
  <si>
    <t>B1K2_isotig03880</t>
  </si>
  <si>
    <t>Hvu001478|Hordeum_vulgare|Trihelix|gnl|UG|Hv#S39527846;PUT-169a-Hordeum_vulgare-76573</t>
  </si>
  <si>
    <t>B1K2_isotig03901</t>
  </si>
  <si>
    <t>Hvu002213|Hordeum_vulgare|C2H2|gnl|UG|Hv#S39525052;PUT-169a-Hordeum_vulgare-94428</t>
  </si>
  <si>
    <t>B1K2_isotig03902</t>
  </si>
  <si>
    <t>Hvu003363|Hordeum_vulgare|bZIP|gnl|UG|Hv#S12719885;PUT-169a-Hordeum_vulgare-58584</t>
  </si>
  <si>
    <t>B1K2_isotig04002</t>
  </si>
  <si>
    <t>Hvu000630|Hordeum_vulgare|GATA|gnl|UG|Hv#S39525747;PUT-169a-Hordeum_vulgare-90019;PUT-169a-Hordeum_vulgare-90018</t>
  </si>
  <si>
    <t>B1K2_isotig04004</t>
  </si>
  <si>
    <t>Hvu002699|Hordeum_vulgare|ARR-B|PUT-169a-Hordeum_vulgare-106158;gnl|UG|Hv#S12498588</t>
  </si>
  <si>
    <t>B1K2_isotig04020</t>
  </si>
  <si>
    <t>Hvu006567|Hordeum_vulgare|TALE|PUT-169a-Hordeum_vulgare-110386;PUT-169a-Hordeum_vulgare-110384</t>
  </si>
  <si>
    <t>B1K2_isotig04048</t>
  </si>
  <si>
    <t>Hvu001584|Hordeum_vulgare|NAC|gnl|UG|Hv#S39527709;PUT-169a-Hordeum_vulgare-7831</t>
  </si>
  <si>
    <t>B1K2_isotig04087</t>
  </si>
  <si>
    <t>Hvu002074|Hordeum_vulgare|WRKY|gnl|UG|Hv#S16822727;PUT-169a-Hordeum_vulgare-76925</t>
  </si>
  <si>
    <t>B1K2_isotig04144</t>
  </si>
  <si>
    <t>Hvu014624|Hordeum_vulgare|C2H2|PUT-169a-Hordeum_vulgare-40300</t>
  </si>
  <si>
    <t>B1K2_isotig04205</t>
  </si>
  <si>
    <t>Hvu000188|Hordeum_vulgare|NAC|gnl|UG|Hv#S44663149;PUT-169a-Hordeum_vulgare-58165;gnl|UG|Hv#S12680628;PUT-169a-Hordeum_vulgare-130116442</t>
  </si>
  <si>
    <t>B1K2_isotig04217</t>
  </si>
  <si>
    <t>Hvu002676|Hordeum_vulgare|Dof|gnl|UG|Hv#S39524071;PUT-169a-Hordeum_vulgare-99989</t>
  </si>
  <si>
    <t>B1K2_isotig04298</t>
  </si>
  <si>
    <t>Hvu005776|Hordeum_vulgare|bHLH|PUT-169a-Hordeum_vulgare-2799;gnl|UG|Hv#S12506178</t>
  </si>
  <si>
    <t>B1K2_isotig04316</t>
  </si>
  <si>
    <t>Hvu006319|Hordeum_vulgare|bZIP|PUT-169a-Hordeum_vulgare-80445;gnl|UG|Hv#S12643134</t>
  </si>
  <si>
    <t>B1K2_isotig04333</t>
  </si>
  <si>
    <t>Hvu003133|Hordeum_vulgare|ERF|gnl|UG|Hv#S39523391;PUT-169a-Hordeum_vulgare-33594</t>
  </si>
  <si>
    <t>B1K2_isotig04346</t>
  </si>
  <si>
    <t>Hvu005577|Hordeum_vulgare|bZIP|gnl|UG|Hv#S39523709;PUT-169a-Hordeum_vulgare-57726</t>
  </si>
  <si>
    <t>B1K2_isotig04363</t>
  </si>
  <si>
    <t>Hvu003379|Hordeum_vulgare|ERF|PUT-169a-Hordeum_vulgare-92254;PUT-169a-Hordeum_vulgare-92256</t>
  </si>
  <si>
    <t>B1K2_isotig04536</t>
  </si>
  <si>
    <t>Hvu004314|Hordeum_vulgare|GATA|PUT-169a-Hordeum_vulgare-53028;gnl|UG|Hv#S41551345</t>
  </si>
  <si>
    <t>B1K2_isotig04595</t>
  </si>
  <si>
    <t>Hvu005881|Hordeum_vulgare|bHLH|PUT-169a-Hordeum_vulgare-60891;gnl|UG|Hv#S42549118</t>
  </si>
  <si>
    <t>B1K2_isotig04650</t>
  </si>
  <si>
    <t>Hvu001759|Hordeum_vulgare|EIL|gnl|UG|Hv#S39522869;PUT-169a-Hordeum_vulgare-85078</t>
  </si>
  <si>
    <t>B1K2_isotig04668</t>
  </si>
  <si>
    <t>Hvu005112|Hordeum_vulgare|TALE|PUT-169a-Hordeum_vulgare-112627;gnl|UG|Hv#S12515383</t>
  </si>
  <si>
    <t>B1K2_isotig04707</t>
  </si>
  <si>
    <t>Hvu001562|Hordeum_vulgare|B3|PUT-169a-Hordeum_vulgare-94733;gnl|UG|Hv#S39525873</t>
  </si>
  <si>
    <t>B1K2_isotig04741</t>
  </si>
  <si>
    <t>Hvu016482|Hordeum_vulgare|GATA|PUT-169a-Hordeum_vulgare-41357</t>
  </si>
  <si>
    <t>B1K2_isotig04818</t>
  </si>
  <si>
    <t>Hvu011162|Hordeum_vulgare|bHLH|PUT-169a-Hordeum_vulgare-13440</t>
  </si>
  <si>
    <t>B1K2_isotig04895</t>
  </si>
  <si>
    <t>Hvu000566|Hordeum_vulgare|GeBP|PUT-169a-Hordeum_vulgare-109497;gnl|UG|Hv#S12521898;PUT-169a-Hordeum_vulgare-109498</t>
  </si>
  <si>
    <t>B1K2_isotig05013</t>
  </si>
  <si>
    <t>Hvu000665|Hordeum_vulgare|bZIP|gnl|UG|Hv#S39525998;PUT-169a-Hordeum_vulgare-51737;PUT-169a-Hordeum_vulgare-51738</t>
  </si>
  <si>
    <t>B1K2_isotig05022</t>
  </si>
  <si>
    <t>Hvu003335|Hordeum_vulgare|ERF|gnl|UG|Hv#S39525777;PUT-169a-Hordeum_vulgare-80806</t>
  </si>
  <si>
    <t>B1K2_isotig05050</t>
  </si>
  <si>
    <t>Hvu006302|Hordeum_vulgare|MIKC|gnl|UG|Hv#S36161752;PUT-169a-Hordeum_vulgare-459116443</t>
  </si>
  <si>
    <t>B1K2_isotig05073</t>
  </si>
  <si>
    <t>Hvu001434|Hordeum_vulgare|HB-PHD|gnl|UG|Hv#S39525757;PUT-169a-Hordeum_vulgare-92661</t>
  </si>
  <si>
    <t>B1K2_isotig05074</t>
  </si>
  <si>
    <t>Hvu001960|Hordeum_vulgare|GRAS|gnl|UG|Hv#S39527812;PUT-169a-Hordeum_vulgare-57268</t>
  </si>
  <si>
    <t>B1K2_isotig05316</t>
  </si>
  <si>
    <t>Hvu005236|Hordeum_vulgare|G2-like|PUT-169a-Hordeum_vulgare-19252;gnl|UG|Hv#S15181617</t>
  </si>
  <si>
    <t>B1K2_isotig05396</t>
  </si>
  <si>
    <t>Hvu003152|Hordeum_vulgare|MYB|PUT-169a-Hordeum_vulgare-321116438;gnl|UG|Hv#S39527460</t>
  </si>
  <si>
    <t>B1K2_isotig05525</t>
  </si>
  <si>
    <t>Hvu001964|Hordeum_vulgare|HRT-like|gnl|UG|Hv#S39525418;PUT-169a-Hordeum_vulgare-60945</t>
  </si>
  <si>
    <t>B1K2_isotig05579</t>
  </si>
  <si>
    <t>Hvu001561|Hordeum_vulgare|MYB_related|PUT-169a-Hordeum_vulgare-634116443;gnl|UG|Hv#S44065185</t>
  </si>
  <si>
    <t>B1K2_isotig05757</t>
  </si>
  <si>
    <t>Hvu001687|Hordeum_vulgare|EIL|gnl|UG|Hv#S39524779;PUT-169a-Hordeum_vulgare-98849</t>
  </si>
  <si>
    <t>B1K2_isotig05785</t>
  </si>
  <si>
    <t>Hvu005686|Hordeum_vulgare|GRAS|PUT-169a-Hordeum_vulgare-103022;PUT-169a-Hordeum_vulgare-103023</t>
  </si>
  <si>
    <t>B1K2_isotig05795</t>
  </si>
  <si>
    <t>Hvu001656|Hordeum_vulgare|ARR-B|gnl|UG|Hv#S39524768;PUT-169a-Hordeum_vulgare-62719</t>
  </si>
  <si>
    <t>B1K2_isotig05880</t>
  </si>
  <si>
    <t>Hvu015693|Hordeum_vulgare|bZIP|PUT-169a-Hordeum_vulgare-92735</t>
  </si>
  <si>
    <t>B1K2_isotig06024</t>
  </si>
  <si>
    <t>Hvu002355|Hordeum_vulgare|bZIP|PUT-169a-Hordeum_vulgare-137116443;gnl|UG|Hv#S39525475</t>
  </si>
  <si>
    <t>B1K2_isotig06093</t>
  </si>
  <si>
    <t>Hvu005090|Hordeum_vulgare|bHLH|PUT-169a-Hordeum_vulgare-19206;gnl|UG|Hv#S12517312</t>
  </si>
  <si>
    <t>B1K2_isotig06317</t>
  </si>
  <si>
    <t>Hvu012789|Hordeum_vulgare|MYB_related|gnl|UG|Hv#S12564093</t>
  </si>
  <si>
    <t>B1K2_isotig06348</t>
  </si>
  <si>
    <t>Hvu012228|Hordeum_vulgare|MYB_related|PUT-169a-Hordeum_vulgare-1959</t>
  </si>
  <si>
    <t>B1K2_isotig06501</t>
  </si>
  <si>
    <t>Hvu020329|Hordeum_vulgare|bHLH|PUT-169a-Hordeum_vulgare-5792</t>
  </si>
  <si>
    <t>B1K2_isotig06711</t>
  </si>
  <si>
    <t>Hvu001673|Hordeum_vulgare|MYB|gnl|UG|Hv#S39525732;PUT-169a-Hordeum_vulgare-40870</t>
  </si>
  <si>
    <t>B1K2_isotig06720</t>
  </si>
  <si>
    <t>Hvu008094|Hordeum_vulgare|bHLH|gnl|UG|Hv#S41556657;PUT-169a-Hordeum_vulgare-60606</t>
  </si>
  <si>
    <t>B1K2_isotig06804</t>
  </si>
  <si>
    <t>Hvu003786|Hordeum_vulgare|WRKY|PUT-169a-Hordeum_vulgare-44573;gnl|UG|Hv#S39523987</t>
  </si>
  <si>
    <t>B1K2_isotig06855</t>
  </si>
  <si>
    <t>Hvu012200|Hordeum_vulgare|bZIP|PUT-169a-Hordeum_vulgare-116284</t>
  </si>
  <si>
    <t>B1K2_isotig06904</t>
  </si>
  <si>
    <t>Hvu009835|Hordeum_vulgare|bZIP|gnl|UG|Hv#S12641506;PUT-169a-Hordeum_vulgare-85612</t>
  </si>
  <si>
    <t>B1K2_isotig07038</t>
  </si>
  <si>
    <t>Hvu001236|Hordeum_vulgare|C2H2|gnl|UG|Hv#S12516878;PUT-169a-Hordeum_vulgare-40848;PUT-169a-Hordeum_vulgare-40850</t>
  </si>
  <si>
    <t>B1K2_isotig07086</t>
  </si>
  <si>
    <t>Hvu007560|Hordeum_vulgare|YABBY|PUT-169a-Hordeum_vulgare-49758;gnl|UG|Hv#S12625204</t>
  </si>
  <si>
    <t>B1K2_isotig07089</t>
  </si>
  <si>
    <t>Hvu003727|Hordeum_vulgare|C2H2|PUT-169a-Hordeum_vulgare-72541;gnl|UG|Hv#S12642263</t>
  </si>
  <si>
    <t>B1K2_isotig07107</t>
  </si>
  <si>
    <t>Hvu013126|Hordeum_vulgare|ARF|PUT-169a-Hordeum_vulgare-15468</t>
  </si>
  <si>
    <t>B1K2_isotig07187</t>
  </si>
  <si>
    <t>Hvu007897|Hordeum_vulgare|C2H2|gnl|UG|Hv#S12850633;PUT-169a-Hordeum_vulgare-24488</t>
  </si>
  <si>
    <t>B1K2_isotig07219</t>
  </si>
  <si>
    <t>Hvu006992|Hordeum_vulgare|MYB_related|PUT-169a-Hordeum_vulgare-7861;gnl|UG|Hv#S21609493</t>
  </si>
  <si>
    <t>B1K2_isotig07239</t>
  </si>
  <si>
    <t>Hvu010840|Hordeum_vulgare|TALE|PUT-169a-Hordeum_vulgare-97363</t>
  </si>
  <si>
    <t>B1K2_isotig07362</t>
  </si>
  <si>
    <t>Hvu005549|Hordeum_vulgare|bHLH|gnl|UG|Hv#S34818047;PUT-169a-Hordeum_vulgare-27117</t>
  </si>
  <si>
    <t>B1K2_isotig07512</t>
  </si>
  <si>
    <t>Hvu019651|Hordeum_vulgare|C3H|PUT-169a-Hordeum_vulgare-43862</t>
  </si>
  <si>
    <t>B1K2_isotig07681</t>
  </si>
  <si>
    <t>Hvu014144|Hordeum_vulgare|WOX|PUT-169a-Hordeum_vulgare-22329</t>
  </si>
  <si>
    <t>B1K2_isotig07809</t>
  </si>
  <si>
    <t>Hvu012142|Hordeum_vulgare|bZIP|PUT-169a-Hordeum_vulgare-44669</t>
  </si>
  <si>
    <t>B1K2_isotig07837</t>
  </si>
  <si>
    <t>Hvu001322|Hordeum_vulgare|FAR1|gnl|UG|Hv#S39526253;PUT-169a-Hordeum_vulgare-89638</t>
  </si>
  <si>
    <t>B1K2_isotig07961</t>
  </si>
  <si>
    <t>Hvu003451|Hordeum_vulgare|bZIP|gnl|UG|Hv#S12719886;PUT-169a-Hordeum_vulgare-85151</t>
  </si>
  <si>
    <t>B1K2_isotig08009</t>
  </si>
  <si>
    <t>Hvu005466|Hordeum_vulgare|MIKC|gnl|UG|Hv#S30930717;PUT-169a-Hordeum_vulgare-107853</t>
  </si>
  <si>
    <t>B1K2_isotig08031</t>
  </si>
  <si>
    <t>Hvu002759|Hordeum_vulgare|MYB|PUT-169a-Hordeum_vulgare-101854;gnl|UG|Hv#S39526724</t>
  </si>
  <si>
    <t>B1K2_isotig08141</t>
  </si>
  <si>
    <t>Hvu005017|Hordeum_vulgare|C2H2|PUT-169a-Hordeum_vulgare-274116444;gnl|UG|Hv#S41554148</t>
  </si>
  <si>
    <t>B1K2_isotig08207</t>
  </si>
  <si>
    <t>Hvu004285|Hordeum_vulgare|C2H2|gnl|UG|Hv#S39523628;PUT-169a-Hordeum_vulgare-60156</t>
  </si>
  <si>
    <t>B1K2_isotig08226</t>
  </si>
  <si>
    <t>Hvu004221|Hordeum_vulgare|bZIP|gnl|UG|Hv#S36163928;PUT-169a-Hordeum_vulgare-91723</t>
  </si>
  <si>
    <t>B1K2_isotig08238</t>
  </si>
  <si>
    <t>Hvu003141|Hordeum_vulgare|B3|PUT-169a-Hordeum_vulgare-20116439;PUT-169a-Hordeum_vulgare-32468</t>
  </si>
  <si>
    <t>B1K2_isotig08265</t>
  </si>
  <si>
    <t>Hvu010674|Hordeum_vulgare|GRAS|PUT-169a-Hordeum_vulgare-79087</t>
  </si>
  <si>
    <t>B1K2_isotig08321</t>
  </si>
  <si>
    <t>Hvu008100|Hordeum_vulgare|TALE|PUT-169a-Hordeum_vulgare-34436;gnl|UG|Hv#S41544939</t>
  </si>
  <si>
    <t>B1K2_isotig08347</t>
  </si>
  <si>
    <t>Hvu005142|Hordeum_vulgare|HB-other|PUT-169a-Hordeum_vulgare-68673;gnl|UG|Hv#S12595265</t>
  </si>
  <si>
    <t>B1K2_isotig08441</t>
  </si>
  <si>
    <t>Hvu000815|Hordeum_vulgare|bHLH|PUT-169a-Hordeum_vulgare-452116438;gnl|UG|Hv#S12714787;PUT-169a-Hordeum_vulgare-452116437</t>
  </si>
  <si>
    <t>B1K2_isotig08639</t>
  </si>
  <si>
    <t>Hvu006196|Hordeum_vulgare|ERF|PUT-169a-Hordeum_vulgare-83759;gnl|UG|Hv#S12557426</t>
  </si>
  <si>
    <t>B1K2_isotig08853</t>
  </si>
  <si>
    <t>Hvu005475|Hordeum_vulgare|bZIP|PUT-169a-Hordeum_vulgare-16274;gnl|UG|Hv#S15201768</t>
  </si>
  <si>
    <t>B1K2_isotig08886</t>
  </si>
  <si>
    <t>Hvu011931|Hordeum_vulgare|bHLH|PUT-169a-Hordeum_vulgare-18344</t>
  </si>
  <si>
    <t>B1K2_isotig08930</t>
  </si>
  <si>
    <t>Hvu007366|Hordeum_vulgare|bZIP|gnl|UG|Hv#S12771078;PUT-169a-Hordeum_vulgare-90968</t>
  </si>
  <si>
    <t>B1K2_isotig08965</t>
  </si>
  <si>
    <t>Hvu013157|Hordeum_vulgare|B3|PUT-169a-Hordeum_vulgare-110915</t>
  </si>
  <si>
    <t>B1K2_isotig09161</t>
  </si>
  <si>
    <t>Hvu023506|Hordeum_vulgare|MYB_related|PUT-169a-Hordeum_vulgare-87146</t>
  </si>
  <si>
    <t>B1K2_isotig09528</t>
  </si>
  <si>
    <t>Hvu005768|Hordeum_vulgare|Whirly|gnl|UG|Hv#S39527481;PUT-169a-Hordeum_vulgare-8711</t>
  </si>
  <si>
    <t>B1K2_isotig09577</t>
  </si>
  <si>
    <t>Hvu012223|Hordeum_vulgare|bZIP|gnl|UG|Hv#S36163929</t>
  </si>
  <si>
    <t>B1K2_isotig09871</t>
  </si>
  <si>
    <t>Hvu014584|Hordeum_vulgare|MYB_related|PUT-169a-Hordeum_vulgare-53898</t>
  </si>
  <si>
    <t>B1K2_isotig10016</t>
  </si>
  <si>
    <t>Hvu009716|Hordeum_vulgare|MYB_related|gnl|UG|Hv#S12515122;PUT-169a-Hordeum_vulgare-82127</t>
  </si>
  <si>
    <t>B1K2_isotig10073</t>
  </si>
  <si>
    <t>Hvu003258|Hordeum_vulgare|GeBP|gnl|UG|Hv#S39526536;PUT-169a-Hordeum_vulgare-36200</t>
  </si>
  <si>
    <t>B1K2_isotig10221</t>
  </si>
  <si>
    <t>Hvu003652|Hordeum_vulgare|AP2|gnl|UG|Hv#S39527601;PUT-169a-Hordeum_vulgare-66601</t>
  </si>
  <si>
    <t>B1K2_isotig10290</t>
  </si>
  <si>
    <t>Hvu003517|Hordeum_vulgare|B3|PUT-169a-Hordeum_vulgare-57116440;gnl|UG|Hv#S41546659</t>
  </si>
  <si>
    <t>B1K2_isotig10457</t>
  </si>
  <si>
    <t>Hvu006978|Hordeum_vulgare|YABBY|gnl|UG|Hv#S39527345;PUT-169a-Hordeum_vulgare-82236</t>
  </si>
  <si>
    <t>B1K2_isotig10711</t>
  </si>
  <si>
    <t>Hvu003128|Hordeum_vulgare|HSF|PUT-169a-Hordeum_vulgare-106986;gnl|UG|Hv#S42541506</t>
  </si>
  <si>
    <t>B1K2_isotig10746</t>
  </si>
  <si>
    <t>Hvu001722|Hordeum_vulgare|NF-X1|PUT-169a-Hordeum_vulgare-39769;gnl|UG|Hv#S39525748</t>
  </si>
  <si>
    <t>B1K2_isotig10910</t>
  </si>
  <si>
    <t>Hvu012934|Hordeum_vulgare|bHLH|PUT-169a-Hordeum_vulgare-15966</t>
  </si>
  <si>
    <t>B1K2_isotig10985</t>
  </si>
  <si>
    <t>Hvu005379|Hordeum_vulgare|CPP|PUT-169a-Hordeum_vulgare-44855;gnl|UG|Hv#S19017200</t>
  </si>
  <si>
    <t>B1K2_isotig10988</t>
  </si>
  <si>
    <t>Hvu002017|Hordeum_vulgare|GRAS|gnl|UG|Hv#S39524692;PUT-169a-Hordeum_vulgare-245116437</t>
  </si>
  <si>
    <t>B1K2_isotig11031</t>
  </si>
  <si>
    <t>Hvu005291|Hordeum_vulgare|BBR/BPC|PUT-169a-Hordeum_vulgare-17327;gnl|UG|Hv#S12524284</t>
  </si>
  <si>
    <t>B1K2_isotig11283</t>
  </si>
  <si>
    <t>Hvu004751|Hordeum_vulgare|Dof|PUT-169a-Hordeum_vulgare-100240;gnl|UG|Hv#S15207268</t>
  </si>
  <si>
    <t>B1K2_isotig11656</t>
  </si>
  <si>
    <t>Hvu002735|Hordeum_vulgare|C3H|gnl|UG|Hv#S39524605;PUT-169a-Hordeum_vulgare-56386</t>
  </si>
  <si>
    <t>B1K2_isotig11924</t>
  </si>
  <si>
    <t>Hvu001397|Hordeum_vulgare|SBP|gnl|UG|Hv#S39525372;PUT-169a-Hordeum_vulgare-80827</t>
  </si>
  <si>
    <t>B1K2_isotig12023</t>
  </si>
  <si>
    <t>Hvu005651|Hordeum_vulgare|HB-other|PUT-169a-Hordeum_vulgare-5625;gnl|UG|Hv#S12514739</t>
  </si>
  <si>
    <t>B1K2_isotig12366</t>
  </si>
  <si>
    <t>Hvu003168|Hordeum_vulgare|C3H|gnl|UG|Hv#S39524438;PUT-169a-Hordeum_vulgare-53864</t>
  </si>
  <si>
    <t>B1K2_isotig12515</t>
  </si>
  <si>
    <t>Hvu003171|Hordeum_vulgare|bZIP|gnl|UG|Hv#S39527772;PUT-169a-Hordeum_vulgare-99889</t>
  </si>
  <si>
    <t>B1K2_isotig12844</t>
  </si>
  <si>
    <t>Hvu011939|Hordeum_vulgare|MYB_related|PUT-169a-Hordeum_vulgare-416116442</t>
  </si>
  <si>
    <t>B1K2_isotig13090</t>
  </si>
  <si>
    <t>Hvu013911|Hordeum_vulgare|bHLH|PUT-169a-Hordeum_vulgare-19116438</t>
  </si>
  <si>
    <t>B1K2_isotig13299</t>
  </si>
  <si>
    <t>Hvu013000|Hordeum_vulgare|MYB|PUT-169a-Hordeum_vulgare-87370</t>
  </si>
  <si>
    <t>B1K2_isotig13439</t>
  </si>
  <si>
    <t>Hvu003648|Hordeum_vulgare|BES1|gnl|UG|Hv#S39524990;PUT-169a-Hordeum_vulgare-86713</t>
  </si>
  <si>
    <t>B1K2_isotig13584</t>
  </si>
  <si>
    <t>Hvu001374|Hordeum_vulgare|Nin-like|gnl|UG|Hv#S39523174;PUT-169a-Hordeum_vulgare-36284</t>
  </si>
  <si>
    <t>B1K2_isotig13810</t>
  </si>
  <si>
    <t>Hvu018414|Hordeum_vulgare|BBR/BPC|gnl|UG|Hv#S41572647</t>
  </si>
  <si>
    <t>B1K2_isotig14085</t>
  </si>
  <si>
    <t>Hvu018669|Hordeum_vulgare|E2F/DP|PUT-169a-Hordeum_vulgare-72502</t>
  </si>
  <si>
    <t>B1K2_isotig14356</t>
  </si>
  <si>
    <t>Hvu004932|Hordeum_vulgare|bHLH|PUT-169a-Hordeum_vulgare-14909;gnl|UG|Hv#S41549627</t>
  </si>
  <si>
    <t>B1K2_isotig14777</t>
  </si>
  <si>
    <t>Hvu009097|Hordeum_vulgare|G2-like|PUT-169a-Hordeum_vulgare-90836;PUT-169a-Hordeum_vulgare-90837</t>
  </si>
  <si>
    <t>B1K2_isotig14794</t>
  </si>
  <si>
    <t>Hvu019093|Hordeum_vulgare|C2H2|PUT-169a-Hordeum_vulgare-109251</t>
  </si>
  <si>
    <t>B1K2_isotig14804</t>
  </si>
  <si>
    <t>Hvu013333|Hordeum_vulgare|bHLH|PUT-169a-Hordeum_vulgare-8392</t>
  </si>
  <si>
    <t>B1K30_GLNLCQC02FHUD4</t>
  </si>
  <si>
    <t>Hvu005221|Hordeum_vulgare|MYB_related|PUT-169a-Hordeum_vulgare-52792;gnl|UG|Hv#S12535171</t>
  </si>
  <si>
    <t>B1K30_GLNLCQC02FY504</t>
  </si>
  <si>
    <t>Hvu012972|Hordeum_vulgare|Dof|PUT-169a-Hordeum_vulgare-20965</t>
  </si>
  <si>
    <t>B1K30_GLNLCQC02FYY3M</t>
  </si>
  <si>
    <t>Hvu020890|Hordeum_vulgare|NAC|PUT-169a-Hordeum_vulgare-53302</t>
  </si>
  <si>
    <t>B1K30_GLNLCQC02G484G</t>
  </si>
  <si>
    <t>B1K30_GLNLCQC02GA4AR</t>
  </si>
  <si>
    <t>B1K30_GLNLCQC02GBUIG</t>
  </si>
  <si>
    <t>B1K30_GLNLCQC02GJD4B</t>
  </si>
  <si>
    <t>Hvu004683|Hordeum_vulgare|C2H2|gnl|UG|Hv#S39526111;PUT-169a-Hordeum_vulgare-136116441</t>
  </si>
  <si>
    <t>B1K30_GLNLCQC02GOF0U</t>
  </si>
  <si>
    <t>B1K30_GLNLCQC02HQPAM</t>
  </si>
  <si>
    <t>Hvu002729|Hordeum_vulgare|G2-like|gnl|UG|Hv#S39527276;PUT-169a-Hordeum_vulgare-74215</t>
  </si>
  <si>
    <t>B1K30_GLNLCQC02HW9GH</t>
  </si>
  <si>
    <t>B1K30_GLNLCQC02I4ATO</t>
  </si>
  <si>
    <t>B1K30_GLNLCQC02I720I</t>
  </si>
  <si>
    <t>Hvu006652|Hordeum_vulgare|NF-YA|gnl|UG|Hv#S12500252;PUT-169a-Hordeum_vulgare-87267</t>
  </si>
  <si>
    <t>B1K30_GLNLCQC02IEM65</t>
  </si>
  <si>
    <t>Hvu002217|Hordeum_vulgare|C3H|gnl|UG|Hv#S39525827;PUT-169a-Hordeum_vulgare-101169</t>
  </si>
  <si>
    <t>B1K30_GLNLCQC02IHAM7</t>
  </si>
  <si>
    <t>B1K30_GLNLCQC02IJZCW</t>
  </si>
  <si>
    <t>B1K30_GLNLCQC02IL45J</t>
  </si>
  <si>
    <t>Hvu001422|Hordeum_vulgare|FAR1|gnl|UG|Hv#S39524221;PUT-169a-Hordeum_vulgare-20717</t>
  </si>
  <si>
    <t>B1K30_GLNLCQC02IQ05A</t>
  </si>
  <si>
    <t>Hvu010553|Hordeum_vulgare|LSD|PUT-169a-Hordeum_vulgare-55034</t>
  </si>
  <si>
    <t>B1K30_GLNLCQC02IZ0TS</t>
  </si>
  <si>
    <t>Hvu017177|Hordeum_vulgare|WRKY|PUT-169a-Hordeum_vulgare-65899</t>
  </si>
  <si>
    <t>B1K30_GLNLCQC02J1LWL</t>
  </si>
  <si>
    <t>B1K30_GLNLCQC02JFR10</t>
  </si>
  <si>
    <t>B1K30_isotig00181</t>
  </si>
  <si>
    <t>B1K30_isotig00417</t>
  </si>
  <si>
    <t>Hvu010152|Hordeum_vulgare|ARF|PUT-169a-Hordeum_vulgare-27111</t>
  </si>
  <si>
    <t>B1K30_isotig00499</t>
  </si>
  <si>
    <t>Hvu008033|Hordeum_vulgare|MYB_related|gnl|UG|Hv#S39526684;PUT-169a-Hordeum_vulgare-75840</t>
  </si>
  <si>
    <t>B1K30_isotig00514</t>
  </si>
  <si>
    <t>Hvu003443|Hordeum_vulgare|bZIP|gnl|UG|Hv#S39525869;PUT-169a-Hordeum_vulgare-35570</t>
  </si>
  <si>
    <t>B1K30_isotig00515</t>
  </si>
  <si>
    <t>Hvu011707|Hordeum_vulgare|bZIP|PUT-169a-Hordeum_vulgare-35571</t>
  </si>
  <si>
    <t>B1K30_isotig00621</t>
  </si>
  <si>
    <t>B1K30_isotig00897</t>
  </si>
  <si>
    <t>B1K30_isotig00937</t>
  </si>
  <si>
    <t>B1K30_isotig00938</t>
  </si>
  <si>
    <t>B1K30_isotig01019</t>
  </si>
  <si>
    <t>B1K30_isotig01091</t>
  </si>
  <si>
    <t>B1K30_isotig01092</t>
  </si>
  <si>
    <t>B1K30_isotig01113</t>
  </si>
  <si>
    <t>B1K30_isotig01449</t>
  </si>
  <si>
    <t>B1K30_isotig01456</t>
  </si>
  <si>
    <t>B1K30_isotig01503</t>
  </si>
  <si>
    <t>B1K30_isotig01531</t>
  </si>
  <si>
    <t>B1K30_isotig01573</t>
  </si>
  <si>
    <t>B1K30_isotig01576</t>
  </si>
  <si>
    <t>Hvu007230|Hordeum_vulgare|bZIP|PUT-169a-Hordeum_vulgare-98832;gnl|UG|Hv#S12838788</t>
  </si>
  <si>
    <t>B1K30_isotig01638</t>
  </si>
  <si>
    <t>B1K30_isotig01681</t>
  </si>
  <si>
    <t>B1K30_isotig01691</t>
  </si>
  <si>
    <t>B1K30_isotig01932</t>
  </si>
  <si>
    <t>B1K30_isotig02412</t>
  </si>
  <si>
    <t>B1K30_isotig02515</t>
  </si>
  <si>
    <t>Hvu003180|Hordeum_vulgare|CO-like|gnl|UG|Hv#S39524593;PUT-169a-Hordeum_vulgare-4302</t>
  </si>
  <si>
    <t>B1K30_isotig02544</t>
  </si>
  <si>
    <t>B1K30_isotig02562</t>
  </si>
  <si>
    <t>B1K30_isotig02629</t>
  </si>
  <si>
    <t>B1K30_isotig02694</t>
  </si>
  <si>
    <t>B1K30_isotig02871</t>
  </si>
  <si>
    <t>B1K30_isotig02888</t>
  </si>
  <si>
    <t>B1K30_isotig03279</t>
  </si>
  <si>
    <t>B1K30_isotig03331</t>
  </si>
  <si>
    <t>B1K30_isotig03360</t>
  </si>
  <si>
    <t>B1K30_isotig03586</t>
  </si>
  <si>
    <t>B1K30_isotig03606</t>
  </si>
  <si>
    <t>B1K30_isotig03608</t>
  </si>
  <si>
    <t>B1K30_isotig03623</t>
  </si>
  <si>
    <t>B1K30_isotig03810</t>
  </si>
  <si>
    <t>B1K30_isotig03865</t>
  </si>
  <si>
    <t>B1K30_isotig03922</t>
  </si>
  <si>
    <t>B1K30_isotig03990</t>
  </si>
  <si>
    <t>B1K30_isotig03996</t>
  </si>
  <si>
    <t>B1K30_isotig04016</t>
  </si>
  <si>
    <t>B1K30_isotig04102</t>
  </si>
  <si>
    <t>B1K30_isotig04110</t>
  </si>
  <si>
    <t>B1K30_isotig04236</t>
  </si>
  <si>
    <t>Hvu000347|Hordeum_vulgare|C3H|gnl|UG|Hv#S39527738;PUT-169a-Hordeum_vulgare-25671;PUT-169a-Hordeum_vulgare-25672</t>
  </si>
  <si>
    <t>B1K30_isotig04241</t>
  </si>
  <si>
    <t>B1K30_isotig04248</t>
  </si>
  <si>
    <t>B1K30_isotig04537</t>
  </si>
  <si>
    <t>B1K30_isotig04606</t>
  </si>
  <si>
    <t>B1K30_isotig04631</t>
  </si>
  <si>
    <t>B1K30_isotig04807</t>
  </si>
  <si>
    <t>Hvu015539|Hordeum_vulgare|C3H|PUT-169a-Hordeum_vulgare-73246</t>
  </si>
  <si>
    <t>B1K30_isotig04913</t>
  </si>
  <si>
    <t>B1K30_isotig05005</t>
  </si>
  <si>
    <t>B1K30_isotig05020</t>
  </si>
  <si>
    <t>B1K30_isotig05132</t>
  </si>
  <si>
    <t>Hvu014960|Hordeum_vulgare|C2H2|PUT-169a-Hordeum_vulgare-6014</t>
  </si>
  <si>
    <t>B1K30_isotig05249</t>
  </si>
  <si>
    <t>Hvu002304|Hordeum_vulgare|HSF|PUT-169a-Hordeum_vulgare-59118;gnl|UG|Hv#S12627380</t>
  </si>
  <si>
    <t>B1K30_isotig05273</t>
  </si>
  <si>
    <t>B1K30_isotig05283</t>
  </si>
  <si>
    <t>B1K30_isotig05322</t>
  </si>
  <si>
    <t>B1K30_isotig05365</t>
  </si>
  <si>
    <t>B1K30_isotig05393</t>
  </si>
  <si>
    <t>B1K30_isotig05401</t>
  </si>
  <si>
    <t>Hvu018686|Hordeum_vulgare|TALE|gnl|UG|Hv#S12502039</t>
  </si>
  <si>
    <t>B1K30_isotig05442</t>
  </si>
  <si>
    <t>B1K30_isotig05489</t>
  </si>
  <si>
    <t>B1K30_isotig05624</t>
  </si>
  <si>
    <t>B1K30_isotig05662</t>
  </si>
  <si>
    <t>B1K30_isotig05757</t>
  </si>
  <si>
    <t>B1K30_isotig05792</t>
  </si>
  <si>
    <t>Hvu015389|Hordeum_vulgare|bZIP|PUT-169a-Hordeum_vulgare-25116445</t>
  </si>
  <si>
    <t>B1K30_isotig05802</t>
  </si>
  <si>
    <t>B1K30_isotig05862</t>
  </si>
  <si>
    <t>B1K30_isotig05988</t>
  </si>
  <si>
    <t>B1K30_isotig05989</t>
  </si>
  <si>
    <t>B1K30_isotig06061</t>
  </si>
  <si>
    <t>B1K30_isotig06072</t>
  </si>
  <si>
    <t>B1K30_isotig06155</t>
  </si>
  <si>
    <t>B1K30_isotig06236</t>
  </si>
  <si>
    <t>Hvu004921|Hordeum_vulgare|ERF|gnl|UG|Hv#S24638304;PUT-169a-Hordeum_vulgare-56480</t>
  </si>
  <si>
    <t>B1K30_isotig06276</t>
  </si>
  <si>
    <t>B1K30_isotig06302</t>
  </si>
  <si>
    <t>B1K30_isotig06313</t>
  </si>
  <si>
    <t>B1K30_isotig06325</t>
  </si>
  <si>
    <t>B1K30_isotig06397</t>
  </si>
  <si>
    <t>Hvu004369|Hordeum_vulgare|NAC|gnl|UG|Hv#S37958957;PUT-169a-Hordeum_vulgare-268116439</t>
  </si>
  <si>
    <t>B1K30_isotig06540</t>
  </si>
  <si>
    <t>B1K30_isotig06574</t>
  </si>
  <si>
    <t>Hvu004842|Hordeum_vulgare|NF-YC|gnl|UG|Hv#S39526864;PUT-169a-Hordeum_vulgare-49991</t>
  </si>
  <si>
    <t>B1K30_isotig06590</t>
  </si>
  <si>
    <t>B1K30_isotig06613</t>
  </si>
  <si>
    <t>B1K30_isotig06684</t>
  </si>
  <si>
    <t>B1K30_isotig06816</t>
  </si>
  <si>
    <t>B1K30_isotig06850</t>
  </si>
  <si>
    <t>B1K30_isotig06949</t>
  </si>
  <si>
    <t>Hvu006289|Hordeum_vulgare|MIKC|PUT-169a-Hordeum_vulgare-55295;gnl|UG|Hv#S12758426</t>
  </si>
  <si>
    <t>B1K30_isotig06954</t>
  </si>
  <si>
    <t>B1K30_isotig07007</t>
  </si>
  <si>
    <t>B1K30_isotig07059</t>
  </si>
  <si>
    <t>B1K30_isotig07241</t>
  </si>
  <si>
    <t>B1K30_isotig07386</t>
  </si>
  <si>
    <t>B1K30_isotig07615</t>
  </si>
  <si>
    <t>Hvu019904|Hordeum_vulgare|NF-YB|PUT-169a-Hordeum_vulgare-68116439</t>
  </si>
  <si>
    <t>B1K30_isotig07700</t>
  </si>
  <si>
    <t>Hvu002587|Hordeum_vulgare|bHLH|PUT-169a-Hordeum_vulgare-73976;PUT-169a-Hordeum_vulgare-73977</t>
  </si>
  <si>
    <t>B1K30_isotig07727</t>
  </si>
  <si>
    <t>B1K30_isotig07787</t>
  </si>
  <si>
    <t>B1K30_isotig07875</t>
  </si>
  <si>
    <t>B1K30_isotig08179</t>
  </si>
  <si>
    <t>B1K30_isotig08222</t>
  </si>
  <si>
    <t>B1K30_isotig08380</t>
  </si>
  <si>
    <t>B1K30_isotig08621</t>
  </si>
  <si>
    <t>B1K30_isotig09732</t>
  </si>
  <si>
    <t>Hvu004245|Hordeum_vulgare|MYB|gnl|UG|Hv#S39523769;PUT-169a-Hordeum_vulgare-29167</t>
  </si>
  <si>
    <t>B1K30_isotig10065</t>
  </si>
  <si>
    <t>B1K30_isotig10343</t>
  </si>
  <si>
    <t>Hvu005761|Hordeum_vulgare|MIKC|gnl|UG|Hv#S12564065;PUT-169a-Hordeum_vulgare-39283</t>
  </si>
  <si>
    <t>B1K30_isotig10423</t>
  </si>
  <si>
    <t>Hvu011193|Hordeum_vulgare|C2H2|PUT-169a-Hordeum_vulgare-64428</t>
  </si>
  <si>
    <t>B1K30_isotig10748</t>
  </si>
  <si>
    <t>B1K30_isotig10775</t>
  </si>
  <si>
    <t>B1K30_isotig10785</t>
  </si>
  <si>
    <t>B1K30_isotig10960</t>
  </si>
  <si>
    <t>B1K30_isotig11027</t>
  </si>
  <si>
    <t>B1K30_isotig11243</t>
  </si>
  <si>
    <t>B1K30_isotig11263</t>
  </si>
  <si>
    <t>B1K30_isotig11271</t>
  </si>
  <si>
    <t>B1K30_isotig11419</t>
  </si>
  <si>
    <t>Hvu007848|Hordeum_vulgare|bZIP|PUT-169a-Hordeum_vulgare-85552;gnl|UG|Hv#S12777031</t>
  </si>
  <si>
    <t>B1K30_isotig11712</t>
  </si>
  <si>
    <t>B1K30_isotig11720</t>
  </si>
  <si>
    <t>Hvu006080|Hordeum_vulgare|bZIP|PUT-169a-Hordeum_vulgare-101012;gnl|UG|Hv#S18408323</t>
  </si>
  <si>
    <t>B1K30_isotig11836</t>
  </si>
  <si>
    <t>B1K30_isotig12159</t>
  </si>
  <si>
    <t>B1K30_isotig12418</t>
  </si>
  <si>
    <t>Hvu011226|Hordeum_vulgare|C3H|PUT-169a-Hordeum_vulgare-101033</t>
  </si>
  <si>
    <t>B1K30_isotig12568</t>
  </si>
  <si>
    <t>B1K30_isotig12696</t>
  </si>
  <si>
    <t>B1K30_isotig12987</t>
  </si>
  <si>
    <t>B1K30_isotig13013</t>
  </si>
  <si>
    <t>Hvu003419|Hordeum_vulgare|HSF|PUT-169a-Hordeum_vulgare-60658;gnl|UG|Hv#S12589012</t>
  </si>
  <si>
    <t>B1K30_isotig13163</t>
  </si>
  <si>
    <t>Hvu018701|Hordeum_vulgare|B3|gnl|UG|Hv#S41573338</t>
  </si>
  <si>
    <t>B1K30_isotig13272</t>
  </si>
  <si>
    <t>Hvu005750|Hordeum_vulgare|B3|PUT-169a-Hordeum_vulgare-53785;gnl|UG|Hv#S12629490</t>
  </si>
  <si>
    <t>B1K30_isotig13835</t>
  </si>
  <si>
    <t>Hvu002260|Hordeum_vulgare|C2H2|gnl|UG|Hv#S39526487;PUT-169a-Hordeum_vulgare-75129</t>
  </si>
  <si>
    <t>B1K30_isotig14123</t>
  </si>
  <si>
    <t>B1K30_isotig14273</t>
  </si>
  <si>
    <t>B1K30_isotig14795</t>
  </si>
  <si>
    <t>B1K30_isotig14965</t>
  </si>
  <si>
    <t>B1K30_isotig15651</t>
  </si>
  <si>
    <t>B1K2 &amp; B1K30 PUTs</t>
  </si>
  <si>
    <t>B1K2_contig00191</t>
  </si>
  <si>
    <t>Tae000437|Triticum_aestivum|bHLH|PUT-163c-Triticum_aestivum-2853;PUT-163c-Triticum_aestivum-2850;PUT-163c-Triticum_aestivum-2852</t>
  </si>
  <si>
    <t>B1K2_GLNLCQC01BCD1S</t>
  </si>
  <si>
    <t>Bdi025158|Brachypodium_distachyon|MYB_related|Bradi2g05590.3</t>
  </si>
  <si>
    <t>Bdi025766|Brachypodium_distachyon|MYB_related|Bradi2g05590.1</t>
  </si>
  <si>
    <t>Bdi026055|Brachypodium_distachyon|MYB_related|Bradi2g05590.2</t>
  </si>
  <si>
    <t>B1K2_GLNLCQC01BJAXE</t>
  </si>
  <si>
    <t>Tae000824|Triticum_aestivum|MIKC|gnl|UG|Ta#S24663747;gnl|UG|Ta#S52544485</t>
  </si>
  <si>
    <t>B1K2_GLNLCQC01BPL22</t>
  </si>
  <si>
    <t>Tae013175|Triticum_aestivum|GRAS|gnl|UG|Ta#S16256906</t>
  </si>
  <si>
    <t>B1K2_GLNLCQC01BUC9B</t>
  </si>
  <si>
    <t>Bdi029534|Brachypodium_distachyon|Trihelix|Bradi3g45230.1</t>
  </si>
  <si>
    <t>Osj044538|Oryza_sativa_subsp._japonica|Trihelix|LOC_Os02g33610.1</t>
  </si>
  <si>
    <t>B1K2_GLNLCQC01CEZ96</t>
  </si>
  <si>
    <t>Tae004767|Triticum_aestivum|Nin-like|gnl|UG|Ta#S18006046</t>
  </si>
  <si>
    <t>B1K2_GLNLCQC01COA62</t>
  </si>
  <si>
    <t>Tae001084|Triticum_aestivum|HB-other|gnl|UG|Ta#S52543866</t>
  </si>
  <si>
    <t>B1K2_GLNLCQC01CXFX3</t>
  </si>
  <si>
    <t>Tae001085|Triticum_aestivum|MYB|gnl|UG|Ta#S52544771</t>
  </si>
  <si>
    <t>B1K2_GLNLCQC01CXLK1</t>
  </si>
  <si>
    <t>Tae001715|Triticum_aestivum|FAR1|gnl|UG|Ta#S52543849</t>
  </si>
  <si>
    <t>B1K2_GLNLCQC01D0GCL</t>
  </si>
  <si>
    <t>Tae002164|Triticum_aestivum|CPP|gnl|UG|Ta#S52543471</t>
  </si>
  <si>
    <t>B1K2_GLNLCQC01DACIQ</t>
  </si>
  <si>
    <t>Bdi017686|Brachypodium_distachyon|FAR1|Bradi3g48310.1</t>
  </si>
  <si>
    <t>B1K2_GLNLCQC01DLP4C</t>
  </si>
  <si>
    <t>Osj027418|Oryza_sativa_subsp._japonica|G2-like|LOC_Os05g40960.1</t>
  </si>
  <si>
    <t>B1K2_GLNLCQC01DU2X6</t>
  </si>
  <si>
    <t>Bdi009780|Brachypodium_distachyon|VOZ|Bradi2g19820.1</t>
  </si>
  <si>
    <t>B1K2_GLNLCQC01DVLU9</t>
  </si>
  <si>
    <t>Tae001369|Triticum_aestivum|FAR1|gnl|UG|Ta#S52542352</t>
  </si>
  <si>
    <t>Bdi010995|Brachypodium_distachyon|bHLH|Bradi2g22810.1</t>
  </si>
  <si>
    <t>Bdi015102|Brachypodium_distachyon|WRKY|Bradi3g19640.1</t>
  </si>
  <si>
    <t>Tae001896|Triticum_aestivum|NAC|gnl|UG|Ta#S52545773</t>
  </si>
  <si>
    <t>B1K2_isotig00628</t>
  </si>
  <si>
    <t>Zma037488|Zea_mays|MYB|GRMZM2G130149_T04</t>
  </si>
  <si>
    <t>Tae002926|Triticum_aestivum|bHLH|gnl|UG|Ta#S40784277</t>
  </si>
  <si>
    <t>B1K2_isotig00759</t>
  </si>
  <si>
    <t>Zma040717|Zea_mays|C2H2|GRMZM2G165581_T02;NM_001138444</t>
  </si>
  <si>
    <t>B1K2_isotig00943</t>
  </si>
  <si>
    <t>Bdi010512|Brachypodium_distachyon|GRAS|Bradi1g25370.1</t>
  </si>
  <si>
    <t>B1K2_isotig00945</t>
  </si>
  <si>
    <t>Tae001589|Triticum_aestivum|MYB_related|gnl|UG|Ta#S52546643</t>
  </si>
  <si>
    <t>B1K2_isotig01372</t>
  </si>
  <si>
    <t>Zma051649|Zea_mays|M-type|GRMZM2G446426_T01</t>
  </si>
  <si>
    <t>B1K2_isotig01375</t>
  </si>
  <si>
    <t>Tae003831|Triticum_aestivum|ERF|gnl|UG|Ta#S16058415</t>
  </si>
  <si>
    <t>Tae006442|Triticum_aestivum|MYB_related|gnl|UG|Ta#S16058150</t>
  </si>
  <si>
    <t>Bdi029851|Brachypodium_distachyon|DBB|Bradi4g35950.1</t>
  </si>
  <si>
    <t>B1K2_isotig01491</t>
  </si>
  <si>
    <t>Osj001306|Oryza_sativa_subsp._japonica|C3H|LOC_Os06g21390.1;LOC_Os06g21390.2;NM_001064040</t>
  </si>
  <si>
    <t>Osj005041|Oryza_sativa_subsp._japonica|C3H|LOC_Os06g21390.3</t>
  </si>
  <si>
    <t>Osj046925|Oryza_sativa_subsp._japonica|C3H|LOC_Os06g21390.4</t>
  </si>
  <si>
    <t>Tae007260|Triticum_aestivum|NF-YC|gnl|UG|Ta#S16058137</t>
  </si>
  <si>
    <t>B1K2_isotig01592</t>
  </si>
  <si>
    <t>Osj014843|Oryza_sativa_subsp._japonica|NF-YC|LOC_Os11g34200.1;NM_001074587</t>
  </si>
  <si>
    <t>Sbi031081|Sorghum_bicolor|NF-YC|Sb05g020860;XM_002449602</t>
  </si>
  <si>
    <t>Zma029360|Zea_mays|NF-YC|GRMZM2G105317_T03;NM_001165544</t>
  </si>
  <si>
    <t>Tae003901|Triticum_aestivum|bZIP|gnl|UG|Ta#S52544141</t>
  </si>
  <si>
    <t>B1K2_isotig01634</t>
  </si>
  <si>
    <t>Sbi011998|Sorghum_bicolor|bHLH|Sb07g027810;XM_002445860</t>
  </si>
  <si>
    <t>B1K2_isotig01681</t>
  </si>
  <si>
    <t>Bdi018365|Brachypodium_distachyon|GATA|Bradi1g33980.1</t>
  </si>
  <si>
    <t>B1K2_isotig01769</t>
  </si>
  <si>
    <t>Osj056940|Oryza_sativa_subsp._japonica|MYB|LOC_Os10g20990.1;NM_001070942</t>
  </si>
  <si>
    <t>B1K2_isotig01770</t>
  </si>
  <si>
    <t>Tae000403|Triticum_aestivum|AP2|gnl|UG|Ta#S33259634;gnl|UG|Ta#S52543611;gnl|UG|Ta#S37929168</t>
  </si>
  <si>
    <t>B1K2_isotig02049</t>
  </si>
  <si>
    <t>Zma009806|Zea_mays|bHLH|GRMZM2G128807_T01</t>
  </si>
  <si>
    <t>Zma026608|Zea_mays|bHLH|NM_001148748</t>
  </si>
  <si>
    <t>B1K2_isotig02050</t>
  </si>
  <si>
    <t>Bdi000095|Brachypodium_distachyon|MYB_related|Bradi1g08470.1</t>
  </si>
  <si>
    <t>B1K2_isotig02438</t>
  </si>
  <si>
    <t>Tae001707|Triticum_aestivum|GRAS|gnl|UG|Ta#S52543985</t>
  </si>
  <si>
    <t>B1K2_isotig02497</t>
  </si>
  <si>
    <t>Tae001140|Triticum_aestivum|B3|gnl|UG|Ta#S52543032</t>
  </si>
  <si>
    <t>Tae003189|Triticum_aestivum|G2-like|gnl|UG|Ta#S52545192</t>
  </si>
  <si>
    <t>B1K2_isotig02596</t>
  </si>
  <si>
    <t>Bdi015719|Brachypodium_distachyon|MYB_related|Bradi3g01340.4</t>
  </si>
  <si>
    <t>B1K2_isotig02629</t>
  </si>
  <si>
    <t>Tae000299|Triticum_aestivum|MYB_related|PUT-163c-Triticum_aestivum-14464;PUT-163c-Triticum_aestivum-14455;PUT-163c-Triticum_aestivum-14457;gnl|UG|Ta#S17984435</t>
  </si>
  <si>
    <t>B1K2_isotig02668</t>
  </si>
  <si>
    <t>Zma018385|Zea_mays|MYB_related|GRMZM2G443202_T01</t>
  </si>
  <si>
    <t>Tae002421|Triticum_aestivum|VOZ|gnl|UG|Ta#S52547042</t>
  </si>
  <si>
    <t>Tae001454|Triticum_aestivum|MYB_related|gnl|UG|Ta#S52543688</t>
  </si>
  <si>
    <t>Tae002978|Triticum_aestivum|C3H|PUT-163c-Triticum_aestivum-18440</t>
  </si>
  <si>
    <t>Tae012803|Triticum_aestivum|bHLH|gnl|UG|Ta#S32595832</t>
  </si>
  <si>
    <t>Tae003295|Triticum_aestivum|Trihelix|gnl|UG|Ta#S52545161</t>
  </si>
  <si>
    <t>Tae002841|Triticum_aestivum|C3H|gnl|UG|Ta#S52542959</t>
  </si>
  <si>
    <t>Osj023528|Oryza_sativa_subsp._japonica|GRAS|LOC_Os03g09280.1;LOC_Os03g09280.2;LOC_Os03g09280.3;NM_001055780</t>
  </si>
  <si>
    <t>B1K2_isotig03218</t>
  </si>
  <si>
    <t>Zma024686|Zea_mays|bHLH|GRMZM2G057260_T01</t>
  </si>
  <si>
    <t>Tae001861|Triticum_aestivum|ARF|gnl|UG|Ta#S52546694</t>
  </si>
  <si>
    <t>Tae003558|Triticum_aestivum|C2H2|gnl|UG|Ta#S52545426</t>
  </si>
  <si>
    <t>Bdi015238|Brachypodium_distachyon|C3H|Bradi2g58770.1</t>
  </si>
  <si>
    <t>Tae003084|Triticum_aestivum|WRKY|gnl|UG|Ta#S44692926</t>
  </si>
  <si>
    <t>B1K2_isotig03417</t>
  </si>
  <si>
    <t>Bdi018602|Brachypodium_distachyon|ARF|Bradi1g46600.1</t>
  </si>
  <si>
    <t>Tae009885|Triticum_aestivum|C2H2|gnl|UG|Ta#S22388339</t>
  </si>
  <si>
    <t>Tae006097|Triticum_aestivum|MYB_related|gnl|UG|Ta#S52542946</t>
  </si>
  <si>
    <t>Tae010203|Triticum_aestivum|ERF|gnl|UG|Ta#S52547127</t>
  </si>
  <si>
    <t>B1K2_isotig03721</t>
  </si>
  <si>
    <t>Tae001534|Triticum_aestivum|HB-PHD|gnl|UG|Ta#S52544211</t>
  </si>
  <si>
    <t>Tae003352|Triticum_aestivum|HSF|gnl|UG|Ta#S50901863</t>
  </si>
  <si>
    <t>B1K2_isotig03739</t>
  </si>
  <si>
    <t>Tae001380|Triticum_aestivum|HD-ZIP|gnl|UG|Ta#S52546284</t>
  </si>
  <si>
    <t>B1K2_isotig03767</t>
  </si>
  <si>
    <t>Tae001393|Triticum_aestivum|Nin-like|gnl|UG|Ta#S52542770</t>
  </si>
  <si>
    <t>Bdi003760|Brachypodium_distachyon|GRAS|Bradi4g43680.1;Bradi4g43680.2</t>
  </si>
  <si>
    <t>B1K2_isotig03887</t>
  </si>
  <si>
    <t>Tae001468|Triticum_aestivum|ARF|gnl|UG|Ta#S52542416</t>
  </si>
  <si>
    <t>Osj005546|Oryza_sativa_subsp._japonica|C2H2|LOC_Os01g65080.1;LOC_Os01g65080.2;LOC_Os01g65080.3;LOC_Os01g65080.4;NM_001051470</t>
  </si>
  <si>
    <t>B1K2_isotig03968</t>
  </si>
  <si>
    <t>Bdi014401|Brachypodium_distachyon|bZIP|Bradi4g02570.1</t>
  </si>
  <si>
    <t>Bdi021727|Brachypodium_distachyon|TALE|Bradi1g30730.1</t>
  </si>
  <si>
    <t>B1K2_isotig04076</t>
  </si>
  <si>
    <t>Tae001417|Triticum_aestivum|ARF|gnl|UG|Ta#S52544002</t>
  </si>
  <si>
    <t>Tae002039|Triticum_aestivum|WRKY|gnl|UG|Ta#S16058012</t>
  </si>
  <si>
    <t>B1K2_isotig04115</t>
  </si>
  <si>
    <t>Bdi014850|Brachypodium_distachyon|G2-like|Bradi1g13420.1</t>
  </si>
  <si>
    <t>B1K2_isotig04239</t>
  </si>
  <si>
    <t>Bdi004511|Brachypodium_distachyon|MYB|Bradi2g42930.1</t>
  </si>
  <si>
    <t>B1K2_isotig04241</t>
  </si>
  <si>
    <t>Tae004097|Triticum_aestivum|bHLH|gnl|UG|Ta#S52544606</t>
  </si>
  <si>
    <t>Tae006808|Triticum_aestivum|bHLH|gnl|UG|Ta#S17890189</t>
  </si>
  <si>
    <t>B1K2_isotig04308</t>
  </si>
  <si>
    <t>Zma009794|Zea_mays|FAR1|GRMZM2G083374_T01</t>
  </si>
  <si>
    <t>B1K2_isotig04319</t>
  </si>
  <si>
    <t>Bdi016659|Brachypodium_distachyon|NF-X1|Bradi2g00230.1;Bradi2g00230.2;Bradi2g00230.3</t>
  </si>
  <si>
    <t>Tae007722|Triticum_aestivum|bZIP|gnl|UG|Ta#S52542494</t>
  </si>
  <si>
    <t>Tae004315|Triticum_aestivum|ERF|gnl|UG|Ta#S33259520</t>
  </si>
  <si>
    <t>B1K2_isotig04478</t>
  </si>
  <si>
    <t>Tae003071|Triticum_aestivum|C3H|gnl|UG|Ta#S52541984</t>
  </si>
  <si>
    <t>Osj027368|Oryza_sativa_subsp._japonica|GATA|LOC_Os03g47970.2</t>
  </si>
  <si>
    <t>Bdi007491|Brachypodium_distachyon|bHLH|Bradi3g14590.1</t>
  </si>
  <si>
    <t>B1K2_isotig04608</t>
  </si>
  <si>
    <t>Bdi019207|Brachypodium_distachyon|Whirly|Bradi1g51040.1</t>
  </si>
  <si>
    <t>Tae002054|Triticum_aestivum|EIL|gnl|UG|Ta#S52543344</t>
  </si>
  <si>
    <t>Bdi023057|Brachypodium_distachyon|TALE|Bradi3g06170.3</t>
  </si>
  <si>
    <t>Tae012310|Triticum_aestivum|GATA|gnl|UG|Ta#S37443274</t>
  </si>
  <si>
    <t>Bdi028926|Brachypodium_distachyon|bHLH|Bradi2g08080.1</t>
  </si>
  <si>
    <t>Tae002104|Triticum_aestivum|bZIP|gnl|UG|Ta#S12922941</t>
  </si>
  <si>
    <t>Bdi018604|Brachypodium_distachyon|GRAS|Bradi2g56910.1</t>
  </si>
  <si>
    <t>B1K2_isotig05090</t>
  </si>
  <si>
    <t>Tae001351|Triticum_aestivum|ARF|gnl|UG|Ta#S52543842</t>
  </si>
  <si>
    <t>Tae006882|Triticum_aestivum|G2-like|gnl|UG|Ta#S22669130</t>
  </si>
  <si>
    <t>Tae003726|Triticum_aestivum|MYB|gnl|UG|Ta#S52546610</t>
  </si>
  <si>
    <t>B1K2_isotig05484</t>
  </si>
  <si>
    <t>Tae002420|Triticum_aestivum|FAR1|gnl|UG|Ta#S52546782</t>
  </si>
  <si>
    <t>B1K2_isotig05832</t>
  </si>
  <si>
    <t>Zma038041|Zea_mays|GRAS|GRMZM2G116638_T01</t>
  </si>
  <si>
    <t>Tae005587|Triticum_aestivum|bZIP|gnl|UG|Ta#S52541037</t>
  </si>
  <si>
    <t>B1K2_isotig05882</t>
  </si>
  <si>
    <t>Tae000332|Triticum_aestivum|bZIP|PUT-163c-Triticum_aestivum-14151;gnl|UG|Ta#S52541451;PUT-163c-Triticum_aestivum-6003;PUT-163c-Triticum_aestivum-14152</t>
  </si>
  <si>
    <t>Tae005418|Triticum_aestivum|bHLH|gnl|UG|Ta#S26028908</t>
  </si>
  <si>
    <t>Tae011189|Triticum_aestivum|MYB_related|gnl|UG|Ta#S32617402</t>
  </si>
  <si>
    <t>B1K2_isotig06531</t>
  </si>
  <si>
    <t>Tae004883|Triticum_aestivum|bZIP|gnl|UG|Ta#S52542242</t>
  </si>
  <si>
    <t>Bdi002713|Brachypodium_distachyon|WRKY|Bradi1g14300.3</t>
  </si>
  <si>
    <t>Bdi013607|Brachypodium_distachyon|WRKY|Bradi1g14300.1;Bradi1g14300.2</t>
  </si>
  <si>
    <t>Tae008417|Triticum_aestivum|bZIP|gnl|UG|Ta#S32702212</t>
  </si>
  <si>
    <t>Bdi012117|Brachypodium_distachyon|bZIP|Bradi3g57960.1</t>
  </si>
  <si>
    <t>Tae020082|Triticum_aestivum|C2H2|gnl|UG|Ta#S17895376</t>
  </si>
  <si>
    <t>Tae012977|Triticum_aestivum|YABBY|gnl|UG|Ta#S46933443</t>
  </si>
  <si>
    <t>Tae003853|Triticum_aestivum|C2H2|gnl|UG|Ta#S52542883</t>
  </si>
  <si>
    <t>B1K2_isotig07206</t>
  </si>
  <si>
    <t>Zma010015|Zea_mays|GATA|GRMZM2G396451_T02</t>
  </si>
  <si>
    <t>Tae005558|Triticum_aestivum|MYB|gnl|UG|Ta#S52543454</t>
  </si>
  <si>
    <t>Tae001876|Triticum_aestivum|TALE|gnl|UG|Ta#S52542192</t>
  </si>
  <si>
    <t>B1K2_isotig07351</t>
  </si>
  <si>
    <t>Bdi001886|Brachypodium_distachyon|G2-like|Bradi4g03160.1</t>
  </si>
  <si>
    <t>Tae011147|Triticum_aestivum|bHLH|gnl|UG|Ta#S17982712</t>
  </si>
  <si>
    <t>B1K2_isotig07504</t>
  </si>
  <si>
    <t>Osj008908|Oryza_sativa_subsp._japonica|Nin-like|NM_001059731</t>
  </si>
  <si>
    <t>Osj057324|Oryza_sativa_subsp._japonica|Nin-like|LOC_Os04g41850.1</t>
  </si>
  <si>
    <t>Tae005682|Triticum_aestivum|C3H|gnl|UG|Ta#S52545452</t>
  </si>
  <si>
    <t>Tae001397|Triticum_aestivum|WOX|gnl|UG|Ta#S52543838</t>
  </si>
  <si>
    <t>B1K2_isotig07705</t>
  </si>
  <si>
    <t>Tae001307|Triticum_aestivum|CAMTA|gnl|UG|Ta#S52546218</t>
  </si>
  <si>
    <t>Bdi005479|Brachypodium_distachyon|FAR1|Bradi1g67770.1</t>
  </si>
  <si>
    <t>Tae000681|Triticum_aestivum|bZIP|gnl|UG|Ta#S43309415;gnl|UG|Ta#S43309413</t>
  </si>
  <si>
    <t>Osj024318|Oryza_sativa_subsp._japonica|MYB|LOC_Os05g04820.1;NM_001061132</t>
  </si>
  <si>
    <t>B1K2_isotig08132</t>
  </si>
  <si>
    <t>Bdi019086|Brachypodium_distachyon|DBB|Bradi3g50170.1</t>
  </si>
  <si>
    <t>Tae012724|Triticum_aestivum|C2H2|gnl|UG|Ta#S32718983</t>
  </si>
  <si>
    <t>Tae005289|Triticum_aestivum|bZIP|gnl|UG|Ta#S52543180</t>
  </si>
  <si>
    <t>Tae008092|Triticum_aestivum|GRAS|gnl|UG|Ta#S32693963</t>
  </si>
  <si>
    <t>Tae016275|Triticum_aestivum|TALE|gnl|UG|Ta#S37747284</t>
  </si>
  <si>
    <t>B1K2_isotig08340</t>
  </si>
  <si>
    <t>Osj007379|Oryza_sativa_subsp._japonica|bHLH|NM_001072339</t>
  </si>
  <si>
    <t>Osj013973|Oryza_sativa_subsp._japonica|bHLH|LOC_Os11g06010.1</t>
  </si>
  <si>
    <t>B1K2_isotig08745</t>
  </si>
  <si>
    <t>Tae014535|Triticum_aestivum|M-type|gnl|UG|Ta#S37925690</t>
  </si>
  <si>
    <t>Bdi019980|Brachypodium_distachyon|bZIP|Bradi1g64060.1</t>
  </si>
  <si>
    <t>Bdi024781|Brachypodium_distachyon|bZIP|Bradi1g64060.2</t>
  </si>
  <si>
    <t>Bdi008477|Brachypodium_distachyon|bZIP|Bradi3g07540.1</t>
  </si>
  <si>
    <t>Tae015430|Triticum_aestivum|bZIP|gnl|UG|Ta#S52544168</t>
  </si>
  <si>
    <t>Tae007648|Triticum_aestivum|Whirly|gnl|UG|Ta#S52542948</t>
  </si>
  <si>
    <t>Bdi017510|Brachypodium_distachyon|bZIP|Bradi1g46060.1</t>
  </si>
  <si>
    <t>B1K2_isotig09634</t>
  </si>
  <si>
    <t>Tae011006|Triticum_aestivum|C2H2|gnl|UG|Ta#S32724136</t>
  </si>
  <si>
    <t>B1K2_isotig09903</t>
  </si>
  <si>
    <t>Bdi021756|Brachypodium_distachyon|ERF|Bradi3g42630.1</t>
  </si>
  <si>
    <t>B1K2_isotig10017</t>
  </si>
  <si>
    <t>Sbi005625|Sorghum_bicolor|LSD|Sb07g004050;XM_002445052</t>
  </si>
  <si>
    <t>Zma010120|Zea_mays|LSD|GRMZM2G055135_T02</t>
  </si>
  <si>
    <t>Zma010705|Zea_mays|LSD|GRMZM2G055135_T01;GRMZM2G055135_T06;NM_001158470</t>
  </si>
  <si>
    <t>Tae004320|Triticum_aestivum|GeBP|gnl|UG|Ta#S52542944</t>
  </si>
  <si>
    <t>B1K2_isotig10192</t>
  </si>
  <si>
    <t>Tae010843|Triticum_aestivum|bHLH|gnl|UG|Ta#S32675901</t>
  </si>
  <si>
    <t>Tae000663|Triticum_aestivum|AP2|gnl|UG|Ta#S35708823;gnl|UG|Ta#S16057896</t>
  </si>
  <si>
    <t>B1K2_isotig10451</t>
  </si>
  <si>
    <t>Bdi024725|Brachypodium_distachyon|GeBP|Bradi4g31840.1</t>
  </si>
  <si>
    <t>Osj018564|Oryza_sativa_subsp._japonica|YABBY|LOC_Os12g42610.1;NM_001073831</t>
  </si>
  <si>
    <t>B1K2_isotig10638</t>
  </si>
  <si>
    <t>Tae010426|Triticum_aestivum|NAC|gnl|UG|Ta#S32537641</t>
  </si>
  <si>
    <t>B1K2_isotig10723</t>
  </si>
  <si>
    <t>Tae012076|Triticum_aestivum|bZIP|gnl|UG|Ta#S52542648</t>
  </si>
  <si>
    <t>Bdi023316|Brachypodium_distachyon|NF-X1|Bradi1g44270.1</t>
  </si>
  <si>
    <t>B1K2_isotig10867</t>
  </si>
  <si>
    <t>Tae001603|Triticum_aestivum|ARF|gnl|UG|Ta#S52541331</t>
  </si>
  <si>
    <t>B1K2_isotig10907</t>
  </si>
  <si>
    <t>Bdi002140|Brachypodium_distachyon|Nin-like|Bradi1g76340.1;Bradi1g76340.2</t>
  </si>
  <si>
    <t>B1K2_isotig10992</t>
  </si>
  <si>
    <t>Bdi020164|Brachypodium_distachyon|bHLH|Bradi4g32930.1</t>
  </si>
  <si>
    <t>Bdi015460|Brachypodium_distachyon|BBR/BPC|Bradi1g49980.1;Bradi1g49980.2;Bradi1g49980.3</t>
  </si>
  <si>
    <t>B1K2_isotig11113</t>
  </si>
  <si>
    <t>Tae005153|Triticum_aestivum|HD-ZIP|gnl|UG|Ta#S52547059</t>
  </si>
  <si>
    <t>B1K2_isotig11168</t>
  </si>
  <si>
    <t>Tae001700|Triticum_aestivum|C3H|gnl|UG|Ta#S52541786</t>
  </si>
  <si>
    <t>Tae005924|Triticum_aestivum|Dof|gnl|UG|Ta#S24298389</t>
  </si>
  <si>
    <t>B1K2_isotig11300</t>
  </si>
  <si>
    <t>Tae004337|Triticum_aestivum|G2-like|gnl|UG|Ta#S52544043</t>
  </si>
  <si>
    <t>B1K2_isotig11409</t>
  </si>
  <si>
    <t>Bdi017582|Brachypodium_distachyon|ARF|Bradi3g28950.1</t>
  </si>
  <si>
    <t>B1K2_isotig11449</t>
  </si>
  <si>
    <t>Tae001298|Triticum_aestivum|FAR1|gnl|UG|Ta#S52542800</t>
  </si>
  <si>
    <t>B1K2_isotig11502</t>
  </si>
  <si>
    <t>Tae009671|Triticum_aestivum|MYB_related|gnl|UG|Ta#S50383163</t>
  </si>
  <si>
    <t>B1K2_isotig11641</t>
  </si>
  <si>
    <t>Tae000513|Triticum_aestivum|G2-like|gnl|UG|Ta#S52545459;gnl|UG|Ta#S17984547</t>
  </si>
  <si>
    <t>Tae002990|Triticum_aestivum|C3H|gnl|UG|Ta#S52542424</t>
  </si>
  <si>
    <t>B1K2_isotig12104</t>
  </si>
  <si>
    <t>Tae001446|Triticum_aestivum|HD-ZIP|gnl|UG|Ta#S52542863</t>
  </si>
  <si>
    <t>B1K2_isotig12450</t>
  </si>
  <si>
    <t>Bdi025362|Brachypodium_distachyon|MYB_related|Bradi3g01340.2</t>
  </si>
  <si>
    <t>B1K2_isotig12685</t>
  </si>
  <si>
    <t>Bdi014393|Brachypodium_distachyon|Nin-like|Bradi2g08180.2</t>
  </si>
  <si>
    <t>Bdi017183|Brachypodium_distachyon|Nin-like|Bradi2g08180.1</t>
  </si>
  <si>
    <t>B1K2_isotig12740</t>
  </si>
  <si>
    <t>Bdi006264|Brachypodium_distachyon|C3H|Bradi4g08050.3</t>
  </si>
  <si>
    <t>Bdi010516|Brachypodium_distachyon|C3H|Bradi4g08050.1;Bradi4g08050.4</t>
  </si>
  <si>
    <t>Bdi025743|Brachypodium_distachyon|C3H|Bradi4g08050.2</t>
  </si>
  <si>
    <t>B1K2_isotig12990</t>
  </si>
  <si>
    <t>Osj052399|Oryza_sativa_subsp._japonica|MYB|LOC_Os11g47460.1;NM_001075049</t>
  </si>
  <si>
    <t>Bdi009462|Brachypodium_distachyon|BES1|Bradi2g06400.1</t>
  </si>
  <si>
    <t>B1K2_isotig13970</t>
  </si>
  <si>
    <t>Bdi024147|Brachypodium_distachyon|Trihelix|Bradi2g46320.1</t>
  </si>
  <si>
    <t>Tae003438|Triticum_aestivum|E2F/DP|gnl|UG|Ta#S31826676</t>
  </si>
  <si>
    <t>Tae008842|Triticum_aestivum|bHLH|gnl|UG|Ta#S26026177</t>
  </si>
  <si>
    <t>B1K2_isotig14716</t>
  </si>
  <si>
    <t>Osj015297|Oryza_sativa_subsp._japonica|C3H|LOC_Os07g38090.1;LOC_Os07g38090.2;NM_001066563</t>
  </si>
  <si>
    <t>Bdi021643|Brachypodium_distachyon|G2-like|Bradi4g27620.1</t>
  </si>
  <si>
    <t>B1K2_isotig14946</t>
  </si>
  <si>
    <t>Tae009637|Triticum_aestivum|MIKC|gnl|UG|Ta#S26028956</t>
  </si>
  <si>
    <t>B1K2_isotig15135</t>
  </si>
  <si>
    <t>Bdi021312|Brachypodium_distachyon|FAR1|Bradi1g01990.1;Bradi1g01990.2</t>
  </si>
  <si>
    <t>B1K30_GLNLCQC02F4P1Z</t>
  </si>
  <si>
    <t>Osj048240|Oryza_sativa_subsp._japonica|bHLH|LOC_Os01g13460.1;NM_001049059</t>
  </si>
  <si>
    <t>B1K30_GLNLCQC02F782M</t>
  </si>
  <si>
    <t>Bdi006394|Brachypodium_distachyon|MYB_related|Bradi1g32330.1</t>
  </si>
  <si>
    <t>Bdi025026|Brachypodium_distachyon|MYB_related|Bradi1g32330.2</t>
  </si>
  <si>
    <t>B1K30_GLNLCQC02FQ3EF</t>
  </si>
  <si>
    <t>Bdi008653|Brachypodium_distachyon|FAR1|Bradi1g06910.1</t>
  </si>
  <si>
    <t>Bdi020531|Brachypodium_distachyon|FAR1|Bradi1g06910.2</t>
  </si>
  <si>
    <t>Osj056376|Oryza_sativa_subsp._japonica|FAR1|NM_001057977</t>
  </si>
  <si>
    <t>B1K30_GLNLCQC02FQKUP</t>
  </si>
  <si>
    <t>Osj025086|Oryza_sativa_subsp._japonica|C3H|LOC_Os04g01480.1</t>
  </si>
  <si>
    <t>Tae005439|Triticum_aestivum|Dof|gnl|UG|Ta#S17985774</t>
  </si>
  <si>
    <t>Zma004610|Zea_mays|bZIP|GRMZM2G361847_T07</t>
  </si>
  <si>
    <t>Zma029077|Zea_mays|bZIP|GRMZM2G361847_T01;GRMZM2G361847_T03;GRMZM2G361847_T05;GRMZM2G361847_T06</t>
  </si>
  <si>
    <t>Zma033984|Zea_mays|bZIP|GRMZM2G361847_T02</t>
  </si>
  <si>
    <t>B1K30_GLNLCQC02GDHBP</t>
  </si>
  <si>
    <t>Tae002852|Triticum_aestivum|GRAS|gnl|UG|Ta#S52547029</t>
  </si>
  <si>
    <t>B1K30_GLNLCQC02GGPJ0</t>
  </si>
  <si>
    <t>Tae000801|Triticum_aestivum|M-type|gnl|UG|Ta#S26028946;gnl|UG|Ta#S37943059</t>
  </si>
  <si>
    <t>Tae007777|Triticum_aestivum|C2H2|gnl|UG|Ta#S32654013</t>
  </si>
  <si>
    <t>B1K30_GLNLCQC02H5YMB</t>
  </si>
  <si>
    <t>B1K30_GLNLCQC02HNOD1</t>
  </si>
  <si>
    <t>Tae005215|Triticum_aestivum|bHLH|gnl|UG|Ta#S52543752</t>
  </si>
  <si>
    <t>B1K30_GLNLCQC02HQLIR</t>
  </si>
  <si>
    <t>Bdi020242|Brachypodium_distachyon|MYB_related|Bradi2g18250.1</t>
  </si>
  <si>
    <t>B1K30_GLNLCQC02HSXJD</t>
  </si>
  <si>
    <t>Bdi023069|Brachypodium_distachyon|NAC|Bradi1g69620.1;Bradi1g69620.3</t>
  </si>
  <si>
    <t>Bdi028042|Brachypodium_distachyon|NAC|Bradi1g69620.2</t>
  </si>
  <si>
    <t>B1K30_GLNLCQC02I57EV</t>
  </si>
  <si>
    <t>Tae005453|Triticum_aestivum|C2H2|gnl|UG|Ta#S52542328</t>
  </si>
  <si>
    <t>Tae011210|Triticum_aestivum|NF-YA|gnl|UG|Ta#S52544720</t>
  </si>
  <si>
    <t>B1K30_GLNLCQC02IB8T3</t>
  </si>
  <si>
    <t>Bdi021273|Brachypodium_distachyon|Nin-like|Bradi5g23300.1</t>
  </si>
  <si>
    <t>B1K30_GLNLCQC02IJ9DF</t>
  </si>
  <si>
    <t>Sbi030598|Sorghum_bicolor|MYB|Sb09g003100;XM_002440514</t>
  </si>
  <si>
    <t>Tae006780|Triticum_aestivum|MYB|gnl|UG|Ta#S26028193</t>
  </si>
  <si>
    <t>Zma018831|Zea_mays|MYB|NM_001146797</t>
  </si>
  <si>
    <t>Zma037011|Zea_mays|MYB|GRMZM2G127490_T01;NM_001138598</t>
  </si>
  <si>
    <t>Zma044924|Zea_mays|MYB|GRMZM2G171781_T01</t>
  </si>
  <si>
    <t>Bdi008967|Brachypodium_distachyon|MYB|Bradi2g36730.2</t>
  </si>
  <si>
    <t>Bdi010354|Brachypodium_distachyon|MYB|Bradi2g36730.1</t>
  </si>
  <si>
    <t>Tae006990|Triticum_aestivum|LSD|gnl|UG|Ta#S32588908</t>
  </si>
  <si>
    <t>B1K30_GLNLCQC02IXTSZ</t>
  </si>
  <si>
    <t>Bdi011398|Brachypodium_distachyon|bZIP|Bradi1g19700.1</t>
  </si>
  <si>
    <t>B1K30_GLNLCQC02IZZ3K</t>
  </si>
  <si>
    <t>Bdi024646|Brachypodium_distachyon|Trihelix|Bradi2g16780.1;Bradi2g16780.2</t>
  </si>
  <si>
    <t>B1K30_isotig00654</t>
  </si>
  <si>
    <t>B1K30_isotig00655</t>
  </si>
  <si>
    <t>B1K30_isotig01001</t>
  </si>
  <si>
    <t>Zma055917|Zea_mays|HB-other|GRMZM2G426140_T01</t>
  </si>
  <si>
    <t>B1K30_isotig01002</t>
  </si>
  <si>
    <t>Tae001718|Triticum_aestivum|NAC|gnl|UG|Ta#S52545525</t>
  </si>
  <si>
    <t>B1K30_isotig01053</t>
  </si>
  <si>
    <t>Bdi001148|Brachypodium_distachyon|AP2|Bradi2g26990.1</t>
  </si>
  <si>
    <t>B1K30_isotig01112</t>
  </si>
  <si>
    <t>Bdi001887|Brachypodium_distachyon|ERF|Bradi3g57870.3</t>
  </si>
  <si>
    <t>B1K30_isotig01213</t>
  </si>
  <si>
    <t>Bdi012617|Brachypodium_distachyon|CAMTA|Bradi1g21370.1</t>
  </si>
  <si>
    <t>B1K30_isotig01224</t>
  </si>
  <si>
    <t>Bdi008299|Brachypodium_distachyon|C3H|Bradi1g42720.1;Bradi1g42720.2;Bradi1g42720.3</t>
  </si>
  <si>
    <t>Tae005413|Triticum_aestivum|bHLH|gnl|UG|Ta#S17988705</t>
  </si>
  <si>
    <t>Bdi021832|Brachypodium_distachyon|bZIP|Bradi3g41980.1</t>
  </si>
  <si>
    <t>Tae000621|Triticum_aestivum|bZIP|gnl|UG|Ta#S52542005;gnl|UG|Ta#S37863566</t>
  </si>
  <si>
    <t>B1K30_isotig01637</t>
  </si>
  <si>
    <t>Bdi007896|Brachypodium_distachyon|GATA|Bradi1g09550.1</t>
  </si>
  <si>
    <t>B1K30_isotig01667</t>
  </si>
  <si>
    <t>Bdi007245|Brachypodium_distachyon|GRAS|Bradi2g54670.1;Bradi2g54670.2</t>
  </si>
  <si>
    <t>B1K30_isotig01831</t>
  </si>
  <si>
    <t>Bdi001316|Brachypodium_distachyon|SBP|Bradi2g11240.1</t>
  </si>
  <si>
    <t>B1K30_isotig02505</t>
  </si>
  <si>
    <t>Bdi024214|Brachypodium_distachyon|G2-like|Bradi2g21880.1;Bradi2g21880.2</t>
  </si>
  <si>
    <t>B1K30_isotig02532</t>
  </si>
  <si>
    <t>Bdi003749|Brachypodium_distachyon|ARR-B|Bradi3g06120.3</t>
  </si>
  <si>
    <t>Bdi013402|Brachypodium_distachyon|ARR-B|Bradi3g06120.1</t>
  </si>
  <si>
    <t>B1K30_isotig02727</t>
  </si>
  <si>
    <t>B1K30_isotig02864</t>
  </si>
  <si>
    <t>B1K30_isotig02872</t>
  </si>
  <si>
    <t>B1K30_isotig03389</t>
  </si>
  <si>
    <t>B1K30_isotig03613</t>
  </si>
  <si>
    <t>Tae005737|Triticum_aestivum|MYB_related|gnl|UG|Ta#S52541161</t>
  </si>
  <si>
    <t>B1K30_isotig03758</t>
  </si>
  <si>
    <t>Bdi019837|Brachypodium_distachyon|ARF|Bradi1g33160.1</t>
  </si>
  <si>
    <t>B1K30_isotig03897</t>
  </si>
  <si>
    <t>B1K30_isotig04057</t>
  </si>
  <si>
    <t>B1K30_isotig04064</t>
  </si>
  <si>
    <t>Tae000858|Triticum_aestivum|C3H|PUT-163c-Triticum_aestivum-18441;gnl|UG|Ta#S32523225</t>
  </si>
  <si>
    <t>B1K30_isotig04159</t>
  </si>
  <si>
    <t>Bdi013535|Brachypodium_distachyon|TALE|Bradi3g06170.1</t>
  </si>
  <si>
    <t>Bdi029121|Brachypodium_distachyon|TALE|Bradi3g06170.2</t>
  </si>
  <si>
    <t>B1K30_isotig04274</t>
  </si>
  <si>
    <t>B1K30_isotig04501</t>
  </si>
  <si>
    <t>Bdi014071|Brachypodium_distachyon|DBB|Bradi1g49260.1</t>
  </si>
  <si>
    <t>B1K30_isotig04619</t>
  </si>
  <si>
    <t>B1K30_isotig04642</t>
  </si>
  <si>
    <t>B1K30_isotig04667</t>
  </si>
  <si>
    <t>B1K30_isotig04870</t>
  </si>
  <si>
    <t>Tae001736|Triticum_aestivum|C3H|gnl|UG|Ta#S52544496</t>
  </si>
  <si>
    <t>B1K30_isotig04955</t>
  </si>
  <si>
    <t>B1K30_isotig04961</t>
  </si>
  <si>
    <t>Osj025538|Oryza_sativa_subsp._japonica|bHLH|LOC_Os03g56950.5</t>
  </si>
  <si>
    <t>Osj031781|Oryza_sativa_subsp._japonica|bHLH|LOC_Os03g56950.6</t>
  </si>
  <si>
    <t>B1K30_isotig05120</t>
  </si>
  <si>
    <t>Tae000617|Triticum_aestivum|NAC|gnl|UG|Ta#S52544638;gnl|UG|Ta#S37933520</t>
  </si>
  <si>
    <t>B1K30_isotig05499</t>
  </si>
  <si>
    <t>B1K30_isotig05569</t>
  </si>
  <si>
    <t>Bdi014872|Brachypodium_distachyon|ARF|Bradi3g03410.1</t>
  </si>
  <si>
    <t>Bdi004041|Brachypodium_distachyon|TALE|Bradi1g76970.1</t>
  </si>
  <si>
    <t>Bdi018802|Brachypodium_distachyon|TALE|Bradi1g76970.2</t>
  </si>
  <si>
    <t>B1K30_isotig05761</t>
  </si>
  <si>
    <t>B1K30_isotig05770</t>
  </si>
  <si>
    <t>Tae011259|Triticum_aestivum|MYB_related|gnl|UG|Ta#S22367086</t>
  </si>
  <si>
    <t>B1K30_isotig05801</t>
  </si>
  <si>
    <t>B1K30_isotig05970</t>
  </si>
  <si>
    <t>B1K30_isotig06150</t>
  </si>
  <si>
    <t>Tae006396|Triticum_aestivum|ERF|gnl|UG|Ta#S33259540</t>
  </si>
  <si>
    <t>Bdi022181|Brachypodium_distachyon|B3|Bradi3g12910.1</t>
  </si>
  <si>
    <t>B1K30_isotig06390</t>
  </si>
  <si>
    <t>B1K30_isotig06483</t>
  </si>
  <si>
    <t>Bdi026290|Brachypodium_distachyon|bHLH|Bradi1g25470.1</t>
  </si>
  <si>
    <t>B1K30_isotig06600</t>
  </si>
  <si>
    <t>Tae013311|Triticum_aestivum|GRAS|gnl|UG|Ta#S50383673</t>
  </si>
  <si>
    <t>Bdi016147|Brachypodium_distachyon|C2H2|Bradi2g56320.1</t>
  </si>
  <si>
    <t>B1K30_isotig06661</t>
  </si>
  <si>
    <t>B1K30_isotig06721</t>
  </si>
  <si>
    <t>Tae010897|Triticum_aestivum|MIKC|gnl|UG|Ta#S19137951</t>
  </si>
  <si>
    <t>B1K30_isotig07000</t>
  </si>
  <si>
    <t>Sbi006102|Sorghum_bicolor|bHLH|Sb01g005130;XM_002466249</t>
  </si>
  <si>
    <t>Zma060685|Zea_mays|bHLH|PUT-5-171a-Zea_mays-9513</t>
  </si>
  <si>
    <t>B1K30_isotig07008</t>
  </si>
  <si>
    <t>B1K30_isotig07204</t>
  </si>
  <si>
    <t>B1K30_isotig07249</t>
  </si>
  <si>
    <t>Zma017734|Zea_mays|bZIP|GRMZM2G174284_T01;NM_001148468</t>
  </si>
  <si>
    <t>Zma052280|Zea_mays|bZIP|GRMZM2G055993_T01</t>
  </si>
  <si>
    <t>Zma057806|Zea_mays|bZIP|GRMZM2G055993_T02;NM_001143652</t>
  </si>
  <si>
    <t>B1K30_isotig07263</t>
  </si>
  <si>
    <t>B1K30_isotig07289</t>
  </si>
  <si>
    <t>Tae004749|Triticum_aestivum|MYB_related|gnl|UG|Ta#S52542588</t>
  </si>
  <si>
    <t>B1K30_isotig07467</t>
  </si>
  <si>
    <t>Bdi025961|Brachypodium_distachyon|NF-YB|Bradi2g54200.1;Bradi2g54200.2</t>
  </si>
  <si>
    <t>Tae014846|Triticum_aestivum|NF-YB|gnl|UG|Ta#S17988214</t>
  </si>
  <si>
    <t>B1K30_isotig07931</t>
  </si>
  <si>
    <t>B1K30_isotig08024</t>
  </si>
  <si>
    <t>B1K30_isotig08164</t>
  </si>
  <si>
    <t>Tae012234|Triticum_aestivum|M-type|gnl|UG|Ta#S33259701</t>
  </si>
  <si>
    <t>B1K30_isotig08314</t>
  </si>
  <si>
    <t>Tae005425|Triticum_aestivum|Trihelix|gnl|UG|Ta#S52544639</t>
  </si>
  <si>
    <t>B1K30_isotig08516</t>
  </si>
  <si>
    <t>B1K30_isotig09664</t>
  </si>
  <si>
    <t>Bdi009575|Brachypodium_distachyon|BBR/BPC|Bradi3g21390.1</t>
  </si>
  <si>
    <t>Bdi021190|Brachypodium_distachyon|MYB_related|Bradi3g16420.1</t>
  </si>
  <si>
    <t>B1K30_isotig09931</t>
  </si>
  <si>
    <t>Bdi011938|Brachypodium_distachyon|TALE|Bradi2g23530.1</t>
  </si>
  <si>
    <t>B1K30_isotig09963</t>
  </si>
  <si>
    <t>B1K30_isotig10140</t>
  </si>
  <si>
    <t>B1K30_isotig10318</t>
  </si>
  <si>
    <t>Osj027183|Oryza_sativa_subsp._japonica|C3H|LOC_Os06g46400.1;NM_001064894</t>
  </si>
  <si>
    <t>B1K30_isotig10427</t>
  </si>
  <si>
    <t>Bdi029301|Brachypodium_distachyon|GeBP|Bradi1g11200.1</t>
  </si>
  <si>
    <t>B1K30_isotig10545</t>
  </si>
  <si>
    <t>B1K30_isotig10590</t>
  </si>
  <si>
    <t>Bdi005299|Brachypodium_distachyon|MYB_related|Bradi1g47560.1</t>
  </si>
  <si>
    <t>B1K30_isotig10642</t>
  </si>
  <si>
    <t>Bdi012363|Brachypodium_distachyon|HB-other|Bradi2g16650.1</t>
  </si>
  <si>
    <t>B1K30_isotig10736</t>
  </si>
  <si>
    <t>Tae003796|Triticum_aestivum|ERF|gnl|UG|Ta#S29895633</t>
  </si>
  <si>
    <t>Osj003447|Oryza_sativa_subsp._japonica|C2H2|LOC_Os12g18150.1;NM_001073104</t>
  </si>
  <si>
    <t>B1K30_isotig10958</t>
  </si>
  <si>
    <t>Bdi022502|Brachypodium_distachyon|Dof|Bradi1g17410.1</t>
  </si>
  <si>
    <t>B1K30_isotig11242</t>
  </si>
  <si>
    <t>Bdi015462|Brachypodium_distachyon|C2H2|Bradi5g01880.2</t>
  </si>
  <si>
    <t>Bdi020877|Brachypodium_distachyon|bZIP|Bradi4g39630.1</t>
  </si>
  <si>
    <t>Tae000834|Triticum_aestivum|bZIP|PUT-163c-Triticum_aestivum-10375;gnl|UG|Ta#S17984248</t>
  </si>
  <si>
    <t>B1K30_isotig12062</t>
  </si>
  <si>
    <t>Zma055513|Zea_mays|WRKY|GRMZM2G164082_T01</t>
  </si>
  <si>
    <t>B1K30_isotig12078</t>
  </si>
  <si>
    <t>B1K30_isotig12816</t>
  </si>
  <si>
    <t>Bdi017314|Brachypodium_distachyon|C2H2|Bradi2g56320.2</t>
  </si>
  <si>
    <t>Zma037494|Zea_mays|C2H2|GRMZM2G075956_T01;GRMZM2G075956_T02</t>
  </si>
  <si>
    <t>B1K30_isotig12879</t>
  </si>
  <si>
    <t>Tae001640|Triticum_aestivum|NAC|gnl|UG|Ta#S52543575</t>
  </si>
  <si>
    <t>Bdi025170|Brachypodium_distachyon|GRAS|Bradi1g03620.1</t>
  </si>
  <si>
    <t>B1K30_isotig13002</t>
  </si>
  <si>
    <t>Bdi000511|Brachypodium_distachyon|FAR1|Bradi3g10420.1</t>
  </si>
  <si>
    <t>Tae009102|Triticum_aestivum|B3|gnl|UG|Ta#S19224976</t>
  </si>
  <si>
    <t>B1K30_isotig13756</t>
  </si>
  <si>
    <t>B1K30_isotig14049</t>
  </si>
  <si>
    <t>Tae011268|Triticum_aestivum|bHLH|gnl|UG|Ta#S26028658</t>
  </si>
  <si>
    <t>B1K30_isotig14292</t>
  </si>
  <si>
    <t>B1K30_isotig14700</t>
  </si>
  <si>
    <t>Bdi009510|Brachypodium_distachyon|bHLH|Bradi2g58630.2</t>
  </si>
  <si>
    <t>Additional file 2 as XLS</t>
  </si>
  <si>
    <r>
      <t>Table S3</t>
    </r>
    <r>
      <rPr>
        <sz val="12"/>
        <color theme="1"/>
        <rFont val="Times New Roman"/>
        <family val="1"/>
      </rPr>
      <t xml:space="preserve"> Summary of homologous searches against stress-related genes and plant transcription factors. RBH-based homology searches of B1K2 and B1K30 unique transcripts against selected stress-related genes and transcription factors from barley, selected grasses and </t>
    </r>
    <r>
      <rPr>
        <i/>
        <sz val="12"/>
        <color theme="1"/>
        <rFont val="Times New Roman"/>
        <family val="1"/>
      </rPr>
      <t>Arabidopsis thaliana</t>
    </r>
    <r>
      <rPr>
        <sz val="12"/>
        <color theme="1"/>
        <rFont val="Times New Roman"/>
        <family val="1"/>
      </rPr>
      <t>.</t>
    </r>
  </si>
  <si>
    <r>
      <t xml:space="preserve">Table S2 </t>
    </r>
    <r>
      <rPr>
        <sz val="12"/>
        <color theme="1"/>
        <rFont val="Times New Roman"/>
        <family val="1"/>
      </rPr>
      <t>Summary of homologous searches. Homology searches of B1K2, B1K30 and B1K PUTs against each other, different barley and selected cereals sequences and different protein databases. ‘0’: PUTs without hit and ‘1’: PUTs with hit.</t>
    </r>
  </si>
  <si>
    <t>Ath001559|Arabidopsis_thaliana|TALE|AT1G62990.1;NM_104977</t>
  </si>
  <si>
    <t>Ath002649|Arabidopsis_thaliana|ARF|AT2G28350.1;NM_128394</t>
  </si>
  <si>
    <t>Ath003323|Arabidopsis_thaliana|YABBY|AT4G00180.1;NM_116235</t>
  </si>
  <si>
    <t>Ath007437|Arabidopsis_thaliana|YABBY|AT4G00180.2;NM_001084868</t>
  </si>
  <si>
    <t>Ath007653|Arabidopsis_thaliana|WRKY|AT4G31550.2;NM_119304</t>
  </si>
  <si>
    <t>Ath009644|Arabidopsis_thaliana|WRKY|AT4G24240.1;NM_118557</t>
  </si>
  <si>
    <t>B1K2_isotig02446</t>
  </si>
  <si>
    <t>Ath010624|Arabidopsis_thaliana|WRKY|AT3G04670.1;NM_111339</t>
  </si>
  <si>
    <t>Ath011410|Arabidopsis_thaliana|MYB|AT5G59780.3;NM_125370</t>
  </si>
  <si>
    <t>Ath011825|Arabidopsis_thaliana|WRKY|AT5G28650.1;NM_122748</t>
  </si>
  <si>
    <t>Ath014763|Arabidopsis_thaliana|WRKY|AT2G23320.1;NM_127896</t>
  </si>
  <si>
    <t>Ath015282|Arabidopsis_thaliana|WRKY|AT2G24570.1;NM_128018</t>
  </si>
  <si>
    <t>Ath021274|Arabidopsis_thaliana|WRKY|AT4G31550.1;NM_179228</t>
  </si>
  <si>
    <t>Ath021924|Arabidopsis_thaliana|G2-like|AT2G03500.1;NM_126400</t>
  </si>
  <si>
    <t>Ath022661|Arabidopsis_thaliana|Trihelix|AT5G63420.1;NM_125737</t>
  </si>
  <si>
    <t>Ath025067|Arabidopsis_thaliana|LSD|AT1G32540.1;NM_179411</t>
  </si>
  <si>
    <t>Ath025671|Arabidopsis_thaliana|WRKY|AT5G56270.1;NM_125010</t>
  </si>
  <si>
    <t>Ath027303|Arabidopsis_thaliana|MYB|AT1G49010.1;NM_103794</t>
  </si>
  <si>
    <t>Ath028190|Arabidopsis_thaliana|MYB|AT3G46130.1;NM_114482</t>
  </si>
  <si>
    <t>Ath030615|Arabidopsis_thaliana|LSD|AT1G32540.2;AT1G32540.3;NM_001123927;NM_102989</t>
  </si>
  <si>
    <t>B1K30_isotig12038</t>
  </si>
  <si>
    <t>Ath002175|Arabidopsis_thaliana|TALE|AT5G11060.1;NM_121144</t>
  </si>
  <si>
    <t>B1K30_isotig09169</t>
  </si>
  <si>
    <t>B1K30_isotig09330</t>
  </si>
  <si>
    <t>Ath005410|Arabidopsis_thaliana|MYB_related|AT2G36960.1;NM_179942</t>
  </si>
  <si>
    <t>Ath009650|Arabidopsis_thaliana|MYB|AT4G01680.3;NM_001125441</t>
  </si>
  <si>
    <t>Ath009853|Arabidopsis_thaliana|YABBY|AT2G26580.1;AT2G26580.2;NM_179749;NM_179750</t>
  </si>
  <si>
    <t>Ath010112|Arabidopsis_thaliana|MYB|AT1G09770.1;NM_100849</t>
  </si>
  <si>
    <t>Ath010323|Arabidopsis_thaliana|MYB|AT5G26660.1;NM_180548</t>
  </si>
  <si>
    <t>Ath011904|Arabidopsis_thaliana|MYB_related|AT5G52660.1;NM_180846</t>
  </si>
  <si>
    <t>Ath012543|Arabidopsis_thaliana|MYB|AT1G57560.1;NM_104552</t>
  </si>
  <si>
    <t>Ath014846|Arabidopsis_thaliana|MYB|AT4G01680.1;NM_116398</t>
  </si>
  <si>
    <t>Ath022153|Arabidopsis_thaliana|MYB_related|AT5G52660.2;NM_124644</t>
  </si>
  <si>
    <t>Ath025319|Arabidopsis_thaliana|MYB_related|AT2G36960.2;NM_179943</t>
  </si>
  <si>
    <t>Ath026985|Arabidopsis_thaliana|TALE|AT5G25220.1;NM_122431</t>
  </si>
  <si>
    <t>Ath027103|Arabidopsis_thaliana|TALE|AT5G25220.2;NM_001036861</t>
  </si>
  <si>
    <t>Ath030271|Arabidopsis_thaliana|MYB|AT1G09540.1;NM_100825</t>
  </si>
  <si>
    <r>
      <t xml:space="preserve">ID of </t>
    </r>
    <r>
      <rPr>
        <i/>
        <sz val="10"/>
        <color theme="1"/>
        <rFont val="Times New Roman"/>
        <family val="1"/>
      </rPr>
      <t>Arabidopsis thaliana</t>
    </r>
    <r>
      <rPr>
        <sz val="10"/>
        <color theme="1"/>
        <rFont val="Times New Roman"/>
        <family val="1"/>
      </rPr>
      <t xml:space="preserve"> TFs</t>
    </r>
  </si>
  <si>
    <t>ID of selected grasses TFs with RBH</t>
  </si>
  <si>
    <t>RBH output of B1K2 and B1K30 unique transcripts against selected grasses transcription factors (TFs)</t>
  </si>
  <si>
    <t>RBH output of B1K2 and B1K30 unique transcripts against Arabidopsis thaliana transcription factors (TFs)</t>
  </si>
  <si>
    <t>RBH output of B1K2 and B1K30 unique transcripts against barley transcription factors (TFs)</t>
  </si>
  <si>
    <t>RBH output of B1K2 and B1K30 unique transcripts against protein sequences of selected stress-related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</si>
</sst>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Symbol"/>
      <family val="1"/>
      <charset val="2"/>
    </font>
    <font>
      <b/>
      <sz val="10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Helvetica"/>
      <family val="2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1" fillId="0" borderId="0"/>
  </cellStyleXfs>
  <cellXfs count="197">
    <xf numFmtId="0" fontId="0" fillId="0" borderId="0" xfId="0"/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0" xfId="0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0" fillId="0" borderId="0" xfId="0" applyNumberFormat="1" applyFill="1"/>
    <xf numFmtId="0" fontId="1" fillId="0" borderId="0" xfId="0" applyFont="1" applyFill="1"/>
    <xf numFmtId="1" fontId="0" fillId="0" borderId="0" xfId="0" applyNumberForma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Border="1"/>
    <xf numFmtId="1" fontId="7" fillId="2" borderId="1" xfId="0" applyNumberFormat="1" applyFont="1" applyFill="1" applyBorder="1"/>
    <xf numFmtId="0" fontId="0" fillId="0" borderId="1" xfId="0" applyBorder="1"/>
    <xf numFmtId="0" fontId="6" fillId="0" borderId="1" xfId="0" applyFont="1" applyFill="1" applyBorder="1"/>
    <xf numFmtId="1" fontId="8" fillId="2" borderId="0" xfId="0" applyNumberFormat="1" applyFont="1" applyFill="1"/>
    <xf numFmtId="0" fontId="6" fillId="0" borderId="0" xfId="0" applyFont="1" applyFill="1"/>
    <xf numFmtId="1" fontId="9" fillId="2" borderId="0" xfId="0" applyNumberFormat="1" applyFont="1" applyFill="1"/>
    <xf numFmtId="1" fontId="6" fillId="2" borderId="2" xfId="0" applyNumberFormat="1" applyFont="1" applyFill="1" applyBorder="1"/>
    <xf numFmtId="0" fontId="0" fillId="0" borderId="2" xfId="0" applyBorder="1"/>
    <xf numFmtId="0" fontId="6" fillId="0" borderId="2" xfId="0" applyFont="1" applyFill="1" applyBorder="1"/>
    <xf numFmtId="0" fontId="2" fillId="0" borderId="0" xfId="0" applyFont="1"/>
    <xf numFmtId="0" fontId="10" fillId="0" borderId="1" xfId="0" applyFont="1" applyFill="1" applyBorder="1"/>
    <xf numFmtId="0" fontId="7" fillId="0" borderId="1" xfId="0" applyFont="1" applyFill="1" applyBorder="1"/>
    <xf numFmtId="0" fontId="11" fillId="0" borderId="1" xfId="0" applyFont="1" applyFill="1" applyBorder="1"/>
    <xf numFmtId="0" fontId="6" fillId="0" borderId="1" xfId="0" applyFont="1" applyFill="1" applyBorder="1" applyAlignment="1">
      <alignment wrapText="1"/>
    </xf>
    <xf numFmtId="1" fontId="0" fillId="0" borderId="0" xfId="0" applyNumberFormat="1" applyFill="1" applyAlignment="1">
      <alignment horizontal="right" vertical="center"/>
    </xf>
    <xf numFmtId="0" fontId="10" fillId="0" borderId="0" xfId="0" applyFont="1" applyFill="1"/>
    <xf numFmtId="0" fontId="8" fillId="0" borderId="0" xfId="0" applyFont="1" applyFill="1"/>
    <xf numFmtId="0" fontId="11" fillId="0" borderId="0" xfId="0" applyFont="1" applyFill="1"/>
    <xf numFmtId="0" fontId="6" fillId="0" borderId="0" xfId="0" applyFont="1" applyFill="1" applyAlignment="1">
      <alignment wrapText="1"/>
    </xf>
    <xf numFmtId="0" fontId="9" fillId="0" borderId="0" xfId="0" applyFont="1" applyFill="1"/>
    <xf numFmtId="0" fontId="10" fillId="0" borderId="2" xfId="0" applyFont="1" applyFill="1" applyBorder="1"/>
    <xf numFmtId="0" fontId="11" fillId="0" borderId="2" xfId="0" applyFont="1" applyFill="1" applyBorder="1"/>
    <xf numFmtId="0" fontId="6" fillId="2" borderId="3" xfId="0" applyFont="1" applyFill="1" applyBorder="1"/>
    <xf numFmtId="0" fontId="0" fillId="0" borderId="3" xfId="0" applyBorder="1"/>
    <xf numFmtId="0" fontId="12" fillId="0" borderId="3" xfId="0" applyFont="1" applyBorder="1" applyAlignment="1">
      <alignment horizontal="right" vertical="center" wrapText="1"/>
    </xf>
    <xf numFmtId="0" fontId="11" fillId="0" borderId="1" xfId="0" applyFont="1" applyBorder="1"/>
    <xf numFmtId="164" fontId="0" fillId="0" borderId="0" xfId="0" applyNumberFormat="1"/>
    <xf numFmtId="164" fontId="0" fillId="0" borderId="1" xfId="0" applyNumberFormat="1" applyBorder="1"/>
    <xf numFmtId="0" fontId="0" fillId="0" borderId="0" xfId="0" applyBorder="1"/>
    <xf numFmtId="0" fontId="7" fillId="0" borderId="0" xfId="0" applyFont="1" applyFill="1" applyBorder="1"/>
    <xf numFmtId="0" fontId="11" fillId="0" borderId="0" xfId="0" applyFont="1" applyBorder="1"/>
    <xf numFmtId="164" fontId="0" fillId="0" borderId="0" xfId="0" applyNumberFormat="1" applyBorder="1"/>
    <xf numFmtId="164" fontId="0" fillId="0" borderId="2" xfId="0" applyNumberFormat="1" applyBorder="1"/>
    <xf numFmtId="0" fontId="11" fillId="0" borderId="2" xfId="0" applyFont="1" applyBorder="1"/>
    <xf numFmtId="0" fontId="8" fillId="0" borderId="0" xfId="0" applyFont="1" applyFill="1" applyBorder="1"/>
    <xf numFmtId="0" fontId="6" fillId="0" borderId="0" xfId="0" applyFont="1" applyBorder="1"/>
    <xf numFmtId="0" fontId="8" fillId="0" borderId="2" xfId="0" applyFont="1" applyFill="1" applyBorder="1"/>
    <xf numFmtId="1" fontId="2" fillId="2" borderId="3" xfId="0" applyNumberFormat="1" applyFont="1" applyFill="1" applyBorder="1"/>
    <xf numFmtId="0" fontId="2" fillId="0" borderId="3" xfId="0" applyFont="1" applyBorder="1"/>
    <xf numFmtId="0" fontId="9" fillId="0" borderId="3" xfId="0" applyFont="1" applyFill="1" applyBorder="1"/>
    <xf numFmtId="0" fontId="11" fillId="0" borderId="3" xfId="0" applyFont="1" applyBorder="1"/>
    <xf numFmtId="0" fontId="6" fillId="0" borderId="3" xfId="0" applyFont="1" applyBorder="1"/>
    <xf numFmtId="164" fontId="0" fillId="0" borderId="3" xfId="0" applyNumberFormat="1" applyBorder="1"/>
    <xf numFmtId="0" fontId="9" fillId="0" borderId="3" xfId="0" applyFont="1" applyBorder="1"/>
    <xf numFmtId="0" fontId="12" fillId="0" borderId="3" xfId="0" applyFont="1" applyBorder="1" applyAlignment="1">
      <alignment horizontal="left" vertical="center"/>
    </xf>
    <xf numFmtId="0" fontId="1" fillId="0" borderId="3" xfId="0" applyFont="1" applyBorder="1"/>
    <xf numFmtId="0" fontId="6" fillId="0" borderId="3" xfId="0" applyFont="1" applyFill="1" applyBorder="1"/>
    <xf numFmtId="0" fontId="13" fillId="0" borderId="3" xfId="0" applyFont="1" applyBorder="1"/>
    <xf numFmtId="0" fontId="14" fillId="0" borderId="3" xfId="0" applyFont="1" applyBorder="1" applyAlignment="1">
      <alignment textRotation="90"/>
    </xf>
    <xf numFmtId="0" fontId="14" fillId="2" borderId="3" xfId="0" applyFont="1" applyFill="1" applyBorder="1" applyAlignment="1">
      <alignment textRotation="90"/>
    </xf>
    <xf numFmtId="0" fontId="11" fillId="0" borderId="1" xfId="0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20" fillId="0" borderId="0" xfId="0" applyFont="1"/>
    <xf numFmtId="0" fontId="21" fillId="0" borderId="0" xfId="0" applyFont="1"/>
    <xf numFmtId="0" fontId="22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2" fillId="0" borderId="3" xfId="0" applyFont="1" applyBorder="1"/>
    <xf numFmtId="0" fontId="22" fillId="0" borderId="3" xfId="0" applyFont="1" applyBorder="1"/>
    <xf numFmtId="164" fontId="12" fillId="0" borderId="3" xfId="0" applyNumberFormat="1" applyFont="1" applyBorder="1"/>
    <xf numFmtId="0" fontId="12" fillId="0" borderId="3" xfId="0" applyFont="1" applyBorder="1" applyAlignment="1">
      <alignment vertical="center"/>
    </xf>
    <xf numFmtId="0" fontId="12" fillId="2" borderId="3" xfId="0" applyFont="1" applyFill="1" applyBorder="1"/>
    <xf numFmtId="0" fontId="21" fillId="0" borderId="3" xfId="0" applyFont="1" applyBorder="1"/>
    <xf numFmtId="0" fontId="23" fillId="0" borderId="3" xfId="0" applyFont="1" applyBorder="1"/>
    <xf numFmtId="164" fontId="23" fillId="0" borderId="3" xfId="0" applyNumberFormat="1" applyFont="1" applyBorder="1"/>
    <xf numFmtId="0" fontId="23" fillId="0" borderId="3" xfId="0" applyFont="1" applyFill="1" applyBorder="1"/>
    <xf numFmtId="1" fontId="21" fillId="2" borderId="3" xfId="0" applyNumberFormat="1" applyFont="1" applyFill="1" applyBorder="1"/>
    <xf numFmtId="0" fontId="24" fillId="0" borderId="0" xfId="0" applyFont="1" applyFill="1"/>
    <xf numFmtId="0" fontId="22" fillId="0" borderId="2" xfId="0" applyFont="1" applyBorder="1"/>
    <xf numFmtId="0" fontId="21" fillId="0" borderId="2" xfId="0" applyFont="1" applyBorder="1"/>
    <xf numFmtId="164" fontId="21" fillId="0" borderId="2" xfId="0" applyNumberFormat="1" applyFont="1" applyBorder="1"/>
    <xf numFmtId="0" fontId="25" fillId="0" borderId="2" xfId="0" applyFont="1" applyFill="1" applyBorder="1"/>
    <xf numFmtId="0" fontId="22" fillId="0" borderId="0" xfId="0" applyFont="1" applyBorder="1"/>
    <xf numFmtId="0" fontId="21" fillId="0" borderId="0" xfId="0" applyFont="1" applyBorder="1"/>
    <xf numFmtId="164" fontId="21" fillId="0" borderId="0" xfId="0" applyNumberFormat="1" applyFont="1" applyBorder="1"/>
    <xf numFmtId="0" fontId="25" fillId="0" borderId="0" xfId="0" applyFont="1" applyFill="1" applyBorder="1"/>
    <xf numFmtId="0" fontId="22" fillId="0" borderId="1" xfId="0" applyFont="1" applyBorder="1"/>
    <xf numFmtId="0" fontId="21" fillId="0" borderId="1" xfId="0" applyFont="1" applyBorder="1"/>
    <xf numFmtId="164" fontId="21" fillId="0" borderId="1" xfId="0" applyNumberFormat="1" applyFont="1" applyBorder="1"/>
    <xf numFmtId="0" fontId="26" fillId="0" borderId="0" xfId="0" applyFont="1" applyFill="1" applyBorder="1"/>
    <xf numFmtId="0" fontId="26" fillId="0" borderId="1" xfId="0" applyFont="1" applyFill="1" applyBorder="1"/>
    <xf numFmtId="0" fontId="24" fillId="0" borderId="3" xfId="0" applyFont="1" applyBorder="1" applyAlignment="1">
      <alignment horizontal="right"/>
    </xf>
    <xf numFmtId="0" fontId="15" fillId="2" borderId="3" xfId="0" applyFont="1" applyFill="1" applyBorder="1"/>
    <xf numFmtId="0" fontId="15" fillId="0" borderId="0" xfId="0" applyFont="1"/>
    <xf numFmtId="0" fontId="21" fillId="0" borderId="0" xfId="0" applyFont="1" applyFill="1"/>
    <xf numFmtId="0" fontId="12" fillId="0" borderId="2" xfId="0" applyFont="1" applyFill="1" applyBorder="1"/>
    <xf numFmtId="0" fontId="22" fillId="0" borderId="2" xfId="0" applyFont="1" applyFill="1" applyBorder="1"/>
    <xf numFmtId="0" fontId="12" fillId="2" borderId="2" xfId="0" applyFont="1" applyFill="1" applyBorder="1"/>
    <xf numFmtId="0" fontId="27" fillId="0" borderId="2" xfId="0" applyFont="1" applyFill="1" applyBorder="1"/>
    <xf numFmtId="0" fontId="12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/>
    <xf numFmtId="0" fontId="27" fillId="0" borderId="0" xfId="0" applyFont="1" applyFill="1" applyBorder="1"/>
    <xf numFmtId="0" fontId="15" fillId="0" borderId="0" xfId="0" applyFont="1" applyFill="1" applyAlignment="1">
      <alignment vertical="top" wrapText="1"/>
    </xf>
    <xf numFmtId="0" fontId="26" fillId="0" borderId="0" xfId="0" applyFont="1" applyFill="1" applyAlignment="1">
      <alignment vertical="center" wrapText="1"/>
    </xf>
    <xf numFmtId="164" fontId="21" fillId="0" borderId="0" xfId="0" applyNumberFormat="1" applyFont="1" applyFill="1"/>
    <xf numFmtId="0" fontId="12" fillId="0" borderId="1" xfId="0" applyFont="1" applyFill="1" applyBorder="1"/>
    <xf numFmtId="0" fontId="22" fillId="0" borderId="1" xfId="0" applyFont="1" applyFill="1" applyBorder="1"/>
    <xf numFmtId="0" fontId="27" fillId="0" borderId="1" xfId="0" applyFont="1" applyFill="1" applyBorder="1"/>
    <xf numFmtId="0" fontId="27" fillId="0" borderId="0" xfId="0" applyFont="1" applyFill="1"/>
    <xf numFmtId="0" fontId="28" fillId="0" borderId="0" xfId="0" applyFont="1" applyFill="1" applyAlignment="1">
      <alignment vertical="center" wrapText="1"/>
    </xf>
    <xf numFmtId="0" fontId="12" fillId="0" borderId="2" xfId="0" applyFont="1" applyBorder="1"/>
    <xf numFmtId="1" fontId="12" fillId="2" borderId="2" xfId="0" applyNumberFormat="1" applyFont="1" applyFill="1" applyBorder="1"/>
    <xf numFmtId="0" fontId="12" fillId="0" borderId="0" xfId="0" applyFont="1" applyBorder="1"/>
    <xf numFmtId="1" fontId="23" fillId="0" borderId="0" xfId="0" applyNumberFormat="1" applyFont="1" applyFill="1" applyBorder="1"/>
    <xf numFmtId="1" fontId="25" fillId="0" borderId="0" xfId="0" applyNumberFormat="1" applyFont="1" applyFill="1" applyBorder="1"/>
    <xf numFmtId="0" fontId="12" fillId="0" borderId="1" xfId="0" applyFont="1" applyBorder="1"/>
    <xf numFmtId="1" fontId="26" fillId="0" borderId="1" xfId="0" applyNumberFormat="1" applyFont="1" applyFill="1" applyBorder="1"/>
    <xf numFmtId="0" fontId="12" fillId="0" borderId="0" xfId="0" applyFont="1"/>
    <xf numFmtId="0" fontId="0" fillId="3" borderId="0" xfId="0" applyFill="1"/>
    <xf numFmtId="164" fontId="0" fillId="3" borderId="0" xfId="0" applyNumberFormat="1" applyFill="1"/>
    <xf numFmtId="1" fontId="0" fillId="3" borderId="0" xfId="0" applyNumberFormat="1" applyFill="1" applyAlignment="1">
      <alignment vertical="center"/>
    </xf>
    <xf numFmtId="0" fontId="22" fillId="0" borderId="1" xfId="0" applyFont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164" fontId="21" fillId="0" borderId="3" xfId="0" applyNumberFormat="1" applyFont="1" applyBorder="1"/>
    <xf numFmtId="1" fontId="12" fillId="0" borderId="0" xfId="0" applyNumberFormat="1" applyFont="1"/>
    <xf numFmtId="0" fontId="24" fillId="0" borderId="3" xfId="0" applyFont="1" applyBorder="1"/>
    <xf numFmtId="0" fontId="24" fillId="0" borderId="3" xfId="0" applyFont="1" applyFill="1" applyBorder="1"/>
    <xf numFmtId="0" fontId="21" fillId="0" borderId="3" xfId="0" applyFont="1" applyFill="1" applyBorder="1"/>
    <xf numFmtId="0" fontId="21" fillId="2" borderId="2" xfId="0" applyFont="1" applyFill="1" applyBorder="1"/>
    <xf numFmtId="1" fontId="15" fillId="2" borderId="3" xfId="0" applyNumberFormat="1" applyFont="1" applyFill="1" applyBorder="1"/>
    <xf numFmtId="0" fontId="21" fillId="2" borderId="0" xfId="0" applyFont="1" applyFill="1" applyBorder="1"/>
    <xf numFmtId="0" fontId="21" fillId="2" borderId="1" xfId="0" applyFont="1" applyFill="1" applyBorder="1"/>
    <xf numFmtId="0" fontId="22" fillId="0" borderId="0" xfId="0" applyFont="1"/>
    <xf numFmtId="1" fontId="21" fillId="2" borderId="1" xfId="0" applyNumberFormat="1" applyFont="1" applyFill="1" applyBorder="1"/>
    <xf numFmtId="0" fontId="21" fillId="3" borderId="0" xfId="0" applyFont="1" applyFill="1"/>
    <xf numFmtId="164" fontId="21" fillId="3" borderId="0" xfId="0" applyNumberFormat="1" applyFont="1" applyFill="1"/>
    <xf numFmtId="0" fontId="29" fillId="2" borderId="0" xfId="0" applyFont="1" applyFill="1" applyBorder="1" applyAlignment="1">
      <alignment vertical="center" textRotation="90"/>
    </xf>
    <xf numFmtId="0" fontId="29" fillId="0" borderId="0" xfId="0" applyFont="1" applyBorder="1" applyAlignment="1">
      <alignment vertical="center" textRotation="90"/>
    </xf>
    <xf numFmtId="0" fontId="29" fillId="0" borderId="0" xfId="0" applyFont="1" applyBorder="1" applyAlignment="1">
      <alignment vertical="center"/>
    </xf>
    <xf numFmtId="0" fontId="20" fillId="3" borderId="0" xfId="0" applyFont="1" applyFill="1"/>
    <xf numFmtId="0" fontId="30" fillId="3" borderId="0" xfId="0" applyFont="1" applyFill="1" applyAlignment="1">
      <alignment vertical="center" wrapText="1"/>
    </xf>
    <xf numFmtId="0" fontId="14" fillId="0" borderId="0" xfId="0" applyFont="1" applyBorder="1" applyAlignment="1">
      <alignment textRotation="90"/>
    </xf>
    <xf numFmtId="0" fontId="2" fillId="0" borderId="0" xfId="0" applyFont="1" applyBorder="1"/>
    <xf numFmtId="0" fontId="2" fillId="0" borderId="0" xfId="0" applyFont="1" applyBorder="1" applyAlignment="1"/>
    <xf numFmtId="0" fontId="0" fillId="0" borderId="0" xfId="0" applyFill="1" applyBorder="1"/>
    <xf numFmtId="1" fontId="1" fillId="0" borderId="0" xfId="0" applyNumberFormat="1" applyFont="1" applyFill="1" applyBorder="1"/>
    <xf numFmtId="0" fontId="3" fillId="0" borderId="1" xfId="0" applyFont="1" applyBorder="1"/>
    <xf numFmtId="1" fontId="12" fillId="0" borderId="0" xfId="0" applyNumberFormat="1" applyFont="1" applyFill="1" applyBorder="1"/>
    <xf numFmtId="0" fontId="21" fillId="0" borderId="0" xfId="0" applyFont="1" applyFill="1" applyBorder="1"/>
    <xf numFmtId="0" fontId="24" fillId="0" borderId="0" xfId="0" applyFont="1" applyFill="1" applyBorder="1"/>
    <xf numFmtId="0" fontId="20" fillId="0" borderId="0" xfId="0" applyFont="1" applyAlignment="1">
      <alignment vertical="top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4" fillId="0" borderId="0" xfId="0" applyFont="1" applyBorder="1"/>
    <xf numFmtId="0" fontId="35" fillId="2" borderId="3" xfId="1" applyFont="1" applyFill="1" applyBorder="1" applyAlignment="1">
      <alignment vertical="top" wrapText="1"/>
    </xf>
    <xf numFmtId="11" fontId="35" fillId="0" borderId="0" xfId="0" applyNumberFormat="1" applyFont="1"/>
    <xf numFmtId="11" fontId="33" fillId="0" borderId="0" xfId="0" applyNumberFormat="1" applyFont="1"/>
    <xf numFmtId="0" fontId="35" fillId="0" borderId="0" xfId="1" applyFont="1"/>
    <xf numFmtId="11" fontId="35" fillId="0" borderId="0" xfId="1" applyNumberFormat="1" applyFont="1"/>
    <xf numFmtId="0" fontId="37" fillId="0" borderId="0" xfId="1" applyFont="1"/>
    <xf numFmtId="0" fontId="35" fillId="0" borderId="0" xfId="1" applyFont="1" applyFill="1" applyBorder="1" applyAlignment="1">
      <alignment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5"/>
  <sheetViews>
    <sheetView workbookViewId="0">
      <pane ySplit="6" topLeftCell="A28" activePane="bottomLeft" state="frozen"/>
      <selection pane="bottomLeft" activeCell="A2" sqref="A2"/>
    </sheetView>
  </sheetViews>
  <sheetFormatPr defaultRowHeight="14.4" x14ac:dyDescent="0.3"/>
  <cols>
    <col min="1" max="1" width="16.109375" style="1" customWidth="1"/>
    <col min="2" max="2" width="6" customWidth="1"/>
    <col min="3" max="3" width="7.44140625" customWidth="1"/>
    <col min="4" max="4" width="6.33203125" customWidth="1"/>
    <col min="5" max="5" width="8.21875" customWidth="1"/>
    <col min="7" max="7" width="5.88671875" customWidth="1"/>
    <col min="8" max="8" width="9.88671875" customWidth="1"/>
    <col min="9" max="9" width="17.33203125" customWidth="1"/>
    <col min="10" max="10" width="6.44140625" customWidth="1"/>
    <col min="11" max="11" width="6.77734375" customWidth="1"/>
    <col min="12" max="12" width="7.21875" customWidth="1"/>
    <col min="13" max="13" width="8.6640625" customWidth="1"/>
    <col min="14" max="21" width="5.77734375" bestFit="1" customWidth="1"/>
    <col min="22" max="23" width="5" bestFit="1" customWidth="1"/>
    <col min="24" max="24" width="6.77734375" customWidth="1"/>
    <col min="25" max="25" width="7.77734375" customWidth="1"/>
    <col min="26" max="26" width="6.77734375" customWidth="1"/>
    <col min="27" max="27" width="6.21875" customWidth="1"/>
    <col min="28" max="29" width="5" bestFit="1" customWidth="1"/>
    <col min="31" max="31" width="19.77734375" bestFit="1" customWidth="1"/>
    <col min="32" max="51" width="6.109375" customWidth="1"/>
  </cols>
  <sheetData>
    <row r="1" spans="1:51" ht="15.6" x14ac:dyDescent="0.3">
      <c r="A1" s="64" t="s">
        <v>1181</v>
      </c>
    </row>
    <row r="2" spans="1:51" ht="15.6" x14ac:dyDescent="0.3">
      <c r="A2" s="64" t="s">
        <v>1183</v>
      </c>
    </row>
    <row r="3" spans="1:51" ht="15.6" x14ac:dyDescent="0.3">
      <c r="A3" s="64"/>
    </row>
    <row r="4" spans="1:51" ht="15.6" x14ac:dyDescent="0.3">
      <c r="A4" s="142" t="s">
        <v>65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</row>
    <row r="5" spans="1:51" ht="14.4" customHeight="1" x14ac:dyDescent="0.3">
      <c r="A5" s="188" t="s">
        <v>40</v>
      </c>
      <c r="B5" s="188" t="s">
        <v>46</v>
      </c>
      <c r="C5" s="188" t="s">
        <v>45</v>
      </c>
      <c r="D5" s="188" t="s">
        <v>44</v>
      </c>
      <c r="E5" s="188" t="s">
        <v>43</v>
      </c>
      <c r="F5" s="188" t="s">
        <v>47</v>
      </c>
      <c r="G5" s="170" t="s">
        <v>8</v>
      </c>
      <c r="H5" s="187"/>
      <c r="I5" s="194" t="s">
        <v>40</v>
      </c>
      <c r="J5" s="168" t="s">
        <v>46</v>
      </c>
      <c r="K5" s="168" t="s">
        <v>45</v>
      </c>
      <c r="L5" s="168" t="s">
        <v>44</v>
      </c>
      <c r="M5" s="168" t="s">
        <v>43</v>
      </c>
      <c r="N5" s="193" t="s">
        <v>42</v>
      </c>
      <c r="O5" s="193"/>
      <c r="P5" s="193"/>
      <c r="Q5" s="193"/>
      <c r="R5" s="193"/>
      <c r="S5" s="193"/>
      <c r="T5" s="193"/>
      <c r="U5" s="193"/>
      <c r="V5" s="193" t="s">
        <v>36</v>
      </c>
      <c r="W5" s="193"/>
      <c r="X5" s="193" t="s">
        <v>35</v>
      </c>
      <c r="Y5" s="193"/>
      <c r="Z5" s="193" t="s">
        <v>37</v>
      </c>
      <c r="AA5" s="193"/>
      <c r="AB5" s="193" t="s">
        <v>41</v>
      </c>
      <c r="AC5" s="193"/>
      <c r="AE5" s="168" t="s">
        <v>39</v>
      </c>
      <c r="AF5" s="193" t="s">
        <v>38</v>
      </c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74" t="s">
        <v>37</v>
      </c>
      <c r="AT5" s="174"/>
      <c r="AU5" s="174" t="s">
        <v>36</v>
      </c>
      <c r="AV5" s="174"/>
      <c r="AW5" s="174" t="s">
        <v>35</v>
      </c>
      <c r="AX5" s="174"/>
      <c r="AY5" s="146"/>
    </row>
    <row r="6" spans="1:51" ht="40.799999999999997" customHeight="1" x14ac:dyDescent="0.3">
      <c r="A6" s="189"/>
      <c r="B6" s="189"/>
      <c r="C6" s="189"/>
      <c r="D6" s="189"/>
      <c r="E6" s="189"/>
      <c r="F6" s="189"/>
      <c r="G6" s="171"/>
      <c r="H6" s="187"/>
      <c r="I6" s="195"/>
      <c r="J6" s="169"/>
      <c r="K6" s="169"/>
      <c r="L6" s="169"/>
      <c r="M6" s="169"/>
      <c r="N6" s="63" t="s">
        <v>34</v>
      </c>
      <c r="O6" s="62" t="s">
        <v>33</v>
      </c>
      <c r="P6" s="62" t="s">
        <v>32</v>
      </c>
      <c r="Q6" s="62" t="s">
        <v>31</v>
      </c>
      <c r="R6" s="62" t="s">
        <v>30</v>
      </c>
      <c r="S6" s="62" t="s">
        <v>29</v>
      </c>
      <c r="T6" s="62" t="s">
        <v>28</v>
      </c>
      <c r="U6" s="62" t="s">
        <v>27</v>
      </c>
      <c r="V6" s="62">
        <v>0</v>
      </c>
      <c r="W6" s="62">
        <v>1</v>
      </c>
      <c r="X6" s="62">
        <v>0</v>
      </c>
      <c r="Y6" s="62">
        <v>1</v>
      </c>
      <c r="Z6" s="62">
        <v>0</v>
      </c>
      <c r="AA6" s="62">
        <v>1</v>
      </c>
      <c r="AB6" s="62">
        <v>0</v>
      </c>
      <c r="AC6" s="62">
        <v>1</v>
      </c>
      <c r="AE6" s="179"/>
      <c r="AF6" s="61" t="s">
        <v>26</v>
      </c>
      <c r="AG6" s="60" t="s">
        <v>25</v>
      </c>
      <c r="AH6" s="60" t="s">
        <v>24</v>
      </c>
      <c r="AI6" s="60" t="s">
        <v>23</v>
      </c>
      <c r="AJ6" s="60" t="s">
        <v>22</v>
      </c>
      <c r="AK6" s="60" t="s">
        <v>21</v>
      </c>
      <c r="AL6" s="60" t="s">
        <v>20</v>
      </c>
      <c r="AM6" s="60" t="s">
        <v>19</v>
      </c>
      <c r="AN6" s="60" t="s">
        <v>18</v>
      </c>
      <c r="AO6" s="60" t="s">
        <v>17</v>
      </c>
      <c r="AP6" s="60" t="s">
        <v>16</v>
      </c>
      <c r="AQ6" s="60" t="s">
        <v>15</v>
      </c>
      <c r="AR6" s="60" t="s">
        <v>14</v>
      </c>
      <c r="AS6" s="59">
        <v>0</v>
      </c>
      <c r="AT6" s="59">
        <v>1</v>
      </c>
      <c r="AU6" s="59">
        <v>0</v>
      </c>
      <c r="AV6" s="59">
        <v>1</v>
      </c>
      <c r="AW6" s="59">
        <v>0</v>
      </c>
      <c r="AX6" s="59">
        <v>1</v>
      </c>
      <c r="AY6" s="144"/>
    </row>
    <row r="7" spans="1:51" x14ac:dyDescent="0.3">
      <c r="A7" s="56" t="s">
        <v>7</v>
      </c>
      <c r="B7" s="52">
        <v>0</v>
      </c>
      <c r="C7" s="52">
        <v>0</v>
      </c>
      <c r="D7" s="52">
        <v>0</v>
      </c>
      <c r="E7" s="52">
        <v>0</v>
      </c>
      <c r="F7" s="53">
        <v>3245</v>
      </c>
      <c r="G7" s="54">
        <f t="shared" ref="G7:G22" si="0">F7/20439*100</f>
        <v>15.876510592494741</v>
      </c>
      <c r="H7" s="38"/>
      <c r="I7" s="53" t="s">
        <v>7</v>
      </c>
      <c r="J7" s="52">
        <v>0</v>
      </c>
      <c r="K7" s="52">
        <v>0</v>
      </c>
      <c r="L7" s="52">
        <v>0</v>
      </c>
      <c r="M7" s="52">
        <v>0</v>
      </c>
      <c r="N7" s="58">
        <v>3191</v>
      </c>
      <c r="O7" s="35">
        <v>5</v>
      </c>
      <c r="P7" s="35">
        <v>12</v>
      </c>
      <c r="Q7" s="35">
        <v>9</v>
      </c>
      <c r="R7" s="35">
        <v>13</v>
      </c>
      <c r="S7" s="35">
        <v>1</v>
      </c>
      <c r="T7" s="35">
        <v>6</v>
      </c>
      <c r="U7" s="35">
        <v>8</v>
      </c>
      <c r="V7" s="35">
        <v>2828</v>
      </c>
      <c r="W7" s="35">
        <v>417</v>
      </c>
      <c r="X7" s="35">
        <v>3100</v>
      </c>
      <c r="Y7" s="35">
        <v>145</v>
      </c>
      <c r="Z7" s="35">
        <v>3168</v>
      </c>
      <c r="AA7" s="35">
        <v>77</v>
      </c>
      <c r="AB7" s="35">
        <v>3189</v>
      </c>
      <c r="AC7" s="35">
        <v>56</v>
      </c>
      <c r="AE7" s="57">
        <v>87</v>
      </c>
      <c r="AF7" s="14">
        <v>72</v>
      </c>
      <c r="AG7" s="13">
        <v>2</v>
      </c>
      <c r="AH7" s="13">
        <v>1</v>
      </c>
      <c r="AI7" s="13">
        <v>1</v>
      </c>
      <c r="AJ7" s="13">
        <v>2</v>
      </c>
      <c r="AK7" s="13">
        <v>1</v>
      </c>
      <c r="AL7" s="13">
        <v>1</v>
      </c>
      <c r="AM7" s="13">
        <v>1</v>
      </c>
      <c r="AN7" s="13">
        <v>1</v>
      </c>
      <c r="AO7" s="13">
        <v>1</v>
      </c>
      <c r="AP7" s="13">
        <v>1</v>
      </c>
      <c r="AQ7" s="13">
        <v>2</v>
      </c>
      <c r="AR7" s="13">
        <v>1</v>
      </c>
      <c r="AS7" s="13">
        <v>86</v>
      </c>
      <c r="AT7" s="13">
        <v>1</v>
      </c>
      <c r="AU7" s="13">
        <v>47</v>
      </c>
      <c r="AV7" s="13">
        <v>40</v>
      </c>
      <c r="AW7" s="13">
        <v>66</v>
      </c>
      <c r="AX7" s="13">
        <v>21</v>
      </c>
      <c r="AY7" s="40"/>
    </row>
    <row r="8" spans="1:51" x14ac:dyDescent="0.3">
      <c r="A8" s="56" t="s">
        <v>6</v>
      </c>
      <c r="B8" s="52">
        <v>1</v>
      </c>
      <c r="C8" s="52">
        <v>0</v>
      </c>
      <c r="D8" s="52">
        <v>0</v>
      </c>
      <c r="E8" s="52">
        <v>0</v>
      </c>
      <c r="F8" s="55">
        <v>413</v>
      </c>
      <c r="G8" s="54">
        <f t="shared" si="0"/>
        <v>2.0206468026811488</v>
      </c>
      <c r="H8" s="38"/>
      <c r="I8" s="53" t="s">
        <v>6</v>
      </c>
      <c r="J8" s="52">
        <v>1</v>
      </c>
      <c r="K8" s="52">
        <v>0</v>
      </c>
      <c r="L8" s="52">
        <v>0</v>
      </c>
      <c r="M8" s="52">
        <v>0</v>
      </c>
      <c r="N8" s="51">
        <v>392</v>
      </c>
      <c r="O8" s="35">
        <v>4</v>
      </c>
      <c r="P8" s="35">
        <v>2</v>
      </c>
      <c r="Q8" s="35">
        <v>4</v>
      </c>
      <c r="R8" s="35">
        <v>3</v>
      </c>
      <c r="S8" s="35">
        <v>1</v>
      </c>
      <c r="T8" s="35">
        <v>3</v>
      </c>
      <c r="U8" s="35">
        <v>4</v>
      </c>
      <c r="V8" s="35">
        <v>333</v>
      </c>
      <c r="W8" s="35">
        <v>80</v>
      </c>
      <c r="X8" s="35">
        <v>378</v>
      </c>
      <c r="Y8" s="35">
        <v>35</v>
      </c>
      <c r="Z8" s="35">
        <v>413</v>
      </c>
      <c r="AA8" s="35">
        <v>0</v>
      </c>
      <c r="AB8" s="35">
        <v>413</v>
      </c>
      <c r="AC8" s="35">
        <v>0</v>
      </c>
      <c r="AE8" s="50" t="s">
        <v>8</v>
      </c>
      <c r="AF8" s="49">
        <f>72/87*100</f>
        <v>82.758620689655174</v>
      </c>
      <c r="AG8" s="7"/>
      <c r="AY8" s="40"/>
    </row>
    <row r="9" spans="1:51" x14ac:dyDescent="0.3">
      <c r="A9" s="175" t="s">
        <v>13</v>
      </c>
      <c r="B9" s="45">
        <v>0</v>
      </c>
      <c r="C9" s="45">
        <v>0</v>
      </c>
      <c r="D9" s="45">
        <v>0</v>
      </c>
      <c r="E9" s="45">
        <v>1</v>
      </c>
      <c r="F9" s="19">
        <v>861</v>
      </c>
      <c r="G9" s="44">
        <f t="shared" si="0"/>
        <v>4.2125348598268015</v>
      </c>
      <c r="H9" s="38"/>
      <c r="I9" s="190" t="s">
        <v>12</v>
      </c>
      <c r="J9" s="45">
        <v>0</v>
      </c>
      <c r="K9" s="45">
        <v>0</v>
      </c>
      <c r="L9" s="45">
        <v>0</v>
      </c>
      <c r="M9" s="45">
        <v>1</v>
      </c>
      <c r="N9" s="48">
        <v>823</v>
      </c>
      <c r="O9" s="19">
        <v>4</v>
      </c>
      <c r="P9" s="19">
        <v>4</v>
      </c>
      <c r="Q9" s="19">
        <v>2</v>
      </c>
      <c r="R9" s="19">
        <v>9</v>
      </c>
      <c r="S9" s="19">
        <v>3</v>
      </c>
      <c r="T9" s="19">
        <v>2</v>
      </c>
      <c r="U9" s="19">
        <v>14</v>
      </c>
      <c r="V9" s="19">
        <v>743</v>
      </c>
      <c r="W9" s="19">
        <v>118</v>
      </c>
      <c r="X9" s="19">
        <v>820</v>
      </c>
      <c r="Y9" s="19">
        <v>41</v>
      </c>
      <c r="Z9" s="19">
        <v>837</v>
      </c>
      <c r="AA9" s="19">
        <v>24</v>
      </c>
      <c r="AB9" s="19">
        <v>841</v>
      </c>
      <c r="AC9" s="19">
        <v>20</v>
      </c>
      <c r="AE9" s="47"/>
      <c r="AF9" s="147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</row>
    <row r="10" spans="1:51" x14ac:dyDescent="0.3">
      <c r="A10" s="176"/>
      <c r="B10" s="42">
        <v>0</v>
      </c>
      <c r="C10" s="42">
        <v>0</v>
      </c>
      <c r="D10" s="42">
        <v>1</v>
      </c>
      <c r="E10" s="42">
        <v>0</v>
      </c>
      <c r="F10" s="40">
        <v>170</v>
      </c>
      <c r="G10" s="43">
        <f t="shared" si="0"/>
        <v>0.83174323597044864</v>
      </c>
      <c r="H10" s="38"/>
      <c r="I10" s="191"/>
      <c r="J10" s="42">
        <v>0</v>
      </c>
      <c r="K10" s="42">
        <v>0</v>
      </c>
      <c r="L10" s="42">
        <v>1</v>
      </c>
      <c r="M10" s="42">
        <v>0</v>
      </c>
      <c r="N10" s="46">
        <v>168</v>
      </c>
      <c r="O10" s="40">
        <v>0</v>
      </c>
      <c r="P10" s="40">
        <v>0</v>
      </c>
      <c r="Q10" s="40">
        <v>0</v>
      </c>
      <c r="R10" s="40">
        <v>0</v>
      </c>
      <c r="S10" s="40">
        <v>1</v>
      </c>
      <c r="T10" s="40">
        <v>0</v>
      </c>
      <c r="U10" s="40">
        <v>1</v>
      </c>
      <c r="V10" s="40">
        <v>142</v>
      </c>
      <c r="W10" s="40">
        <v>28</v>
      </c>
      <c r="X10" s="40">
        <v>167</v>
      </c>
      <c r="Y10" s="40">
        <v>3</v>
      </c>
      <c r="Z10" s="40">
        <v>167</v>
      </c>
      <c r="AA10" s="40">
        <v>3</v>
      </c>
      <c r="AB10" s="40">
        <v>167</v>
      </c>
      <c r="AC10" s="40">
        <v>3</v>
      </c>
      <c r="AE10" s="145"/>
      <c r="AF10" s="147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</row>
    <row r="11" spans="1:51" x14ac:dyDescent="0.3">
      <c r="A11" s="176"/>
      <c r="B11" s="42">
        <v>0</v>
      </c>
      <c r="C11" s="42">
        <v>0</v>
      </c>
      <c r="D11" s="42">
        <v>1</v>
      </c>
      <c r="E11" s="42">
        <v>1</v>
      </c>
      <c r="F11" s="40">
        <v>888</v>
      </c>
      <c r="G11" s="43">
        <f t="shared" si="0"/>
        <v>4.3446352561279902</v>
      </c>
      <c r="H11" s="38"/>
      <c r="I11" s="191"/>
      <c r="J11" s="42">
        <v>0</v>
      </c>
      <c r="K11" s="42">
        <v>0</v>
      </c>
      <c r="L11" s="42">
        <v>1</v>
      </c>
      <c r="M11" s="42">
        <v>1</v>
      </c>
      <c r="N11" s="46">
        <v>854</v>
      </c>
      <c r="O11" s="40">
        <v>2</v>
      </c>
      <c r="P11" s="40">
        <v>4</v>
      </c>
      <c r="Q11" s="40">
        <v>1</v>
      </c>
      <c r="R11" s="40">
        <v>9</v>
      </c>
      <c r="S11" s="40">
        <v>1</v>
      </c>
      <c r="T11" s="40">
        <v>3</v>
      </c>
      <c r="U11" s="40">
        <v>14</v>
      </c>
      <c r="V11" s="40">
        <v>757</v>
      </c>
      <c r="W11" s="40">
        <v>131</v>
      </c>
      <c r="X11" s="40">
        <v>865</v>
      </c>
      <c r="Y11" s="40">
        <v>23</v>
      </c>
      <c r="Z11" s="40">
        <v>879</v>
      </c>
      <c r="AA11" s="40">
        <v>9</v>
      </c>
      <c r="AB11" s="40">
        <v>882</v>
      </c>
      <c r="AC11" s="40">
        <v>6</v>
      </c>
      <c r="AE11" s="47"/>
      <c r="AF11" s="148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</row>
    <row r="12" spans="1:51" x14ac:dyDescent="0.3">
      <c r="A12" s="176"/>
      <c r="B12" s="42">
        <v>0</v>
      </c>
      <c r="C12" s="42">
        <v>1</v>
      </c>
      <c r="D12" s="42">
        <v>0</v>
      </c>
      <c r="E12" s="42">
        <v>0</v>
      </c>
      <c r="F12" s="40">
        <v>2363</v>
      </c>
      <c r="G12" s="43">
        <f t="shared" si="0"/>
        <v>11.561230979989237</v>
      </c>
      <c r="H12" s="38"/>
      <c r="I12" s="191"/>
      <c r="J12" s="42">
        <v>0</v>
      </c>
      <c r="K12" s="42">
        <v>1</v>
      </c>
      <c r="L12" s="42">
        <v>0</v>
      </c>
      <c r="M12" s="42">
        <v>0</v>
      </c>
      <c r="N12" s="46">
        <v>1711</v>
      </c>
      <c r="O12" s="40">
        <v>44</v>
      </c>
      <c r="P12" s="40">
        <v>87</v>
      </c>
      <c r="Q12" s="40">
        <v>65</v>
      </c>
      <c r="R12" s="40">
        <v>120</v>
      </c>
      <c r="S12" s="40">
        <v>28</v>
      </c>
      <c r="T12" s="40">
        <v>67</v>
      </c>
      <c r="U12" s="40">
        <v>241</v>
      </c>
      <c r="V12" s="40">
        <v>240</v>
      </c>
      <c r="W12" s="40">
        <v>2123</v>
      </c>
      <c r="X12" s="40">
        <v>1185</v>
      </c>
      <c r="Y12" s="40">
        <v>1178</v>
      </c>
      <c r="Z12" s="40">
        <v>1831</v>
      </c>
      <c r="AA12" s="40">
        <v>532</v>
      </c>
      <c r="AB12" s="40">
        <v>1911</v>
      </c>
      <c r="AC12" s="40">
        <v>452</v>
      </c>
      <c r="AE12" s="47"/>
      <c r="AF12" s="148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</row>
    <row r="13" spans="1:51" x14ac:dyDescent="0.3">
      <c r="A13" s="176"/>
      <c r="B13" s="42">
        <v>0</v>
      </c>
      <c r="C13" s="42">
        <v>1</v>
      </c>
      <c r="D13" s="42">
        <v>0</v>
      </c>
      <c r="E13" s="42">
        <v>1</v>
      </c>
      <c r="F13" s="40">
        <v>1000</v>
      </c>
      <c r="G13" s="43">
        <f t="shared" si="0"/>
        <v>4.8926072704144037</v>
      </c>
      <c r="H13" s="38"/>
      <c r="I13" s="191"/>
      <c r="J13" s="42">
        <v>0</v>
      </c>
      <c r="K13" s="42">
        <v>1</v>
      </c>
      <c r="L13" s="42">
        <v>0</v>
      </c>
      <c r="M13" s="42">
        <v>1</v>
      </c>
      <c r="N13" s="46">
        <v>589</v>
      </c>
      <c r="O13" s="40">
        <v>17</v>
      </c>
      <c r="P13" s="40">
        <v>28</v>
      </c>
      <c r="Q13" s="40">
        <v>24</v>
      </c>
      <c r="R13" s="40">
        <v>80</v>
      </c>
      <c r="S13" s="40">
        <v>26</v>
      </c>
      <c r="T13" s="40">
        <v>47</v>
      </c>
      <c r="U13" s="40">
        <v>189</v>
      </c>
      <c r="V13" s="40">
        <v>122</v>
      </c>
      <c r="W13" s="40">
        <v>878</v>
      </c>
      <c r="X13" s="40">
        <v>528</v>
      </c>
      <c r="Y13" s="40">
        <v>472</v>
      </c>
      <c r="Z13" s="40">
        <v>751</v>
      </c>
      <c r="AA13" s="40">
        <v>249</v>
      </c>
      <c r="AB13" s="40">
        <v>778</v>
      </c>
      <c r="AC13" s="40">
        <v>222</v>
      </c>
      <c r="AE13" s="47"/>
      <c r="AF13" s="148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</row>
    <row r="14" spans="1:51" x14ac:dyDescent="0.3">
      <c r="A14" s="176"/>
      <c r="B14" s="42">
        <v>0</v>
      </c>
      <c r="C14" s="42">
        <v>1</v>
      </c>
      <c r="D14" s="42">
        <v>1</v>
      </c>
      <c r="E14" s="42">
        <v>0</v>
      </c>
      <c r="F14" s="40">
        <v>203</v>
      </c>
      <c r="G14" s="43">
        <f t="shared" si="0"/>
        <v>0.99319927589412405</v>
      </c>
      <c r="H14" s="38"/>
      <c r="I14" s="191"/>
      <c r="J14" s="42">
        <v>0</v>
      </c>
      <c r="K14" s="42">
        <v>1</v>
      </c>
      <c r="L14" s="42">
        <v>1</v>
      </c>
      <c r="M14" s="42">
        <v>0</v>
      </c>
      <c r="N14" s="46">
        <v>97</v>
      </c>
      <c r="O14" s="40">
        <v>7</v>
      </c>
      <c r="P14" s="40">
        <v>8</v>
      </c>
      <c r="Q14" s="40">
        <v>5</v>
      </c>
      <c r="R14" s="40">
        <v>15</v>
      </c>
      <c r="S14" s="40">
        <v>8</v>
      </c>
      <c r="T14" s="40">
        <v>12</v>
      </c>
      <c r="U14" s="40">
        <v>51</v>
      </c>
      <c r="V14" s="40">
        <v>22</v>
      </c>
      <c r="W14" s="40">
        <v>181</v>
      </c>
      <c r="X14" s="40">
        <v>102</v>
      </c>
      <c r="Y14" s="40">
        <v>101</v>
      </c>
      <c r="Z14" s="40">
        <v>158</v>
      </c>
      <c r="AA14" s="40">
        <v>45</v>
      </c>
      <c r="AB14" s="40">
        <v>165</v>
      </c>
      <c r="AC14" s="40">
        <v>38</v>
      </c>
    </row>
    <row r="15" spans="1:51" x14ac:dyDescent="0.3">
      <c r="A15" s="177"/>
      <c r="B15" s="37">
        <v>0</v>
      </c>
      <c r="C15" s="37">
        <v>1</v>
      </c>
      <c r="D15" s="37">
        <v>1</v>
      </c>
      <c r="E15" s="37">
        <v>1</v>
      </c>
      <c r="F15" s="13">
        <v>2163</v>
      </c>
      <c r="G15" s="39">
        <f t="shared" si="0"/>
        <v>10.582709525906356</v>
      </c>
      <c r="H15" s="38"/>
      <c r="I15" s="191"/>
      <c r="J15" s="42">
        <v>0</v>
      </c>
      <c r="K15" s="42">
        <v>1</v>
      </c>
      <c r="L15" s="42">
        <v>1</v>
      </c>
      <c r="M15" s="42">
        <v>1</v>
      </c>
      <c r="N15" s="46">
        <v>894</v>
      </c>
      <c r="O15" s="40">
        <v>35</v>
      </c>
      <c r="P15" s="40">
        <v>39</v>
      </c>
      <c r="Q15" s="40">
        <v>40</v>
      </c>
      <c r="R15" s="40">
        <v>207</v>
      </c>
      <c r="S15" s="40">
        <v>88</v>
      </c>
      <c r="T15" s="40">
        <v>150</v>
      </c>
      <c r="U15" s="40">
        <v>710</v>
      </c>
      <c r="V15" s="40">
        <v>254</v>
      </c>
      <c r="W15" s="40">
        <v>1909</v>
      </c>
      <c r="X15" s="40">
        <v>1088</v>
      </c>
      <c r="Y15" s="40">
        <v>1075</v>
      </c>
      <c r="Z15" s="40">
        <v>1530</v>
      </c>
      <c r="AA15" s="40">
        <v>633</v>
      </c>
      <c r="AB15" s="40">
        <v>1612</v>
      </c>
      <c r="AC15" s="40">
        <v>551</v>
      </c>
    </row>
    <row r="16" spans="1:51" x14ac:dyDescent="0.3">
      <c r="A16" s="175" t="s">
        <v>11</v>
      </c>
      <c r="B16" s="45">
        <v>1</v>
      </c>
      <c r="C16" s="45">
        <v>0</v>
      </c>
      <c r="D16" s="45">
        <v>0</v>
      </c>
      <c r="E16" s="45">
        <v>1</v>
      </c>
      <c r="F16" s="19">
        <v>407</v>
      </c>
      <c r="G16" s="44">
        <f t="shared" si="0"/>
        <v>1.9912911590586624</v>
      </c>
      <c r="H16" s="38"/>
      <c r="I16" s="191"/>
      <c r="J16" s="42">
        <v>1</v>
      </c>
      <c r="K16" s="42">
        <v>0</v>
      </c>
      <c r="L16" s="42">
        <v>0</v>
      </c>
      <c r="M16" s="42">
        <v>1</v>
      </c>
      <c r="N16" s="41">
        <v>355</v>
      </c>
      <c r="O16" s="40">
        <v>3</v>
      </c>
      <c r="P16" s="40">
        <v>8</v>
      </c>
      <c r="Q16" s="40">
        <v>7</v>
      </c>
      <c r="R16" s="40">
        <v>11</v>
      </c>
      <c r="S16" s="40">
        <v>4</v>
      </c>
      <c r="T16" s="40">
        <v>5</v>
      </c>
      <c r="U16" s="40">
        <v>14</v>
      </c>
      <c r="V16" s="40">
        <v>304</v>
      </c>
      <c r="W16" s="40">
        <v>103</v>
      </c>
      <c r="X16" s="40">
        <v>366</v>
      </c>
      <c r="Y16" s="40">
        <v>41</v>
      </c>
      <c r="Z16" s="40">
        <v>407</v>
      </c>
      <c r="AA16" s="40">
        <v>0</v>
      </c>
      <c r="AB16" s="40">
        <v>407</v>
      </c>
      <c r="AC16" s="40">
        <v>0</v>
      </c>
    </row>
    <row r="17" spans="1:29" x14ac:dyDescent="0.3">
      <c r="A17" s="176"/>
      <c r="B17" s="42">
        <v>1</v>
      </c>
      <c r="C17" s="42">
        <v>0</v>
      </c>
      <c r="D17" s="42">
        <v>1</v>
      </c>
      <c r="E17" s="42">
        <v>0</v>
      </c>
      <c r="F17" s="40">
        <v>52</v>
      </c>
      <c r="G17" s="43">
        <f t="shared" si="0"/>
        <v>0.25441557806154902</v>
      </c>
      <c r="H17" s="38"/>
      <c r="I17" s="191"/>
      <c r="J17" s="42">
        <v>1</v>
      </c>
      <c r="K17" s="42">
        <v>0</v>
      </c>
      <c r="L17" s="42">
        <v>1</v>
      </c>
      <c r="M17" s="42">
        <v>0</v>
      </c>
      <c r="N17" s="41">
        <v>50</v>
      </c>
      <c r="O17" s="40">
        <v>1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1</v>
      </c>
      <c r="V17" s="40">
        <v>35</v>
      </c>
      <c r="W17" s="40">
        <v>17</v>
      </c>
      <c r="X17" s="40">
        <v>48</v>
      </c>
      <c r="Y17" s="40">
        <v>4</v>
      </c>
      <c r="Z17" s="40">
        <v>49</v>
      </c>
      <c r="AA17" s="40">
        <v>3</v>
      </c>
      <c r="AB17" s="40">
        <v>49</v>
      </c>
      <c r="AC17" s="40">
        <v>3</v>
      </c>
    </row>
    <row r="18" spans="1:29" x14ac:dyDescent="0.3">
      <c r="A18" s="176"/>
      <c r="B18" s="42">
        <v>1</v>
      </c>
      <c r="C18" s="42">
        <v>0</v>
      </c>
      <c r="D18" s="42">
        <v>1</v>
      </c>
      <c r="E18" s="42">
        <v>1</v>
      </c>
      <c r="F18" s="40">
        <v>681</v>
      </c>
      <c r="G18" s="43">
        <f t="shared" si="0"/>
        <v>3.3318655511522093</v>
      </c>
      <c r="H18" s="38"/>
      <c r="I18" s="191"/>
      <c r="J18" s="42">
        <v>1</v>
      </c>
      <c r="K18" s="42">
        <v>0</v>
      </c>
      <c r="L18" s="42">
        <v>1</v>
      </c>
      <c r="M18" s="42">
        <v>1</v>
      </c>
      <c r="N18" s="41">
        <v>622</v>
      </c>
      <c r="O18" s="40">
        <v>2</v>
      </c>
      <c r="P18" s="40">
        <v>1</v>
      </c>
      <c r="Q18" s="40">
        <v>4</v>
      </c>
      <c r="R18" s="40">
        <v>7</v>
      </c>
      <c r="S18" s="40">
        <v>2</v>
      </c>
      <c r="T18" s="40">
        <v>7</v>
      </c>
      <c r="U18" s="40">
        <v>36</v>
      </c>
      <c r="V18" s="40">
        <v>552</v>
      </c>
      <c r="W18" s="40">
        <v>129</v>
      </c>
      <c r="X18" s="40">
        <v>646</v>
      </c>
      <c r="Y18" s="40">
        <v>35</v>
      </c>
      <c r="Z18" s="40">
        <v>658</v>
      </c>
      <c r="AA18" s="40">
        <v>23</v>
      </c>
      <c r="AB18" s="40">
        <v>660</v>
      </c>
      <c r="AC18" s="40">
        <v>21</v>
      </c>
    </row>
    <row r="19" spans="1:29" x14ac:dyDescent="0.3">
      <c r="A19" s="176"/>
      <c r="B19" s="42">
        <v>1</v>
      </c>
      <c r="C19" s="42">
        <v>1</v>
      </c>
      <c r="D19" s="42">
        <v>0</v>
      </c>
      <c r="E19" s="42">
        <v>0</v>
      </c>
      <c r="F19" s="40">
        <v>769</v>
      </c>
      <c r="G19" s="43">
        <f t="shared" si="0"/>
        <v>3.7624149909486766</v>
      </c>
      <c r="H19" s="38"/>
      <c r="I19" s="191"/>
      <c r="J19" s="42">
        <v>1</v>
      </c>
      <c r="K19" s="42">
        <v>1</v>
      </c>
      <c r="L19" s="42">
        <v>0</v>
      </c>
      <c r="M19" s="42">
        <v>0</v>
      </c>
      <c r="N19" s="41">
        <v>488</v>
      </c>
      <c r="O19" s="40">
        <v>19</v>
      </c>
      <c r="P19" s="40">
        <v>28</v>
      </c>
      <c r="Q19" s="40">
        <v>25</v>
      </c>
      <c r="R19" s="40">
        <v>45</v>
      </c>
      <c r="S19" s="40">
        <v>13</v>
      </c>
      <c r="T19" s="40">
        <v>27</v>
      </c>
      <c r="U19" s="40">
        <v>124</v>
      </c>
      <c r="V19" s="40">
        <v>59</v>
      </c>
      <c r="W19" s="40">
        <v>710</v>
      </c>
      <c r="X19" s="40">
        <v>382</v>
      </c>
      <c r="Y19" s="40">
        <v>387</v>
      </c>
      <c r="Z19" s="40">
        <v>769</v>
      </c>
      <c r="AA19" s="40">
        <v>0</v>
      </c>
      <c r="AB19" s="40">
        <v>769</v>
      </c>
      <c r="AC19" s="40">
        <v>0</v>
      </c>
    </row>
    <row r="20" spans="1:29" x14ac:dyDescent="0.3">
      <c r="A20" s="176"/>
      <c r="B20" s="42">
        <v>1</v>
      </c>
      <c r="C20" s="42">
        <v>1</v>
      </c>
      <c r="D20" s="42">
        <v>0</v>
      </c>
      <c r="E20" s="42">
        <v>1</v>
      </c>
      <c r="F20" s="40">
        <v>1115</v>
      </c>
      <c r="G20" s="43">
        <f t="shared" si="0"/>
        <v>5.4552571065120601</v>
      </c>
      <c r="H20" s="38"/>
      <c r="I20" s="191"/>
      <c r="J20" s="42">
        <v>1</v>
      </c>
      <c r="K20" s="42">
        <v>1</v>
      </c>
      <c r="L20" s="42">
        <v>0</v>
      </c>
      <c r="M20" s="42">
        <v>1</v>
      </c>
      <c r="N20" s="41">
        <v>442</v>
      </c>
      <c r="O20" s="40">
        <v>14</v>
      </c>
      <c r="P20" s="40">
        <v>35</v>
      </c>
      <c r="Q20" s="40">
        <v>23</v>
      </c>
      <c r="R20" s="40">
        <v>122</v>
      </c>
      <c r="S20" s="40">
        <v>35</v>
      </c>
      <c r="T20" s="40">
        <v>87</v>
      </c>
      <c r="U20" s="40">
        <v>357</v>
      </c>
      <c r="V20" s="40">
        <v>81</v>
      </c>
      <c r="W20" s="40">
        <v>1034</v>
      </c>
      <c r="X20" s="40">
        <v>486</v>
      </c>
      <c r="Y20" s="40">
        <v>629</v>
      </c>
      <c r="Z20" s="40">
        <v>1115</v>
      </c>
      <c r="AA20" s="40">
        <v>0</v>
      </c>
      <c r="AB20" s="40">
        <v>1115</v>
      </c>
      <c r="AC20" s="40">
        <v>0</v>
      </c>
    </row>
    <row r="21" spans="1:29" x14ac:dyDescent="0.3">
      <c r="A21" s="176"/>
      <c r="B21" s="42">
        <v>1</v>
      </c>
      <c r="C21" s="42">
        <v>1</v>
      </c>
      <c r="D21" s="42">
        <v>1</v>
      </c>
      <c r="E21" s="42">
        <v>0</v>
      </c>
      <c r="F21" s="40">
        <v>147</v>
      </c>
      <c r="G21" s="43">
        <f t="shared" si="0"/>
        <v>0.71921326875091729</v>
      </c>
      <c r="H21" s="38"/>
      <c r="I21" s="191"/>
      <c r="J21" s="42">
        <v>1</v>
      </c>
      <c r="K21" s="42">
        <v>1</v>
      </c>
      <c r="L21" s="42">
        <v>1</v>
      </c>
      <c r="M21" s="42">
        <v>0</v>
      </c>
      <c r="N21" s="41">
        <v>73</v>
      </c>
      <c r="O21" s="40">
        <v>3</v>
      </c>
      <c r="P21" s="40">
        <v>1</v>
      </c>
      <c r="Q21" s="40">
        <v>6</v>
      </c>
      <c r="R21" s="40">
        <v>17</v>
      </c>
      <c r="S21" s="40">
        <v>5</v>
      </c>
      <c r="T21" s="40">
        <v>7</v>
      </c>
      <c r="U21" s="40">
        <v>35</v>
      </c>
      <c r="V21" s="40">
        <v>11</v>
      </c>
      <c r="W21" s="40">
        <v>136</v>
      </c>
      <c r="X21" s="40">
        <v>67</v>
      </c>
      <c r="Y21" s="40">
        <v>80</v>
      </c>
      <c r="Z21" s="40">
        <v>100</v>
      </c>
      <c r="AA21" s="40">
        <v>47</v>
      </c>
      <c r="AB21" s="40">
        <v>107</v>
      </c>
      <c r="AC21" s="40">
        <v>40</v>
      </c>
    </row>
    <row r="22" spans="1:29" x14ac:dyDescent="0.3">
      <c r="A22" s="177"/>
      <c r="B22" s="37">
        <v>1</v>
      </c>
      <c r="C22" s="37">
        <v>1</v>
      </c>
      <c r="D22" s="37">
        <v>1</v>
      </c>
      <c r="E22" s="37">
        <v>1</v>
      </c>
      <c r="F22" s="13">
        <v>5962</v>
      </c>
      <c r="G22" s="39">
        <f t="shared" si="0"/>
        <v>29.169724546210674</v>
      </c>
      <c r="H22" s="38"/>
      <c r="I22" s="192"/>
      <c r="J22" s="37">
        <v>1</v>
      </c>
      <c r="K22" s="37">
        <v>1</v>
      </c>
      <c r="L22" s="37">
        <v>1</v>
      </c>
      <c r="M22" s="37">
        <v>1</v>
      </c>
      <c r="N22" s="23">
        <v>1549</v>
      </c>
      <c r="O22" s="13">
        <v>90</v>
      </c>
      <c r="P22" s="13">
        <v>110</v>
      </c>
      <c r="Q22" s="13">
        <v>106</v>
      </c>
      <c r="R22" s="13">
        <v>547</v>
      </c>
      <c r="S22" s="13">
        <v>253</v>
      </c>
      <c r="T22" s="13">
        <v>378</v>
      </c>
      <c r="U22" s="13">
        <v>2929</v>
      </c>
      <c r="V22" s="13">
        <v>319</v>
      </c>
      <c r="W22" s="13">
        <v>5643</v>
      </c>
      <c r="X22" s="13">
        <v>2076</v>
      </c>
      <c r="Y22" s="13">
        <v>3886</v>
      </c>
      <c r="Z22" s="13">
        <v>3307</v>
      </c>
      <c r="AA22" s="13">
        <v>2655</v>
      </c>
      <c r="AB22" s="13">
        <v>3545</v>
      </c>
      <c r="AC22" s="13">
        <v>2417</v>
      </c>
    </row>
    <row r="23" spans="1:29" x14ac:dyDescent="0.3">
      <c r="A23" s="36" t="s">
        <v>10</v>
      </c>
      <c r="B23" s="35"/>
      <c r="C23" s="35"/>
      <c r="D23" s="35"/>
      <c r="E23" s="35"/>
      <c r="F23" s="34">
        <f>SUM(F7:F22)</f>
        <v>20439</v>
      </c>
      <c r="G23" s="34">
        <f>SUM(G7:G22)</f>
        <v>100</v>
      </c>
      <c r="H23" s="7"/>
      <c r="I23" s="21" t="s">
        <v>9</v>
      </c>
    </row>
    <row r="24" spans="1:29" x14ac:dyDescent="0.3">
      <c r="I24" s="20" t="str">
        <f t="shared" ref="I24:AC24" si="1">I7</f>
        <v>B1K2-specific</v>
      </c>
      <c r="J24" s="33">
        <f t="shared" si="1"/>
        <v>0</v>
      </c>
      <c r="K24" s="33">
        <f t="shared" si="1"/>
        <v>0</v>
      </c>
      <c r="L24" s="33">
        <f t="shared" si="1"/>
        <v>0</v>
      </c>
      <c r="M24" s="33">
        <f t="shared" si="1"/>
        <v>0</v>
      </c>
      <c r="N24" s="20">
        <f t="shared" si="1"/>
        <v>3191</v>
      </c>
      <c r="O24" s="32">
        <f t="shared" si="1"/>
        <v>5</v>
      </c>
      <c r="P24" s="32">
        <f t="shared" si="1"/>
        <v>12</v>
      </c>
      <c r="Q24" s="32">
        <f t="shared" si="1"/>
        <v>9</v>
      </c>
      <c r="R24" s="32">
        <f t="shared" si="1"/>
        <v>13</v>
      </c>
      <c r="S24" s="32">
        <f t="shared" si="1"/>
        <v>1</v>
      </c>
      <c r="T24" s="32">
        <f t="shared" si="1"/>
        <v>6</v>
      </c>
      <c r="U24" s="32">
        <f t="shared" si="1"/>
        <v>8</v>
      </c>
      <c r="V24" s="32">
        <f t="shared" si="1"/>
        <v>2828</v>
      </c>
      <c r="W24" s="32">
        <f t="shared" si="1"/>
        <v>417</v>
      </c>
      <c r="X24" s="32">
        <f t="shared" si="1"/>
        <v>3100</v>
      </c>
      <c r="Y24" s="32">
        <f t="shared" si="1"/>
        <v>145</v>
      </c>
      <c r="Z24" s="32">
        <f t="shared" si="1"/>
        <v>3168</v>
      </c>
      <c r="AA24" s="32">
        <f t="shared" si="1"/>
        <v>77</v>
      </c>
      <c r="AB24" s="32">
        <f t="shared" si="1"/>
        <v>3189</v>
      </c>
      <c r="AC24" s="32">
        <f t="shared" si="1"/>
        <v>56</v>
      </c>
    </row>
    <row r="25" spans="1:29" x14ac:dyDescent="0.3">
      <c r="A25" s="3"/>
      <c r="B25" s="5"/>
      <c r="C25" s="5"/>
      <c r="D25" s="5"/>
      <c r="E25" s="5"/>
      <c r="F25" s="5"/>
      <c r="G25" s="5"/>
      <c r="H25" s="5"/>
      <c r="I25" s="16" t="str">
        <f t="shared" ref="I25:AC25" si="2">I8</f>
        <v>Wild barley-specific</v>
      </c>
      <c r="J25" s="29">
        <f t="shared" si="2"/>
        <v>1</v>
      </c>
      <c r="K25" s="29">
        <f t="shared" si="2"/>
        <v>0</v>
      </c>
      <c r="L25" s="29">
        <f t="shared" si="2"/>
        <v>0</v>
      </c>
      <c r="M25" s="29">
        <f t="shared" si="2"/>
        <v>0</v>
      </c>
      <c r="N25" s="31">
        <f t="shared" si="2"/>
        <v>392</v>
      </c>
      <c r="O25" s="27">
        <f t="shared" si="2"/>
        <v>4</v>
      </c>
      <c r="P25" s="27">
        <f t="shared" si="2"/>
        <v>2</v>
      </c>
      <c r="Q25" s="27">
        <f t="shared" si="2"/>
        <v>4</v>
      </c>
      <c r="R25" s="27">
        <f t="shared" si="2"/>
        <v>3</v>
      </c>
      <c r="S25" s="27">
        <f t="shared" si="2"/>
        <v>1</v>
      </c>
      <c r="T25" s="27">
        <f t="shared" si="2"/>
        <v>3</v>
      </c>
      <c r="U25" s="27">
        <f t="shared" si="2"/>
        <v>4</v>
      </c>
      <c r="V25" s="27">
        <f t="shared" si="2"/>
        <v>333</v>
      </c>
      <c r="W25" s="27">
        <f t="shared" si="2"/>
        <v>80</v>
      </c>
      <c r="X25" s="27">
        <f t="shared" si="2"/>
        <v>378</v>
      </c>
      <c r="Y25" s="27">
        <f t="shared" si="2"/>
        <v>35</v>
      </c>
      <c r="Z25" s="27">
        <f t="shared" si="2"/>
        <v>413</v>
      </c>
      <c r="AA25" s="27">
        <f t="shared" si="2"/>
        <v>0</v>
      </c>
      <c r="AB25" s="27">
        <f t="shared" si="2"/>
        <v>413</v>
      </c>
      <c r="AC25" s="27">
        <f t="shared" si="2"/>
        <v>0</v>
      </c>
    </row>
    <row r="26" spans="1:29" x14ac:dyDescent="0.3">
      <c r="A26" s="10"/>
      <c r="B26" s="2"/>
      <c r="C26" s="2"/>
      <c r="D26" s="2"/>
      <c r="E26" s="2"/>
      <c r="F26" s="2"/>
      <c r="G26" s="6"/>
      <c r="H26" s="26"/>
      <c r="I26" s="30" t="s">
        <v>5</v>
      </c>
      <c r="J26" s="29">
        <v>0</v>
      </c>
      <c r="K26" s="29">
        <v>1</v>
      </c>
      <c r="L26" s="29">
        <v>1</v>
      </c>
      <c r="M26" s="29">
        <v>1</v>
      </c>
      <c r="N26" s="28">
        <f t="shared" ref="N26:AC26" si="3">SUM(N9:N15)</f>
        <v>5136</v>
      </c>
      <c r="O26" s="27">
        <f t="shared" si="3"/>
        <v>109</v>
      </c>
      <c r="P26" s="27">
        <f t="shared" si="3"/>
        <v>170</v>
      </c>
      <c r="Q26" s="27">
        <f t="shared" si="3"/>
        <v>137</v>
      </c>
      <c r="R26" s="27">
        <f t="shared" si="3"/>
        <v>440</v>
      </c>
      <c r="S26" s="27">
        <f t="shared" si="3"/>
        <v>155</v>
      </c>
      <c r="T26" s="27">
        <f t="shared" si="3"/>
        <v>281</v>
      </c>
      <c r="U26" s="27">
        <f t="shared" si="3"/>
        <v>1220</v>
      </c>
      <c r="V26" s="27">
        <f t="shared" si="3"/>
        <v>2280</v>
      </c>
      <c r="W26" s="27">
        <f t="shared" si="3"/>
        <v>5368</v>
      </c>
      <c r="X26" s="27">
        <f t="shared" si="3"/>
        <v>4755</v>
      </c>
      <c r="Y26" s="27">
        <f t="shared" si="3"/>
        <v>2893</v>
      </c>
      <c r="Z26" s="27">
        <f t="shared" si="3"/>
        <v>6153</v>
      </c>
      <c r="AA26" s="27">
        <f t="shared" si="3"/>
        <v>1495</v>
      </c>
      <c r="AB26" s="27">
        <f t="shared" si="3"/>
        <v>6356</v>
      </c>
      <c r="AC26" s="27">
        <f t="shared" si="3"/>
        <v>1292</v>
      </c>
    </row>
    <row r="27" spans="1:29" x14ac:dyDescent="0.3">
      <c r="A27" s="10"/>
      <c r="B27" s="2"/>
      <c r="C27" s="2"/>
      <c r="D27" s="2"/>
      <c r="E27" s="2"/>
      <c r="F27" s="2"/>
      <c r="G27" s="6"/>
      <c r="H27" s="26"/>
      <c r="I27" s="25" t="s">
        <v>4</v>
      </c>
      <c r="J27" s="24">
        <v>1</v>
      </c>
      <c r="K27" s="24">
        <v>1</v>
      </c>
      <c r="L27" s="24">
        <v>1</v>
      </c>
      <c r="M27" s="24">
        <v>1</v>
      </c>
      <c r="N27" s="23">
        <f t="shared" ref="N27:AC27" si="4">SUM(N16:N22)</f>
        <v>3579</v>
      </c>
      <c r="O27" s="22">
        <f t="shared" si="4"/>
        <v>132</v>
      </c>
      <c r="P27" s="22">
        <f t="shared" si="4"/>
        <v>183</v>
      </c>
      <c r="Q27" s="22">
        <f t="shared" si="4"/>
        <v>171</v>
      </c>
      <c r="R27" s="22">
        <f t="shared" si="4"/>
        <v>749</v>
      </c>
      <c r="S27" s="22">
        <f t="shared" si="4"/>
        <v>312</v>
      </c>
      <c r="T27" s="22">
        <f t="shared" si="4"/>
        <v>511</v>
      </c>
      <c r="U27" s="22">
        <f t="shared" si="4"/>
        <v>3496</v>
      </c>
      <c r="V27" s="22">
        <f t="shared" si="4"/>
        <v>1361</v>
      </c>
      <c r="W27" s="22">
        <f t="shared" si="4"/>
        <v>7772</v>
      </c>
      <c r="X27" s="22">
        <f t="shared" si="4"/>
        <v>4071</v>
      </c>
      <c r="Y27" s="22">
        <f t="shared" si="4"/>
        <v>5062</v>
      </c>
      <c r="Z27" s="22">
        <f t="shared" si="4"/>
        <v>6405</v>
      </c>
      <c r="AA27" s="22">
        <f t="shared" si="4"/>
        <v>2728</v>
      </c>
      <c r="AB27" s="22">
        <f t="shared" si="4"/>
        <v>6652</v>
      </c>
      <c r="AC27" s="22">
        <f t="shared" si="4"/>
        <v>2481</v>
      </c>
    </row>
    <row r="28" spans="1:29" x14ac:dyDescent="0.3">
      <c r="A28" s="9"/>
      <c r="B28" s="2"/>
      <c r="C28" s="2"/>
      <c r="D28" s="2"/>
      <c r="E28" s="2"/>
      <c r="F28" s="2"/>
      <c r="G28" s="6"/>
      <c r="H28" s="8"/>
      <c r="I28" s="21" t="s">
        <v>8</v>
      </c>
    </row>
    <row r="29" spans="1:29" x14ac:dyDescent="0.3">
      <c r="A29" s="9"/>
      <c r="B29" s="2"/>
      <c r="C29" s="2"/>
      <c r="D29" s="2"/>
      <c r="E29" s="2"/>
      <c r="F29" s="2"/>
      <c r="G29" s="6"/>
      <c r="H29" s="8"/>
      <c r="I29" s="20" t="s">
        <v>7</v>
      </c>
      <c r="J29" s="19"/>
      <c r="K29" s="19"/>
      <c r="L29" s="19"/>
      <c r="M29" s="19"/>
      <c r="N29" s="18">
        <f>N7/3245*100</f>
        <v>98.335901386748844</v>
      </c>
    </row>
    <row r="30" spans="1:29" x14ac:dyDescent="0.3">
      <c r="A30" s="9"/>
      <c r="B30" s="2"/>
      <c r="C30" s="2"/>
      <c r="D30" s="2"/>
      <c r="E30" s="2"/>
      <c r="F30" s="2"/>
      <c r="G30" s="6"/>
      <c r="H30" s="8"/>
      <c r="I30" s="16" t="s">
        <v>6</v>
      </c>
      <c r="N30" s="17">
        <f>N8/413*100</f>
        <v>94.915254237288138</v>
      </c>
    </row>
    <row r="31" spans="1:29" x14ac:dyDescent="0.3">
      <c r="A31" s="9"/>
      <c r="B31" s="2"/>
      <c r="C31" s="2"/>
      <c r="D31" s="2"/>
      <c r="E31" s="2"/>
      <c r="F31" s="2"/>
      <c r="G31" s="6"/>
      <c r="H31" s="8"/>
      <c r="I31" s="16" t="s">
        <v>5</v>
      </c>
      <c r="N31" s="15">
        <f>N26/7648*100</f>
        <v>67.154811715481173</v>
      </c>
    </row>
    <row r="32" spans="1:29" x14ac:dyDescent="0.3">
      <c r="A32" s="9"/>
      <c r="B32" s="2"/>
      <c r="C32" s="2"/>
      <c r="D32" s="2"/>
      <c r="E32" s="2"/>
      <c r="F32" s="2"/>
      <c r="G32" s="6"/>
      <c r="H32" s="8"/>
      <c r="I32" s="14" t="s">
        <v>4</v>
      </c>
      <c r="J32" s="13"/>
      <c r="K32" s="13"/>
      <c r="L32" s="13"/>
      <c r="M32" s="13"/>
      <c r="N32" s="12">
        <f>N27/9133*100</f>
        <v>39.187561589839042</v>
      </c>
    </row>
    <row r="33" spans="1:51" x14ac:dyDescent="0.3">
      <c r="A33" s="9"/>
      <c r="B33" s="2"/>
      <c r="C33" s="2"/>
      <c r="D33" s="2"/>
      <c r="E33" s="2"/>
      <c r="F33" s="2"/>
      <c r="G33" s="6"/>
      <c r="H33" s="8"/>
    </row>
    <row r="34" spans="1:51" x14ac:dyDescent="0.3">
      <c r="A34" s="9"/>
      <c r="B34" s="2"/>
      <c r="C34" s="2"/>
      <c r="D34" s="2"/>
      <c r="E34" s="2"/>
      <c r="F34" s="2"/>
      <c r="G34" s="6"/>
      <c r="H34" s="8"/>
      <c r="I34" s="11" t="s">
        <v>3</v>
      </c>
    </row>
    <row r="35" spans="1:51" x14ac:dyDescent="0.3">
      <c r="A35" s="9"/>
      <c r="B35" s="2"/>
      <c r="C35" s="2"/>
      <c r="D35" s="2"/>
      <c r="E35" s="2"/>
      <c r="F35" s="2"/>
      <c r="G35" s="6"/>
      <c r="H35" s="8"/>
      <c r="I35" s="10" t="s">
        <v>2</v>
      </c>
    </row>
    <row r="36" spans="1:51" x14ac:dyDescent="0.3">
      <c r="A36" s="9"/>
      <c r="B36" s="2"/>
      <c r="C36" s="2"/>
      <c r="D36" s="2"/>
      <c r="E36" s="2"/>
      <c r="F36" s="2"/>
      <c r="G36" s="6"/>
      <c r="H36" s="8"/>
      <c r="I36" s="10" t="s">
        <v>1</v>
      </c>
    </row>
    <row r="37" spans="1:51" x14ac:dyDescent="0.3">
      <c r="A37" s="9"/>
      <c r="B37" s="2"/>
      <c r="C37" s="2"/>
      <c r="D37" s="2"/>
      <c r="E37" s="2"/>
      <c r="F37" s="2"/>
      <c r="G37" s="6"/>
      <c r="H37" s="8"/>
      <c r="I37" s="10" t="s">
        <v>0</v>
      </c>
    </row>
    <row r="38" spans="1:51" x14ac:dyDescent="0.3">
      <c r="A38" s="9"/>
      <c r="B38" s="2"/>
      <c r="C38" s="2"/>
      <c r="D38" s="2"/>
      <c r="E38" s="2"/>
      <c r="F38" s="2"/>
      <c r="G38" s="6"/>
      <c r="H38" s="8"/>
      <c r="I38" s="10"/>
    </row>
    <row r="39" spans="1:51" ht="15.6" x14ac:dyDescent="0.3">
      <c r="A39" s="143" t="s">
        <v>64</v>
      </c>
      <c r="B39" s="120"/>
      <c r="C39" s="120"/>
      <c r="D39" s="120"/>
      <c r="E39" s="120"/>
      <c r="F39" s="120"/>
      <c r="G39" s="121"/>
      <c r="H39" s="122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</row>
    <row r="40" spans="1:51" x14ac:dyDescent="0.3">
      <c r="A40" s="170" t="s">
        <v>40</v>
      </c>
      <c r="B40" s="168" t="s">
        <v>48</v>
      </c>
      <c r="C40" s="168" t="s">
        <v>45</v>
      </c>
      <c r="D40" s="168" t="s">
        <v>44</v>
      </c>
      <c r="E40" s="168" t="s">
        <v>43</v>
      </c>
      <c r="F40" s="168" t="s">
        <v>49</v>
      </c>
      <c r="G40" s="168" t="s">
        <v>8</v>
      </c>
      <c r="H40" s="178"/>
      <c r="I40" s="170" t="s">
        <v>40</v>
      </c>
      <c r="J40" s="185" t="s">
        <v>50</v>
      </c>
      <c r="K40" s="185" t="s">
        <v>51</v>
      </c>
      <c r="L40" s="185" t="s">
        <v>52</v>
      </c>
      <c r="M40" s="185" t="s">
        <v>53</v>
      </c>
      <c r="N40" s="180" t="s">
        <v>42</v>
      </c>
      <c r="O40" s="180"/>
      <c r="P40" s="180"/>
      <c r="Q40" s="180"/>
      <c r="R40" s="180"/>
      <c r="S40" s="180"/>
      <c r="T40" s="180"/>
      <c r="U40" s="180"/>
      <c r="V40" s="180" t="s">
        <v>36</v>
      </c>
      <c r="W40" s="180"/>
      <c r="X40" s="180" t="s">
        <v>35</v>
      </c>
      <c r="Y40" s="180"/>
      <c r="Z40" s="180" t="s">
        <v>37</v>
      </c>
      <c r="AA40" s="180"/>
      <c r="AB40" s="180" t="s">
        <v>41</v>
      </c>
      <c r="AC40" s="180"/>
      <c r="AD40" s="65"/>
      <c r="AE40" s="181" t="s">
        <v>54</v>
      </c>
      <c r="AF40" s="183" t="s">
        <v>38</v>
      </c>
      <c r="AG40" s="183"/>
      <c r="AH40" s="183"/>
      <c r="AI40" s="183"/>
      <c r="AJ40" s="183"/>
      <c r="AK40" s="183"/>
      <c r="AL40" s="183"/>
      <c r="AM40" s="183"/>
      <c r="AN40" s="183"/>
      <c r="AO40" s="183"/>
      <c r="AP40" s="173" t="s">
        <v>37</v>
      </c>
      <c r="AQ40" s="173"/>
      <c r="AR40" s="173" t="s">
        <v>36</v>
      </c>
      <c r="AS40" s="173"/>
      <c r="AT40" s="173" t="s">
        <v>35</v>
      </c>
      <c r="AU40" s="173"/>
    </row>
    <row r="41" spans="1:51" ht="41.4" customHeight="1" x14ac:dyDescent="0.3">
      <c r="A41" s="184"/>
      <c r="B41" s="179"/>
      <c r="C41" s="179"/>
      <c r="D41" s="179"/>
      <c r="E41" s="179"/>
      <c r="F41" s="179"/>
      <c r="G41" s="179"/>
      <c r="H41" s="178"/>
      <c r="I41" s="171"/>
      <c r="J41" s="186"/>
      <c r="K41" s="186"/>
      <c r="L41" s="186"/>
      <c r="M41" s="186"/>
      <c r="N41" s="66" t="s">
        <v>34</v>
      </c>
      <c r="O41" s="67" t="s">
        <v>33</v>
      </c>
      <c r="P41" s="67" t="s">
        <v>32</v>
      </c>
      <c r="Q41" s="67" t="s">
        <v>31</v>
      </c>
      <c r="R41" s="67" t="s">
        <v>30</v>
      </c>
      <c r="S41" s="67" t="s">
        <v>29</v>
      </c>
      <c r="T41" s="67" t="s">
        <v>28</v>
      </c>
      <c r="U41" s="67" t="s">
        <v>27</v>
      </c>
      <c r="V41" s="67">
        <v>0</v>
      </c>
      <c r="W41" s="67">
        <v>1</v>
      </c>
      <c r="X41" s="67">
        <v>0</v>
      </c>
      <c r="Y41" s="67">
        <v>1</v>
      </c>
      <c r="Z41" s="67">
        <v>0</v>
      </c>
      <c r="AA41" s="67">
        <v>1</v>
      </c>
      <c r="AB41" s="67">
        <v>0</v>
      </c>
      <c r="AC41" s="67">
        <v>1</v>
      </c>
      <c r="AD41" s="65"/>
      <c r="AE41" s="182"/>
      <c r="AF41" s="139" t="s">
        <v>78</v>
      </c>
      <c r="AG41" s="140" t="s">
        <v>79</v>
      </c>
      <c r="AH41" s="140" t="s">
        <v>80</v>
      </c>
      <c r="AI41" s="140" t="s">
        <v>77</v>
      </c>
      <c r="AJ41" s="140" t="s">
        <v>81</v>
      </c>
      <c r="AK41" s="140" t="s">
        <v>82</v>
      </c>
      <c r="AL41" s="140" t="s">
        <v>83</v>
      </c>
      <c r="AM41" s="140" t="s">
        <v>84</v>
      </c>
      <c r="AN41" s="140" t="s">
        <v>85</v>
      </c>
      <c r="AO41" s="140" t="s">
        <v>86</v>
      </c>
      <c r="AP41" s="141">
        <v>0</v>
      </c>
      <c r="AQ41" s="141">
        <v>1</v>
      </c>
      <c r="AR41" s="141">
        <v>0</v>
      </c>
      <c r="AS41" s="141">
        <v>1</v>
      </c>
      <c r="AT41" s="141">
        <v>0</v>
      </c>
      <c r="AU41" s="141">
        <v>1</v>
      </c>
    </row>
    <row r="42" spans="1:51" x14ac:dyDescent="0.3">
      <c r="A42" s="68" t="s">
        <v>55</v>
      </c>
      <c r="B42" s="69">
        <v>0</v>
      </c>
      <c r="C42" s="69">
        <v>0</v>
      </c>
      <c r="D42" s="69">
        <v>0</v>
      </c>
      <c r="E42" s="69">
        <v>0</v>
      </c>
      <c r="F42" s="68">
        <v>3674</v>
      </c>
      <c r="G42" s="70">
        <f>F42/21494*100</f>
        <v>17.093142272262028</v>
      </c>
      <c r="H42" s="65"/>
      <c r="I42" s="71" t="s">
        <v>55</v>
      </c>
      <c r="J42" s="69">
        <v>0</v>
      </c>
      <c r="K42" s="69">
        <v>0</v>
      </c>
      <c r="L42" s="69">
        <v>0</v>
      </c>
      <c r="M42" s="69">
        <v>0</v>
      </c>
      <c r="N42" s="72">
        <v>3606</v>
      </c>
      <c r="O42" s="73">
        <v>8</v>
      </c>
      <c r="P42" s="73">
        <v>9</v>
      </c>
      <c r="Q42" s="73">
        <v>8</v>
      </c>
      <c r="R42" s="73">
        <v>15</v>
      </c>
      <c r="S42" s="73">
        <v>1</v>
      </c>
      <c r="T42" s="73">
        <v>6</v>
      </c>
      <c r="U42" s="73">
        <v>21</v>
      </c>
      <c r="V42" s="73">
        <v>3282</v>
      </c>
      <c r="W42" s="73">
        <v>392</v>
      </c>
      <c r="X42" s="73">
        <v>3533</v>
      </c>
      <c r="Y42" s="73">
        <v>141</v>
      </c>
      <c r="Z42" s="73">
        <v>3589</v>
      </c>
      <c r="AA42" s="73">
        <v>85</v>
      </c>
      <c r="AB42" s="73">
        <v>3613</v>
      </c>
      <c r="AC42" s="73">
        <v>61</v>
      </c>
      <c r="AD42" s="65"/>
      <c r="AE42" s="68">
        <v>62</v>
      </c>
      <c r="AF42" s="68">
        <v>51</v>
      </c>
      <c r="AG42" s="73">
        <v>2</v>
      </c>
      <c r="AH42" s="73">
        <v>2</v>
      </c>
      <c r="AI42" s="73">
        <v>1</v>
      </c>
      <c r="AJ42" s="73">
        <v>1</v>
      </c>
      <c r="AK42" s="73">
        <v>1</v>
      </c>
      <c r="AL42" s="73">
        <v>1</v>
      </c>
      <c r="AM42" s="73">
        <v>1</v>
      </c>
      <c r="AN42" s="73">
        <v>1</v>
      </c>
      <c r="AO42" s="73">
        <v>1</v>
      </c>
      <c r="AP42" s="73">
        <v>53</v>
      </c>
      <c r="AQ42" s="73">
        <v>9</v>
      </c>
      <c r="AR42" s="73">
        <v>37</v>
      </c>
      <c r="AS42" s="73">
        <v>25</v>
      </c>
      <c r="AT42" s="73">
        <v>46</v>
      </c>
      <c r="AU42" s="73">
        <v>16</v>
      </c>
    </row>
    <row r="43" spans="1:51" s="4" customFormat="1" ht="14.4" customHeight="1" x14ac:dyDescent="0.3">
      <c r="A43" s="68" t="s">
        <v>6</v>
      </c>
      <c r="B43" s="69">
        <v>1</v>
      </c>
      <c r="C43" s="69">
        <v>0</v>
      </c>
      <c r="D43" s="69">
        <v>0</v>
      </c>
      <c r="E43" s="69">
        <v>0</v>
      </c>
      <c r="F43" s="74">
        <v>502</v>
      </c>
      <c r="G43" s="75">
        <f>F43/21494*100</f>
        <v>2.3355354982785892</v>
      </c>
      <c r="H43" s="65"/>
      <c r="I43" s="71" t="s">
        <v>6</v>
      </c>
      <c r="J43" s="69">
        <v>1</v>
      </c>
      <c r="K43" s="69">
        <v>0</v>
      </c>
      <c r="L43" s="69">
        <v>0</v>
      </c>
      <c r="M43" s="69">
        <v>0</v>
      </c>
      <c r="N43" s="76">
        <v>482</v>
      </c>
      <c r="O43" s="73">
        <v>7</v>
      </c>
      <c r="P43" s="73">
        <v>2</v>
      </c>
      <c r="Q43" s="73">
        <v>2</v>
      </c>
      <c r="R43" s="73">
        <v>5</v>
      </c>
      <c r="S43" s="73">
        <v>0</v>
      </c>
      <c r="T43" s="73">
        <v>2</v>
      </c>
      <c r="U43" s="73">
        <v>2</v>
      </c>
      <c r="V43" s="73">
        <v>420</v>
      </c>
      <c r="W43" s="73">
        <v>82</v>
      </c>
      <c r="X43" s="73">
        <v>468</v>
      </c>
      <c r="Y43" s="73">
        <v>34</v>
      </c>
      <c r="Z43" s="73">
        <v>486</v>
      </c>
      <c r="AA43" s="73">
        <v>16</v>
      </c>
      <c r="AB43" s="73">
        <v>488</v>
      </c>
      <c r="AC43" s="73">
        <v>14</v>
      </c>
      <c r="AD43" s="65"/>
      <c r="AE43" s="73" t="s">
        <v>8</v>
      </c>
      <c r="AF43" s="77">
        <f>51/62*100</f>
        <v>82.258064516129039</v>
      </c>
      <c r="AG43" s="78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</row>
    <row r="44" spans="1:51" x14ac:dyDescent="0.3">
      <c r="A44" s="175" t="s">
        <v>56</v>
      </c>
      <c r="B44" s="79">
        <v>0</v>
      </c>
      <c r="C44" s="79">
        <v>0</v>
      </c>
      <c r="D44" s="79">
        <v>0</v>
      </c>
      <c r="E44" s="79">
        <v>1</v>
      </c>
      <c r="F44" s="80">
        <v>1012</v>
      </c>
      <c r="G44" s="81">
        <f t="shared" ref="G44:G57" si="5">F44/21494*100</f>
        <v>4.7082906857727735</v>
      </c>
      <c r="H44" s="65"/>
      <c r="I44" s="165" t="s">
        <v>4</v>
      </c>
      <c r="J44" s="79">
        <v>0</v>
      </c>
      <c r="K44" s="79">
        <v>0</v>
      </c>
      <c r="L44" s="79">
        <v>0</v>
      </c>
      <c r="M44" s="79">
        <v>1</v>
      </c>
      <c r="N44" s="82">
        <v>977</v>
      </c>
      <c r="O44" s="80">
        <v>0</v>
      </c>
      <c r="P44" s="80">
        <v>1</v>
      </c>
      <c r="Q44" s="80">
        <v>0</v>
      </c>
      <c r="R44" s="80">
        <v>15</v>
      </c>
      <c r="S44" s="80">
        <v>3</v>
      </c>
      <c r="T44" s="80">
        <v>6</v>
      </c>
      <c r="U44" s="80">
        <v>10</v>
      </c>
      <c r="V44" s="80">
        <v>893</v>
      </c>
      <c r="W44" s="80">
        <v>119</v>
      </c>
      <c r="X44" s="80">
        <v>985</v>
      </c>
      <c r="Y44" s="80">
        <v>27</v>
      </c>
      <c r="Z44" s="80">
        <v>992</v>
      </c>
      <c r="AA44" s="80">
        <v>20</v>
      </c>
      <c r="AB44" s="80">
        <v>997</v>
      </c>
      <c r="AC44" s="80">
        <v>15</v>
      </c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</row>
    <row r="45" spans="1:51" x14ac:dyDescent="0.3">
      <c r="A45" s="176"/>
      <c r="B45" s="83">
        <v>0</v>
      </c>
      <c r="C45" s="83">
        <v>0</v>
      </c>
      <c r="D45" s="83">
        <v>1</v>
      </c>
      <c r="E45" s="83">
        <v>0</v>
      </c>
      <c r="F45" s="84">
        <v>204</v>
      </c>
      <c r="G45" s="85">
        <f t="shared" si="5"/>
        <v>0.94910207499767385</v>
      </c>
      <c r="H45" s="65"/>
      <c r="I45" s="166"/>
      <c r="J45" s="83">
        <v>0</v>
      </c>
      <c r="K45" s="83">
        <v>0</v>
      </c>
      <c r="L45" s="83">
        <v>1</v>
      </c>
      <c r="M45" s="83">
        <v>0</v>
      </c>
      <c r="N45" s="86">
        <v>199</v>
      </c>
      <c r="O45" s="84">
        <v>0</v>
      </c>
      <c r="P45" s="84">
        <v>0</v>
      </c>
      <c r="Q45" s="84">
        <v>0</v>
      </c>
      <c r="R45" s="84">
        <v>1</v>
      </c>
      <c r="S45" s="84">
        <v>2</v>
      </c>
      <c r="T45" s="84">
        <v>0</v>
      </c>
      <c r="U45" s="84">
        <v>2</v>
      </c>
      <c r="V45" s="84">
        <v>166</v>
      </c>
      <c r="W45" s="84">
        <v>38</v>
      </c>
      <c r="X45" s="84">
        <v>196</v>
      </c>
      <c r="Y45" s="84">
        <v>8</v>
      </c>
      <c r="Z45" s="84">
        <v>199</v>
      </c>
      <c r="AA45" s="84">
        <v>5</v>
      </c>
      <c r="AB45" s="84">
        <v>200</v>
      </c>
      <c r="AC45" s="84">
        <v>4</v>
      </c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</row>
    <row r="46" spans="1:51" x14ac:dyDescent="0.3">
      <c r="A46" s="176"/>
      <c r="B46" s="83">
        <v>0</v>
      </c>
      <c r="C46" s="83">
        <v>0</v>
      </c>
      <c r="D46" s="83">
        <v>1</v>
      </c>
      <c r="E46" s="83">
        <v>1</v>
      </c>
      <c r="F46" s="84">
        <v>1051</v>
      </c>
      <c r="G46" s="85">
        <f t="shared" si="5"/>
        <v>4.8897366706987997</v>
      </c>
      <c r="H46" s="65"/>
      <c r="I46" s="166"/>
      <c r="J46" s="83">
        <v>0</v>
      </c>
      <c r="K46" s="83">
        <v>0</v>
      </c>
      <c r="L46" s="83">
        <v>1</v>
      </c>
      <c r="M46" s="83">
        <v>1</v>
      </c>
      <c r="N46" s="86">
        <v>1010</v>
      </c>
      <c r="O46" s="84">
        <v>2</v>
      </c>
      <c r="P46" s="84">
        <v>4</v>
      </c>
      <c r="Q46" s="84">
        <v>2</v>
      </c>
      <c r="R46" s="84">
        <v>11</v>
      </c>
      <c r="S46" s="84">
        <v>4</v>
      </c>
      <c r="T46" s="84">
        <v>3</v>
      </c>
      <c r="U46" s="84">
        <v>15</v>
      </c>
      <c r="V46" s="84">
        <v>894</v>
      </c>
      <c r="W46" s="84">
        <v>157</v>
      </c>
      <c r="X46" s="84">
        <v>1023</v>
      </c>
      <c r="Y46" s="84">
        <v>28</v>
      </c>
      <c r="Z46" s="84">
        <v>1033</v>
      </c>
      <c r="AA46" s="84">
        <v>18</v>
      </c>
      <c r="AB46" s="84">
        <v>1040</v>
      </c>
      <c r="AC46" s="84">
        <v>11</v>
      </c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</row>
    <row r="47" spans="1:51" x14ac:dyDescent="0.3">
      <c r="A47" s="176"/>
      <c r="B47" s="83">
        <v>0</v>
      </c>
      <c r="C47" s="83">
        <v>1</v>
      </c>
      <c r="D47" s="83">
        <v>0</v>
      </c>
      <c r="E47" s="83">
        <v>0</v>
      </c>
      <c r="F47" s="84">
        <v>2746</v>
      </c>
      <c r="G47" s="85">
        <f t="shared" si="5"/>
        <v>12.775658323252999</v>
      </c>
      <c r="H47" s="65"/>
      <c r="I47" s="166"/>
      <c r="J47" s="83">
        <v>0</v>
      </c>
      <c r="K47" s="83">
        <v>1</v>
      </c>
      <c r="L47" s="83">
        <v>0</v>
      </c>
      <c r="M47" s="83">
        <v>0</v>
      </c>
      <c r="N47" s="86">
        <v>1963</v>
      </c>
      <c r="O47" s="84">
        <v>56</v>
      </c>
      <c r="P47" s="84">
        <v>106</v>
      </c>
      <c r="Q47" s="84">
        <v>75</v>
      </c>
      <c r="R47" s="84">
        <v>141</v>
      </c>
      <c r="S47" s="84">
        <v>42</v>
      </c>
      <c r="T47" s="84">
        <v>75</v>
      </c>
      <c r="U47" s="84">
        <v>288</v>
      </c>
      <c r="V47" s="84">
        <v>298</v>
      </c>
      <c r="W47" s="84">
        <v>2448</v>
      </c>
      <c r="X47" s="84">
        <v>1431</v>
      </c>
      <c r="Y47" s="84">
        <v>1315</v>
      </c>
      <c r="Z47" s="84">
        <v>1901</v>
      </c>
      <c r="AA47" s="84">
        <v>845</v>
      </c>
      <c r="AB47" s="84">
        <v>2042</v>
      </c>
      <c r="AC47" s="84">
        <v>704</v>
      </c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</row>
    <row r="48" spans="1:51" x14ac:dyDescent="0.3">
      <c r="A48" s="176"/>
      <c r="B48" s="83">
        <v>0</v>
      </c>
      <c r="C48" s="83">
        <v>1</v>
      </c>
      <c r="D48" s="83">
        <v>0</v>
      </c>
      <c r="E48" s="83">
        <v>1</v>
      </c>
      <c r="F48" s="84">
        <v>1016</v>
      </c>
      <c r="G48" s="85">
        <f t="shared" si="5"/>
        <v>4.7269005303805711</v>
      </c>
      <c r="H48" s="65"/>
      <c r="I48" s="166"/>
      <c r="J48" s="83">
        <v>0</v>
      </c>
      <c r="K48" s="83">
        <v>1</v>
      </c>
      <c r="L48" s="83">
        <v>0</v>
      </c>
      <c r="M48" s="83">
        <v>1</v>
      </c>
      <c r="N48" s="86">
        <v>584</v>
      </c>
      <c r="O48" s="84">
        <v>11</v>
      </c>
      <c r="P48" s="84">
        <v>33</v>
      </c>
      <c r="Q48" s="84">
        <v>23</v>
      </c>
      <c r="R48" s="84">
        <v>85</v>
      </c>
      <c r="S48" s="84">
        <v>38</v>
      </c>
      <c r="T48" s="84">
        <v>54</v>
      </c>
      <c r="U48" s="84">
        <v>188</v>
      </c>
      <c r="V48" s="84">
        <v>118</v>
      </c>
      <c r="W48" s="84">
        <v>898</v>
      </c>
      <c r="X48" s="84">
        <v>548</v>
      </c>
      <c r="Y48" s="84">
        <v>468</v>
      </c>
      <c r="Z48" s="84">
        <v>775</v>
      </c>
      <c r="AA48" s="84">
        <v>241</v>
      </c>
      <c r="AB48" s="84">
        <v>807</v>
      </c>
      <c r="AC48" s="84">
        <v>209</v>
      </c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</row>
    <row r="49" spans="1:47" x14ac:dyDescent="0.3">
      <c r="A49" s="176"/>
      <c r="B49" s="83">
        <v>0</v>
      </c>
      <c r="C49" s="83">
        <v>1</v>
      </c>
      <c r="D49" s="83">
        <v>1</v>
      </c>
      <c r="E49" s="83">
        <v>0</v>
      </c>
      <c r="F49" s="84">
        <v>226</v>
      </c>
      <c r="G49" s="85">
        <f t="shared" si="5"/>
        <v>1.0514562203405602</v>
      </c>
      <c r="H49" s="65"/>
      <c r="I49" s="166"/>
      <c r="J49" s="83">
        <v>0</v>
      </c>
      <c r="K49" s="83">
        <v>1</v>
      </c>
      <c r="L49" s="83">
        <v>1</v>
      </c>
      <c r="M49" s="83">
        <v>0</v>
      </c>
      <c r="N49" s="86">
        <v>118</v>
      </c>
      <c r="O49" s="84">
        <v>7</v>
      </c>
      <c r="P49" s="84">
        <v>6</v>
      </c>
      <c r="Q49" s="84">
        <v>5</v>
      </c>
      <c r="R49" s="84">
        <v>12</v>
      </c>
      <c r="S49" s="84">
        <v>8</v>
      </c>
      <c r="T49" s="84">
        <v>11</v>
      </c>
      <c r="U49" s="84">
        <v>59</v>
      </c>
      <c r="V49" s="84">
        <v>23</v>
      </c>
      <c r="W49" s="84">
        <v>203</v>
      </c>
      <c r="X49" s="84">
        <v>115</v>
      </c>
      <c r="Y49" s="84">
        <v>111</v>
      </c>
      <c r="Z49" s="84">
        <v>158</v>
      </c>
      <c r="AA49" s="84">
        <v>68</v>
      </c>
      <c r="AB49" s="84">
        <v>163</v>
      </c>
      <c r="AC49" s="84">
        <v>63</v>
      </c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</row>
    <row r="50" spans="1:47" x14ac:dyDescent="0.3">
      <c r="A50" s="177"/>
      <c r="B50" s="87">
        <v>0</v>
      </c>
      <c r="C50" s="87">
        <v>1</v>
      </c>
      <c r="D50" s="87">
        <v>1</v>
      </c>
      <c r="E50" s="87">
        <v>1</v>
      </c>
      <c r="F50" s="88">
        <v>2033</v>
      </c>
      <c r="G50" s="89">
        <f t="shared" si="5"/>
        <v>9.4584535219130927</v>
      </c>
      <c r="H50" s="65"/>
      <c r="I50" s="166"/>
      <c r="J50" s="83">
        <v>0</v>
      </c>
      <c r="K50" s="83">
        <v>1</v>
      </c>
      <c r="L50" s="83">
        <v>1</v>
      </c>
      <c r="M50" s="83">
        <v>1</v>
      </c>
      <c r="N50" s="86">
        <v>820</v>
      </c>
      <c r="O50" s="84">
        <v>41</v>
      </c>
      <c r="P50" s="84">
        <v>55</v>
      </c>
      <c r="Q50" s="84">
        <v>29</v>
      </c>
      <c r="R50" s="84">
        <v>220</v>
      </c>
      <c r="S50" s="84">
        <v>87</v>
      </c>
      <c r="T50" s="84">
        <v>120</v>
      </c>
      <c r="U50" s="84">
        <v>661</v>
      </c>
      <c r="V50" s="84">
        <v>221</v>
      </c>
      <c r="W50" s="84">
        <v>1812</v>
      </c>
      <c r="X50" s="84">
        <v>1036</v>
      </c>
      <c r="Y50" s="84">
        <v>997</v>
      </c>
      <c r="Z50" s="84">
        <v>1383</v>
      </c>
      <c r="AA50" s="84">
        <v>650</v>
      </c>
      <c r="AB50" s="84">
        <v>1479</v>
      </c>
      <c r="AC50" s="84">
        <v>554</v>
      </c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</row>
    <row r="51" spans="1:47" x14ac:dyDescent="0.3">
      <c r="A51" s="175" t="s">
        <v>57</v>
      </c>
      <c r="B51" s="79">
        <v>1</v>
      </c>
      <c r="C51" s="79">
        <v>0</v>
      </c>
      <c r="D51" s="79">
        <v>0</v>
      </c>
      <c r="E51" s="79">
        <v>1</v>
      </c>
      <c r="F51" s="80">
        <v>447</v>
      </c>
      <c r="G51" s="81">
        <f t="shared" si="5"/>
        <v>2.0796501349213732</v>
      </c>
      <c r="H51" s="65"/>
      <c r="I51" s="166"/>
      <c r="J51" s="83">
        <v>1</v>
      </c>
      <c r="K51" s="83">
        <v>0</v>
      </c>
      <c r="L51" s="83">
        <v>0</v>
      </c>
      <c r="M51" s="83">
        <v>1</v>
      </c>
      <c r="N51" s="90">
        <v>402</v>
      </c>
      <c r="O51" s="84">
        <v>5</v>
      </c>
      <c r="P51" s="84">
        <v>3</v>
      </c>
      <c r="Q51" s="84">
        <v>4</v>
      </c>
      <c r="R51" s="84">
        <v>12</v>
      </c>
      <c r="S51" s="84">
        <v>3</v>
      </c>
      <c r="T51" s="84">
        <v>3</v>
      </c>
      <c r="U51" s="84">
        <v>15</v>
      </c>
      <c r="V51" s="84">
        <v>351</v>
      </c>
      <c r="W51" s="84">
        <v>96</v>
      </c>
      <c r="X51" s="84">
        <v>405</v>
      </c>
      <c r="Y51" s="84">
        <v>42</v>
      </c>
      <c r="Z51" s="84">
        <v>432</v>
      </c>
      <c r="AA51" s="84">
        <v>15</v>
      </c>
      <c r="AB51" s="84">
        <v>433</v>
      </c>
      <c r="AC51" s="84">
        <v>14</v>
      </c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</row>
    <row r="52" spans="1:47" x14ac:dyDescent="0.3">
      <c r="A52" s="176"/>
      <c r="B52" s="83">
        <v>1</v>
      </c>
      <c r="C52" s="83">
        <v>0</v>
      </c>
      <c r="D52" s="83">
        <v>1</v>
      </c>
      <c r="E52" s="83">
        <v>0</v>
      </c>
      <c r="F52" s="84">
        <v>76</v>
      </c>
      <c r="G52" s="85">
        <f t="shared" si="5"/>
        <v>0.35358704754815296</v>
      </c>
      <c r="H52" s="65"/>
      <c r="I52" s="166"/>
      <c r="J52" s="83">
        <v>1</v>
      </c>
      <c r="K52" s="83">
        <v>0</v>
      </c>
      <c r="L52" s="83">
        <v>1</v>
      </c>
      <c r="M52" s="83">
        <v>0</v>
      </c>
      <c r="N52" s="90">
        <v>72</v>
      </c>
      <c r="O52" s="84">
        <v>0</v>
      </c>
      <c r="P52" s="84">
        <v>0</v>
      </c>
      <c r="Q52" s="84">
        <v>0</v>
      </c>
      <c r="R52" s="84">
        <v>1</v>
      </c>
      <c r="S52" s="84">
        <v>0</v>
      </c>
      <c r="T52" s="84">
        <v>1</v>
      </c>
      <c r="U52" s="84">
        <v>2</v>
      </c>
      <c r="V52" s="84">
        <v>60</v>
      </c>
      <c r="W52" s="84">
        <v>16</v>
      </c>
      <c r="X52" s="84">
        <v>73</v>
      </c>
      <c r="Y52" s="84">
        <v>3</v>
      </c>
      <c r="Z52" s="84">
        <v>73</v>
      </c>
      <c r="AA52" s="84">
        <v>3</v>
      </c>
      <c r="AB52" s="84">
        <v>73</v>
      </c>
      <c r="AC52" s="84">
        <v>3</v>
      </c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</row>
    <row r="53" spans="1:47" x14ac:dyDescent="0.3">
      <c r="A53" s="176"/>
      <c r="B53" s="83">
        <v>1</v>
      </c>
      <c r="C53" s="83">
        <v>0</v>
      </c>
      <c r="D53" s="83">
        <v>1</v>
      </c>
      <c r="E53" s="83">
        <v>1</v>
      </c>
      <c r="F53" s="84">
        <v>842</v>
      </c>
      <c r="G53" s="85">
        <f t="shared" si="5"/>
        <v>3.9173722899413788</v>
      </c>
      <c r="H53" s="65"/>
      <c r="I53" s="166"/>
      <c r="J53" s="83">
        <v>1</v>
      </c>
      <c r="K53" s="83">
        <v>0</v>
      </c>
      <c r="L53" s="83">
        <v>1</v>
      </c>
      <c r="M53" s="83">
        <v>1</v>
      </c>
      <c r="N53" s="90">
        <v>782</v>
      </c>
      <c r="O53" s="84">
        <v>2</v>
      </c>
      <c r="P53" s="84">
        <v>1</v>
      </c>
      <c r="Q53" s="84">
        <v>1</v>
      </c>
      <c r="R53" s="84">
        <v>12</v>
      </c>
      <c r="S53" s="84">
        <v>5</v>
      </c>
      <c r="T53" s="84">
        <v>4</v>
      </c>
      <c r="U53" s="84">
        <v>35</v>
      </c>
      <c r="V53" s="84">
        <v>709</v>
      </c>
      <c r="W53" s="84">
        <v>133</v>
      </c>
      <c r="X53" s="84">
        <v>800</v>
      </c>
      <c r="Y53" s="84">
        <v>42</v>
      </c>
      <c r="Z53" s="84">
        <v>825</v>
      </c>
      <c r="AA53" s="84">
        <v>17</v>
      </c>
      <c r="AB53" s="84">
        <v>829</v>
      </c>
      <c r="AC53" s="84">
        <v>13</v>
      </c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</row>
    <row r="54" spans="1:47" x14ac:dyDescent="0.3">
      <c r="A54" s="176"/>
      <c r="B54" s="83">
        <v>1</v>
      </c>
      <c r="C54" s="83">
        <v>1</v>
      </c>
      <c r="D54" s="83">
        <v>0</v>
      </c>
      <c r="E54" s="83">
        <v>0</v>
      </c>
      <c r="F54" s="84">
        <v>743</v>
      </c>
      <c r="G54" s="85">
        <f t="shared" si="5"/>
        <v>3.4567786358983903</v>
      </c>
      <c r="H54" s="65"/>
      <c r="I54" s="166"/>
      <c r="J54" s="83">
        <v>1</v>
      </c>
      <c r="K54" s="83">
        <v>1</v>
      </c>
      <c r="L54" s="83">
        <v>0</v>
      </c>
      <c r="M54" s="83">
        <v>0</v>
      </c>
      <c r="N54" s="90">
        <v>475</v>
      </c>
      <c r="O54" s="84">
        <v>19</v>
      </c>
      <c r="P54" s="84">
        <v>28</v>
      </c>
      <c r="Q54" s="84">
        <v>23</v>
      </c>
      <c r="R54" s="84">
        <v>46</v>
      </c>
      <c r="S54" s="84">
        <v>22</v>
      </c>
      <c r="T54" s="84">
        <v>24</v>
      </c>
      <c r="U54" s="84">
        <v>106</v>
      </c>
      <c r="V54" s="84">
        <v>68</v>
      </c>
      <c r="W54" s="84">
        <v>675</v>
      </c>
      <c r="X54" s="84">
        <v>399</v>
      </c>
      <c r="Y54" s="84">
        <v>344</v>
      </c>
      <c r="Z54" s="84">
        <v>504</v>
      </c>
      <c r="AA54" s="84">
        <v>239</v>
      </c>
      <c r="AB54" s="84">
        <v>550</v>
      </c>
      <c r="AC54" s="84">
        <v>193</v>
      </c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</row>
    <row r="55" spans="1:47" x14ac:dyDescent="0.3">
      <c r="A55" s="176"/>
      <c r="B55" s="83">
        <v>1</v>
      </c>
      <c r="C55" s="83">
        <v>1</v>
      </c>
      <c r="D55" s="83">
        <v>0</v>
      </c>
      <c r="E55" s="83">
        <v>1</v>
      </c>
      <c r="F55" s="84">
        <v>1082</v>
      </c>
      <c r="G55" s="85">
        <f t="shared" si="5"/>
        <v>5.0339629664092307</v>
      </c>
      <c r="H55" s="65"/>
      <c r="I55" s="166"/>
      <c r="J55" s="83">
        <v>1</v>
      </c>
      <c r="K55" s="83">
        <v>1</v>
      </c>
      <c r="L55" s="83">
        <v>0</v>
      </c>
      <c r="M55" s="83">
        <v>1</v>
      </c>
      <c r="N55" s="90">
        <v>441</v>
      </c>
      <c r="O55" s="84">
        <v>19</v>
      </c>
      <c r="P55" s="84">
        <v>44</v>
      </c>
      <c r="Q55" s="84">
        <v>27</v>
      </c>
      <c r="R55" s="84">
        <v>99</v>
      </c>
      <c r="S55" s="84">
        <v>31</v>
      </c>
      <c r="T55" s="84">
        <v>62</v>
      </c>
      <c r="U55" s="84">
        <v>359</v>
      </c>
      <c r="V55" s="84">
        <v>92</v>
      </c>
      <c r="W55" s="84">
        <v>990</v>
      </c>
      <c r="X55" s="84">
        <v>471</v>
      </c>
      <c r="Y55" s="84">
        <v>611</v>
      </c>
      <c r="Z55" s="84">
        <v>703</v>
      </c>
      <c r="AA55" s="84">
        <v>379</v>
      </c>
      <c r="AB55" s="84">
        <v>755</v>
      </c>
      <c r="AC55" s="84">
        <v>327</v>
      </c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</row>
    <row r="56" spans="1:47" x14ac:dyDescent="0.3">
      <c r="A56" s="176"/>
      <c r="B56" s="83">
        <v>1</v>
      </c>
      <c r="C56" s="83">
        <v>1</v>
      </c>
      <c r="D56" s="83">
        <v>1</v>
      </c>
      <c r="E56" s="83">
        <v>0</v>
      </c>
      <c r="F56" s="84">
        <v>146</v>
      </c>
      <c r="G56" s="85">
        <f t="shared" si="5"/>
        <v>0.67925932818460966</v>
      </c>
      <c r="H56" s="65"/>
      <c r="I56" s="166"/>
      <c r="J56" s="83">
        <v>1</v>
      </c>
      <c r="K56" s="83">
        <v>1</v>
      </c>
      <c r="L56" s="83">
        <v>1</v>
      </c>
      <c r="M56" s="83">
        <v>0</v>
      </c>
      <c r="N56" s="90">
        <v>84</v>
      </c>
      <c r="O56" s="84">
        <v>1</v>
      </c>
      <c r="P56" s="84">
        <v>3</v>
      </c>
      <c r="Q56" s="84">
        <v>0</v>
      </c>
      <c r="R56" s="84">
        <v>8</v>
      </c>
      <c r="S56" s="84">
        <v>6</v>
      </c>
      <c r="T56" s="84">
        <v>5</v>
      </c>
      <c r="U56" s="84">
        <v>39</v>
      </c>
      <c r="V56" s="84">
        <v>17</v>
      </c>
      <c r="W56" s="84">
        <v>129</v>
      </c>
      <c r="X56" s="84">
        <v>76</v>
      </c>
      <c r="Y56" s="84">
        <v>70</v>
      </c>
      <c r="Z56" s="84">
        <v>101</v>
      </c>
      <c r="AA56" s="84">
        <v>45</v>
      </c>
      <c r="AB56" s="84">
        <v>113</v>
      </c>
      <c r="AC56" s="84">
        <v>33</v>
      </c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</row>
    <row r="57" spans="1:47" x14ac:dyDescent="0.3">
      <c r="A57" s="177"/>
      <c r="B57" s="87">
        <v>1</v>
      </c>
      <c r="C57" s="87">
        <v>1</v>
      </c>
      <c r="D57" s="87">
        <v>1</v>
      </c>
      <c r="E57" s="87">
        <v>1</v>
      </c>
      <c r="F57" s="88">
        <v>5694</v>
      </c>
      <c r="G57" s="89">
        <f t="shared" si="5"/>
        <v>26.491113799199777</v>
      </c>
      <c r="H57" s="65"/>
      <c r="I57" s="167"/>
      <c r="J57" s="87">
        <v>1</v>
      </c>
      <c r="K57" s="87">
        <v>1</v>
      </c>
      <c r="L57" s="87">
        <v>1</v>
      </c>
      <c r="M57" s="87">
        <v>1</v>
      </c>
      <c r="N57" s="91">
        <v>1534</v>
      </c>
      <c r="O57" s="88">
        <v>81</v>
      </c>
      <c r="P57" s="88">
        <v>112</v>
      </c>
      <c r="Q57" s="88">
        <v>104</v>
      </c>
      <c r="R57" s="88">
        <v>485</v>
      </c>
      <c r="S57" s="88">
        <v>218</v>
      </c>
      <c r="T57" s="88">
        <v>381</v>
      </c>
      <c r="U57" s="88">
        <v>2779</v>
      </c>
      <c r="V57" s="88">
        <v>350</v>
      </c>
      <c r="W57" s="88">
        <v>5344</v>
      </c>
      <c r="X57" s="88">
        <v>2029</v>
      </c>
      <c r="Y57" s="88">
        <v>3665</v>
      </c>
      <c r="Z57" s="88">
        <v>3203</v>
      </c>
      <c r="AA57" s="88">
        <v>2491</v>
      </c>
      <c r="AB57" s="88">
        <v>3443</v>
      </c>
      <c r="AC57" s="88">
        <v>2251</v>
      </c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</row>
    <row r="58" spans="1:47" x14ac:dyDescent="0.3">
      <c r="A58" s="92" t="s">
        <v>10</v>
      </c>
      <c r="B58" s="73"/>
      <c r="C58" s="73"/>
      <c r="D58" s="73"/>
      <c r="E58" s="73"/>
      <c r="F58" s="93">
        <f>SUM(F42:F57)</f>
        <v>21494</v>
      </c>
      <c r="G58" s="93">
        <f>SUM(G42:G57)</f>
        <v>100.00000000000001</v>
      </c>
      <c r="H58" s="65"/>
      <c r="I58" s="94" t="s">
        <v>9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</row>
    <row r="59" spans="1:47" x14ac:dyDescent="0.3">
      <c r="A59" s="95"/>
      <c r="B59" s="95"/>
      <c r="C59" s="95"/>
      <c r="D59" s="95"/>
      <c r="E59" s="95"/>
      <c r="F59" s="95"/>
      <c r="G59" s="95"/>
      <c r="H59" s="65"/>
      <c r="I59" s="96" t="str">
        <f>I42</f>
        <v>B1K30-specific</v>
      </c>
      <c r="J59" s="97">
        <v>0</v>
      </c>
      <c r="K59" s="97">
        <v>0</v>
      </c>
      <c r="L59" s="97">
        <v>0</v>
      </c>
      <c r="M59" s="97">
        <v>0</v>
      </c>
      <c r="N59" s="98">
        <f>N42</f>
        <v>3606</v>
      </c>
      <c r="O59" s="99">
        <f t="shared" ref="O59:AC60" si="6">O42</f>
        <v>8</v>
      </c>
      <c r="P59" s="99">
        <f t="shared" si="6"/>
        <v>9</v>
      </c>
      <c r="Q59" s="99">
        <f t="shared" si="6"/>
        <v>8</v>
      </c>
      <c r="R59" s="99">
        <f t="shared" si="6"/>
        <v>15</v>
      </c>
      <c r="S59" s="99">
        <f t="shared" si="6"/>
        <v>1</v>
      </c>
      <c r="T59" s="99">
        <f t="shared" si="6"/>
        <v>6</v>
      </c>
      <c r="U59" s="99">
        <f t="shared" si="6"/>
        <v>21</v>
      </c>
      <c r="V59" s="99">
        <f t="shared" si="6"/>
        <v>3282</v>
      </c>
      <c r="W59" s="99">
        <f t="shared" si="6"/>
        <v>392</v>
      </c>
      <c r="X59" s="99">
        <f t="shared" si="6"/>
        <v>3533</v>
      </c>
      <c r="Y59" s="99">
        <f t="shared" si="6"/>
        <v>141</v>
      </c>
      <c r="Z59" s="99">
        <f t="shared" si="6"/>
        <v>3589</v>
      </c>
      <c r="AA59" s="99">
        <f t="shared" si="6"/>
        <v>85</v>
      </c>
      <c r="AB59" s="99">
        <f t="shared" si="6"/>
        <v>3613</v>
      </c>
      <c r="AC59" s="99">
        <f t="shared" si="6"/>
        <v>61</v>
      </c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</row>
    <row r="60" spans="1:47" x14ac:dyDescent="0.3">
      <c r="A60" s="95"/>
      <c r="B60" s="95"/>
      <c r="C60" s="95"/>
      <c r="D60" s="95"/>
      <c r="E60" s="95"/>
      <c r="F60" s="95"/>
      <c r="G60" s="95"/>
      <c r="H60" s="65"/>
      <c r="I60" s="100" t="str">
        <f t="shared" ref="I60" si="7">I43</f>
        <v>Wild barley-specific</v>
      </c>
      <c r="J60" s="101">
        <v>1</v>
      </c>
      <c r="K60" s="101">
        <v>0</v>
      </c>
      <c r="L60" s="101">
        <v>0</v>
      </c>
      <c r="M60" s="101">
        <v>0</v>
      </c>
      <c r="N60" s="102">
        <f>N43</f>
        <v>482</v>
      </c>
      <c r="O60" s="103">
        <f t="shared" si="6"/>
        <v>7</v>
      </c>
      <c r="P60" s="103">
        <f t="shared" si="6"/>
        <v>2</v>
      </c>
      <c r="Q60" s="103">
        <f t="shared" si="6"/>
        <v>2</v>
      </c>
      <c r="R60" s="103">
        <f t="shared" si="6"/>
        <v>5</v>
      </c>
      <c r="S60" s="103">
        <f t="shared" si="6"/>
        <v>0</v>
      </c>
      <c r="T60" s="103">
        <f t="shared" si="6"/>
        <v>2</v>
      </c>
      <c r="U60" s="103">
        <f t="shared" si="6"/>
        <v>2</v>
      </c>
      <c r="V60" s="103">
        <f t="shared" si="6"/>
        <v>420</v>
      </c>
      <c r="W60" s="103">
        <f t="shared" si="6"/>
        <v>82</v>
      </c>
      <c r="X60" s="103">
        <f t="shared" si="6"/>
        <v>468</v>
      </c>
      <c r="Y60" s="103">
        <f t="shared" si="6"/>
        <v>34</v>
      </c>
      <c r="Z60" s="103">
        <f t="shared" si="6"/>
        <v>486</v>
      </c>
      <c r="AA60" s="103">
        <f t="shared" si="6"/>
        <v>16</v>
      </c>
      <c r="AB60" s="103">
        <f t="shared" si="6"/>
        <v>488</v>
      </c>
      <c r="AC60" s="103">
        <f t="shared" si="6"/>
        <v>14</v>
      </c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</row>
    <row r="61" spans="1:47" x14ac:dyDescent="0.3">
      <c r="A61" s="95"/>
      <c r="B61" s="104"/>
      <c r="C61" s="104"/>
      <c r="D61" s="104"/>
      <c r="E61" s="104"/>
      <c r="F61" s="104"/>
      <c r="G61" s="104"/>
      <c r="H61" s="65"/>
      <c r="I61" s="100" t="s">
        <v>58</v>
      </c>
      <c r="J61" s="101">
        <v>0</v>
      </c>
      <c r="K61" s="101">
        <v>1</v>
      </c>
      <c r="L61" s="101">
        <v>1</v>
      </c>
      <c r="M61" s="101">
        <v>1</v>
      </c>
      <c r="N61" s="86">
        <f>SUM(N44:N50)</f>
        <v>5671</v>
      </c>
      <c r="O61" s="103">
        <f t="shared" ref="O61:AC61" si="8">SUM(O44:O50)</f>
        <v>117</v>
      </c>
      <c r="P61" s="103">
        <f t="shared" si="8"/>
        <v>205</v>
      </c>
      <c r="Q61" s="103">
        <f t="shared" si="8"/>
        <v>134</v>
      </c>
      <c r="R61" s="103">
        <f t="shared" si="8"/>
        <v>485</v>
      </c>
      <c r="S61" s="103">
        <f t="shared" si="8"/>
        <v>184</v>
      </c>
      <c r="T61" s="103">
        <f t="shared" si="8"/>
        <v>269</v>
      </c>
      <c r="U61" s="103">
        <f t="shared" si="8"/>
        <v>1223</v>
      </c>
      <c r="V61" s="103">
        <f t="shared" si="8"/>
        <v>2613</v>
      </c>
      <c r="W61" s="103">
        <f t="shared" si="8"/>
        <v>5675</v>
      </c>
      <c r="X61" s="103">
        <f t="shared" si="8"/>
        <v>5334</v>
      </c>
      <c r="Y61" s="103">
        <f t="shared" si="8"/>
        <v>2954</v>
      </c>
      <c r="Z61" s="103">
        <f t="shared" si="8"/>
        <v>6441</v>
      </c>
      <c r="AA61" s="103">
        <f t="shared" si="8"/>
        <v>1847</v>
      </c>
      <c r="AB61" s="103">
        <f t="shared" si="8"/>
        <v>6728</v>
      </c>
      <c r="AC61" s="103">
        <f t="shared" si="8"/>
        <v>1560</v>
      </c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</row>
    <row r="62" spans="1:47" x14ac:dyDescent="0.3">
      <c r="A62" s="105"/>
      <c r="B62" s="95"/>
      <c r="C62" s="95"/>
      <c r="D62" s="95"/>
      <c r="E62" s="95"/>
      <c r="F62" s="95"/>
      <c r="G62" s="106"/>
      <c r="H62" s="65"/>
      <c r="I62" s="107" t="s">
        <v>59</v>
      </c>
      <c r="J62" s="108">
        <v>1</v>
      </c>
      <c r="K62" s="108">
        <v>1</v>
      </c>
      <c r="L62" s="108">
        <v>1</v>
      </c>
      <c r="M62" s="108">
        <v>1</v>
      </c>
      <c r="N62" s="91">
        <f>SUM(N51:N57)</f>
        <v>3790</v>
      </c>
      <c r="O62" s="109">
        <f t="shared" ref="O62:AC62" si="9">SUM(O51:O57)</f>
        <v>127</v>
      </c>
      <c r="P62" s="109">
        <f t="shared" si="9"/>
        <v>191</v>
      </c>
      <c r="Q62" s="109">
        <f t="shared" si="9"/>
        <v>159</v>
      </c>
      <c r="R62" s="109">
        <f t="shared" si="9"/>
        <v>663</v>
      </c>
      <c r="S62" s="109">
        <f t="shared" si="9"/>
        <v>285</v>
      </c>
      <c r="T62" s="109">
        <f t="shared" si="9"/>
        <v>480</v>
      </c>
      <c r="U62" s="109">
        <f t="shared" si="9"/>
        <v>3335</v>
      </c>
      <c r="V62" s="109">
        <f t="shared" si="9"/>
        <v>1647</v>
      </c>
      <c r="W62" s="109">
        <f t="shared" si="9"/>
        <v>7383</v>
      </c>
      <c r="X62" s="109">
        <f t="shared" si="9"/>
        <v>4253</v>
      </c>
      <c r="Y62" s="109">
        <f t="shared" si="9"/>
        <v>4777</v>
      </c>
      <c r="Z62" s="109">
        <f t="shared" si="9"/>
        <v>5841</v>
      </c>
      <c r="AA62" s="109">
        <f t="shared" si="9"/>
        <v>3189</v>
      </c>
      <c r="AB62" s="109">
        <f t="shared" si="9"/>
        <v>6196</v>
      </c>
      <c r="AC62" s="109">
        <f t="shared" si="9"/>
        <v>2834</v>
      </c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</row>
    <row r="63" spans="1:47" x14ac:dyDescent="0.3">
      <c r="A63" s="105"/>
      <c r="B63" s="95"/>
      <c r="C63" s="95"/>
      <c r="D63" s="95"/>
      <c r="E63" s="95"/>
      <c r="F63" s="95"/>
      <c r="G63" s="106"/>
      <c r="H63" s="65"/>
      <c r="I63" s="110" t="s">
        <v>8</v>
      </c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</row>
    <row r="64" spans="1:47" x14ac:dyDescent="0.3">
      <c r="A64" s="111"/>
      <c r="B64" s="95"/>
      <c r="C64" s="95"/>
      <c r="D64" s="95"/>
      <c r="E64" s="95"/>
      <c r="F64" s="95"/>
      <c r="G64" s="106"/>
      <c r="H64" s="65"/>
      <c r="I64" s="112" t="s">
        <v>55</v>
      </c>
      <c r="J64" s="80"/>
      <c r="K64" s="80"/>
      <c r="L64" s="80"/>
      <c r="M64" s="80"/>
      <c r="N64" s="113">
        <f>N59/3674*100</f>
        <v>98.14915623298856</v>
      </c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</row>
    <row r="65" spans="1:51" x14ac:dyDescent="0.3">
      <c r="A65" s="111"/>
      <c r="B65" s="95"/>
      <c r="C65" s="95"/>
      <c r="D65" s="95"/>
      <c r="E65" s="95"/>
      <c r="F65" s="95"/>
      <c r="G65" s="106"/>
      <c r="H65" s="65"/>
      <c r="I65" s="114" t="s">
        <v>6</v>
      </c>
      <c r="J65" s="84"/>
      <c r="K65" s="84"/>
      <c r="L65" s="84"/>
      <c r="M65" s="84"/>
      <c r="N65" s="115">
        <f>N60/502*100</f>
        <v>96.01593625498009</v>
      </c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</row>
    <row r="66" spans="1:51" x14ac:dyDescent="0.3">
      <c r="A66" s="111"/>
      <c r="B66" s="95"/>
      <c r="C66" s="95"/>
      <c r="D66" s="95"/>
      <c r="E66" s="95"/>
      <c r="F66" s="95"/>
      <c r="G66" s="106"/>
      <c r="H66" s="65"/>
      <c r="I66" s="114" t="s">
        <v>60</v>
      </c>
      <c r="J66" s="84"/>
      <c r="K66" s="84"/>
      <c r="L66" s="84"/>
      <c r="M66" s="84"/>
      <c r="N66" s="116">
        <f>N61/8288*100</f>
        <v>68.424227799227793</v>
      </c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</row>
    <row r="67" spans="1:51" x14ac:dyDescent="0.3">
      <c r="A67" s="111"/>
      <c r="B67" s="95"/>
      <c r="C67" s="95"/>
      <c r="D67" s="95"/>
      <c r="E67" s="95"/>
      <c r="F67" s="95"/>
      <c r="G67" s="106"/>
      <c r="H67" s="65"/>
      <c r="I67" s="117" t="s">
        <v>4</v>
      </c>
      <c r="J67" s="88"/>
      <c r="K67" s="88"/>
      <c r="L67" s="88"/>
      <c r="M67" s="88"/>
      <c r="N67" s="118">
        <f>N62/9030*100</f>
        <v>41.971207087486157</v>
      </c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</row>
    <row r="68" spans="1:51" x14ac:dyDescent="0.3">
      <c r="A68" s="111"/>
      <c r="B68" s="95"/>
      <c r="C68" s="95"/>
      <c r="D68" s="95"/>
      <c r="E68" s="95"/>
      <c r="F68" s="95"/>
      <c r="G68" s="106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</row>
    <row r="69" spans="1:51" x14ac:dyDescent="0.3">
      <c r="A69" s="111"/>
      <c r="B69" s="95"/>
      <c r="C69" s="95"/>
      <c r="D69" s="95"/>
      <c r="E69" s="95"/>
      <c r="F69" s="95"/>
      <c r="G69" s="106"/>
      <c r="H69" s="65"/>
      <c r="I69" s="94" t="s">
        <v>3</v>
      </c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</row>
    <row r="70" spans="1:51" x14ac:dyDescent="0.3">
      <c r="A70" s="111"/>
      <c r="B70" s="95"/>
      <c r="C70" s="95"/>
      <c r="D70" s="95"/>
      <c r="E70" s="95"/>
      <c r="F70" s="95"/>
      <c r="G70" s="106"/>
      <c r="H70" s="65"/>
      <c r="I70" s="119" t="s">
        <v>61</v>
      </c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</row>
    <row r="71" spans="1:51" x14ac:dyDescent="0.3">
      <c r="A71" s="111"/>
      <c r="B71" s="95"/>
      <c r="C71" s="95"/>
      <c r="D71" s="95"/>
      <c r="E71" s="95"/>
      <c r="F71" s="95"/>
      <c r="G71" s="106"/>
      <c r="H71" s="65"/>
      <c r="I71" s="119" t="s">
        <v>62</v>
      </c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</row>
    <row r="72" spans="1:51" x14ac:dyDescent="0.3">
      <c r="A72" s="111"/>
      <c r="B72" s="95"/>
      <c r="C72" s="95"/>
      <c r="D72" s="95"/>
      <c r="E72" s="95"/>
      <c r="F72" s="95"/>
      <c r="G72" s="106"/>
      <c r="H72" s="65"/>
      <c r="I72" s="119" t="s">
        <v>63</v>
      </c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</row>
    <row r="73" spans="1:51" x14ac:dyDescent="0.3">
      <c r="A73" s="111"/>
      <c r="B73" s="95"/>
      <c r="C73" s="95"/>
      <c r="D73" s="95"/>
      <c r="E73" s="95"/>
      <c r="F73" s="95"/>
      <c r="G73" s="106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</row>
    <row r="74" spans="1:51" ht="15.6" x14ac:dyDescent="0.3">
      <c r="A74" s="142" t="s">
        <v>76</v>
      </c>
      <c r="B74" s="137"/>
      <c r="C74" s="137"/>
      <c r="D74" s="137"/>
      <c r="E74" s="137"/>
      <c r="F74" s="137"/>
      <c r="G74" s="138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20"/>
      <c r="AW74" s="120"/>
      <c r="AX74" s="120"/>
      <c r="AY74" s="120"/>
    </row>
    <row r="75" spans="1:51" ht="21" customHeight="1" x14ac:dyDescent="0.3">
      <c r="A75" s="170" t="s">
        <v>40</v>
      </c>
      <c r="B75" s="168" t="s">
        <v>45</v>
      </c>
      <c r="C75" s="168" t="s">
        <v>44</v>
      </c>
      <c r="D75" s="168" t="s">
        <v>43</v>
      </c>
      <c r="E75" s="168" t="s">
        <v>66</v>
      </c>
      <c r="F75" s="168" t="s">
        <v>8</v>
      </c>
      <c r="G75" s="178"/>
      <c r="I75" s="170" t="s">
        <v>40</v>
      </c>
      <c r="J75" s="168" t="s">
        <v>45</v>
      </c>
      <c r="K75" s="168" t="s">
        <v>44</v>
      </c>
      <c r="L75" s="168" t="s">
        <v>43</v>
      </c>
      <c r="M75" s="172" t="s">
        <v>67</v>
      </c>
      <c r="N75" s="172"/>
      <c r="O75" s="172"/>
      <c r="P75" s="172"/>
      <c r="Q75" s="172"/>
      <c r="R75" s="172"/>
      <c r="S75" s="172"/>
      <c r="T75" s="172"/>
      <c r="U75" s="172" t="s">
        <v>36</v>
      </c>
      <c r="V75" s="172"/>
      <c r="W75" s="172" t="s">
        <v>68</v>
      </c>
      <c r="X75" s="172"/>
      <c r="Y75" s="172" t="s">
        <v>37</v>
      </c>
      <c r="Z75" s="172"/>
      <c r="AA75" s="172" t="s">
        <v>41</v>
      </c>
      <c r="AB75" s="172"/>
      <c r="AC75" s="65"/>
      <c r="AE75" s="168" t="s">
        <v>69</v>
      </c>
      <c r="AF75" s="173" t="s">
        <v>67</v>
      </c>
      <c r="AG75" s="173"/>
      <c r="AH75" s="173"/>
      <c r="AI75" s="173"/>
      <c r="AJ75" s="173"/>
      <c r="AK75" s="173"/>
      <c r="AL75" s="173"/>
      <c r="AM75" s="173" t="s">
        <v>37</v>
      </c>
      <c r="AN75" s="173"/>
      <c r="AO75" s="173" t="s">
        <v>36</v>
      </c>
      <c r="AP75" s="173"/>
      <c r="AQ75" s="174" t="s">
        <v>68</v>
      </c>
      <c r="AR75" s="174"/>
    </row>
    <row r="76" spans="1:51" ht="20.399999999999999" customHeight="1" x14ac:dyDescent="0.3">
      <c r="A76" s="171"/>
      <c r="B76" s="169"/>
      <c r="C76" s="169"/>
      <c r="D76" s="169"/>
      <c r="E76" s="169"/>
      <c r="F76" s="169"/>
      <c r="G76" s="178"/>
      <c r="I76" s="171"/>
      <c r="J76" s="169"/>
      <c r="K76" s="169"/>
      <c r="L76" s="169"/>
      <c r="M76" s="123" t="s">
        <v>34</v>
      </c>
      <c r="N76" s="123" t="s">
        <v>33</v>
      </c>
      <c r="O76" s="123" t="s">
        <v>32</v>
      </c>
      <c r="P76" s="123" t="s">
        <v>31</v>
      </c>
      <c r="Q76" s="123" t="s">
        <v>30</v>
      </c>
      <c r="R76" s="123" t="s">
        <v>29</v>
      </c>
      <c r="S76" s="123" t="s">
        <v>28</v>
      </c>
      <c r="T76" s="123" t="s">
        <v>27</v>
      </c>
      <c r="U76" s="123">
        <v>0</v>
      </c>
      <c r="V76" s="123">
        <v>1</v>
      </c>
      <c r="W76" s="123">
        <v>0</v>
      </c>
      <c r="X76" s="123">
        <v>1</v>
      </c>
      <c r="Y76" s="123">
        <v>0</v>
      </c>
      <c r="Z76" s="123">
        <v>1</v>
      </c>
      <c r="AA76" s="123">
        <v>0</v>
      </c>
      <c r="AB76" s="123">
        <v>1</v>
      </c>
      <c r="AC76" s="65"/>
      <c r="AE76" s="169"/>
      <c r="AF76" s="124" t="s">
        <v>34</v>
      </c>
      <c r="AG76" s="123" t="s">
        <v>33</v>
      </c>
      <c r="AH76" s="123" t="s">
        <v>32</v>
      </c>
      <c r="AI76" s="123" t="s">
        <v>31</v>
      </c>
      <c r="AJ76" s="123" t="s">
        <v>30</v>
      </c>
      <c r="AK76" s="123" t="s">
        <v>29</v>
      </c>
      <c r="AL76" s="123" t="s">
        <v>27</v>
      </c>
      <c r="AM76" s="123">
        <v>0</v>
      </c>
      <c r="AN76" s="123">
        <v>1</v>
      </c>
      <c r="AO76" s="123">
        <v>0</v>
      </c>
      <c r="AP76" s="123">
        <v>1</v>
      </c>
      <c r="AQ76" s="123">
        <v>0</v>
      </c>
      <c r="AR76" s="123">
        <v>1</v>
      </c>
    </row>
    <row r="77" spans="1:51" ht="27.6" x14ac:dyDescent="0.3">
      <c r="A77" s="125" t="s">
        <v>6</v>
      </c>
      <c r="B77" s="69">
        <v>0</v>
      </c>
      <c r="C77" s="69">
        <v>0</v>
      </c>
      <c r="D77" s="69">
        <v>0</v>
      </c>
      <c r="E77" s="73">
        <v>7102</v>
      </c>
      <c r="F77" s="126">
        <f>E77/28719*100</f>
        <v>24.729273303387998</v>
      </c>
      <c r="G77" s="65"/>
      <c r="I77" s="125" t="s">
        <v>6</v>
      </c>
      <c r="J77" s="69">
        <v>0</v>
      </c>
      <c r="K77" s="69">
        <v>0</v>
      </c>
      <c r="L77" s="69">
        <v>0</v>
      </c>
      <c r="M77" s="72">
        <v>6993</v>
      </c>
      <c r="N77" s="73">
        <v>16</v>
      </c>
      <c r="O77" s="73">
        <v>23</v>
      </c>
      <c r="P77" s="73">
        <v>15</v>
      </c>
      <c r="Q77" s="73">
        <v>25</v>
      </c>
      <c r="R77" s="73">
        <v>0</v>
      </c>
      <c r="S77" s="73">
        <v>7</v>
      </c>
      <c r="T77" s="73">
        <v>23</v>
      </c>
      <c r="U77" s="73">
        <v>6177</v>
      </c>
      <c r="V77" s="73">
        <v>925</v>
      </c>
      <c r="W77" s="73">
        <v>6782</v>
      </c>
      <c r="X77" s="73">
        <v>320</v>
      </c>
      <c r="Y77" s="73">
        <v>6894</v>
      </c>
      <c r="Z77" s="73">
        <v>208</v>
      </c>
      <c r="AA77" s="73">
        <v>6949</v>
      </c>
      <c r="AB77" s="73">
        <v>153</v>
      </c>
      <c r="AC77" s="127"/>
      <c r="AE77" s="128">
        <v>148</v>
      </c>
      <c r="AF77" s="129">
        <v>129</v>
      </c>
      <c r="AG77" s="130">
        <v>1</v>
      </c>
      <c r="AH77" s="130">
        <v>1</v>
      </c>
      <c r="AI77" s="130">
        <v>4</v>
      </c>
      <c r="AJ77" s="130">
        <v>5</v>
      </c>
      <c r="AK77" s="130">
        <v>2</v>
      </c>
      <c r="AL77" s="130">
        <v>6</v>
      </c>
      <c r="AM77" s="73">
        <v>132</v>
      </c>
      <c r="AN77" s="73">
        <v>16</v>
      </c>
      <c r="AO77" s="73">
        <v>81</v>
      </c>
      <c r="AP77" s="73">
        <v>67</v>
      </c>
      <c r="AQ77" s="73">
        <v>114</v>
      </c>
      <c r="AR77" s="73">
        <v>34</v>
      </c>
    </row>
    <row r="78" spans="1:51" x14ac:dyDescent="0.3">
      <c r="A78" s="165" t="s">
        <v>70</v>
      </c>
      <c r="B78" s="79">
        <v>0</v>
      </c>
      <c r="C78" s="79">
        <v>0</v>
      </c>
      <c r="D78" s="79">
        <v>1</v>
      </c>
      <c r="E78" s="80">
        <v>1839</v>
      </c>
      <c r="F78" s="81">
        <f t="shared" ref="F78:F84" si="10">E78/28719*100</f>
        <v>6.4034263031442595</v>
      </c>
      <c r="G78" s="65"/>
      <c r="I78" s="165" t="s">
        <v>4</v>
      </c>
      <c r="J78" s="79">
        <v>0</v>
      </c>
      <c r="K78" s="79">
        <v>0</v>
      </c>
      <c r="L78" s="79">
        <v>1</v>
      </c>
      <c r="M78" s="131">
        <v>1745</v>
      </c>
      <c r="N78" s="80">
        <v>5</v>
      </c>
      <c r="O78" s="80">
        <v>11</v>
      </c>
      <c r="P78" s="80">
        <v>7</v>
      </c>
      <c r="Q78" s="80">
        <v>28</v>
      </c>
      <c r="R78" s="80">
        <v>11</v>
      </c>
      <c r="S78" s="80">
        <v>8</v>
      </c>
      <c r="T78" s="80">
        <v>24</v>
      </c>
      <c r="U78" s="80">
        <v>1519</v>
      </c>
      <c r="V78" s="80">
        <v>320</v>
      </c>
      <c r="W78" s="80">
        <v>1749</v>
      </c>
      <c r="X78" s="80">
        <v>90</v>
      </c>
      <c r="Y78" s="80">
        <v>1788</v>
      </c>
      <c r="Z78" s="80">
        <v>51</v>
      </c>
      <c r="AA78" s="80">
        <v>1797</v>
      </c>
      <c r="AB78" s="80">
        <v>42</v>
      </c>
      <c r="AC78" s="65"/>
      <c r="AE78" s="73" t="s">
        <v>8</v>
      </c>
      <c r="AF78" s="132">
        <f>129/148*100</f>
        <v>87.162162162162161</v>
      </c>
      <c r="AG78" s="78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</row>
    <row r="79" spans="1:51" x14ac:dyDescent="0.3">
      <c r="A79" s="166"/>
      <c r="B79" s="83">
        <v>0</v>
      </c>
      <c r="C79" s="83">
        <v>1</v>
      </c>
      <c r="D79" s="83">
        <v>0</v>
      </c>
      <c r="E79" s="84">
        <v>345</v>
      </c>
      <c r="F79" s="85">
        <f t="shared" si="10"/>
        <v>1.201295309725269</v>
      </c>
      <c r="G79" s="65"/>
      <c r="I79" s="166"/>
      <c r="J79" s="83">
        <v>0</v>
      </c>
      <c r="K79" s="83">
        <v>1</v>
      </c>
      <c r="L79" s="83">
        <v>0</v>
      </c>
      <c r="M79" s="133">
        <v>336</v>
      </c>
      <c r="N79" s="84">
        <v>2</v>
      </c>
      <c r="O79" s="84">
        <v>1</v>
      </c>
      <c r="P79" s="84">
        <v>0</v>
      </c>
      <c r="Q79" s="84">
        <v>1</v>
      </c>
      <c r="R79" s="84">
        <v>1</v>
      </c>
      <c r="S79" s="84">
        <v>0</v>
      </c>
      <c r="T79" s="84">
        <v>4</v>
      </c>
      <c r="U79" s="84">
        <v>257</v>
      </c>
      <c r="V79" s="84">
        <v>88</v>
      </c>
      <c r="W79" s="84">
        <v>327</v>
      </c>
      <c r="X79" s="84">
        <v>18</v>
      </c>
      <c r="Y79" s="84">
        <v>332</v>
      </c>
      <c r="Z79" s="84">
        <v>13</v>
      </c>
      <c r="AA79" s="84">
        <v>334</v>
      </c>
      <c r="AB79" s="84">
        <v>11</v>
      </c>
      <c r="AC79" s="65"/>
      <c r="AE79" s="151"/>
      <c r="AF79" s="152"/>
      <c r="AG79" s="151"/>
      <c r="AH79" s="151"/>
      <c r="AI79" s="151"/>
      <c r="AJ79" s="151"/>
      <c r="AK79" s="151"/>
      <c r="AL79" s="151"/>
      <c r="AM79" s="151"/>
      <c r="AN79" s="151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</row>
    <row r="80" spans="1:51" x14ac:dyDescent="0.3">
      <c r="A80" s="166"/>
      <c r="B80" s="83">
        <v>0</v>
      </c>
      <c r="C80" s="83">
        <v>1</v>
      </c>
      <c r="D80" s="83">
        <v>1</v>
      </c>
      <c r="E80" s="84">
        <v>1828</v>
      </c>
      <c r="F80" s="85">
        <f t="shared" si="10"/>
        <v>6.3651241338486724</v>
      </c>
      <c r="G80" s="65"/>
      <c r="I80" s="166"/>
      <c r="J80" s="83">
        <v>0</v>
      </c>
      <c r="K80" s="83">
        <v>1</v>
      </c>
      <c r="L80" s="83">
        <v>1</v>
      </c>
      <c r="M80" s="133">
        <v>1748</v>
      </c>
      <c r="N80" s="84">
        <v>5</v>
      </c>
      <c r="O80" s="84">
        <v>2</v>
      </c>
      <c r="P80" s="84">
        <v>2</v>
      </c>
      <c r="Q80" s="84">
        <v>17</v>
      </c>
      <c r="R80" s="84">
        <v>6</v>
      </c>
      <c r="S80" s="84">
        <v>11</v>
      </c>
      <c r="T80" s="84">
        <v>37</v>
      </c>
      <c r="U80" s="84">
        <v>1500</v>
      </c>
      <c r="V80" s="84">
        <v>328</v>
      </c>
      <c r="W80" s="84">
        <v>1769</v>
      </c>
      <c r="X80" s="84">
        <v>59</v>
      </c>
      <c r="Y80" s="84">
        <v>1796</v>
      </c>
      <c r="Z80" s="84">
        <v>32</v>
      </c>
      <c r="AA80" s="84">
        <v>1806</v>
      </c>
      <c r="AB80" s="84">
        <v>22</v>
      </c>
      <c r="AC80" s="65"/>
      <c r="AE80" s="100"/>
      <c r="AF80" s="150"/>
      <c r="AG80" s="151"/>
      <c r="AH80" s="151"/>
      <c r="AI80" s="151"/>
      <c r="AJ80" s="151"/>
      <c r="AK80" s="151"/>
      <c r="AL80" s="151"/>
      <c r="AM80" s="151"/>
      <c r="AN80" s="151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</row>
    <row r="81" spans="1:51" x14ac:dyDescent="0.3">
      <c r="A81" s="166"/>
      <c r="B81" s="83">
        <v>1</v>
      </c>
      <c r="C81" s="83">
        <v>0</v>
      </c>
      <c r="D81" s="83">
        <v>0</v>
      </c>
      <c r="E81" s="84">
        <v>5235</v>
      </c>
      <c r="F81" s="85">
        <f t="shared" si="10"/>
        <v>18.228350569309519</v>
      </c>
      <c r="G81" s="65"/>
      <c r="I81" s="166"/>
      <c r="J81" s="83">
        <v>1</v>
      </c>
      <c r="K81" s="83">
        <v>0</v>
      </c>
      <c r="L81" s="83">
        <v>0</v>
      </c>
      <c r="M81" s="133">
        <v>3938</v>
      </c>
      <c r="N81" s="84">
        <v>119</v>
      </c>
      <c r="O81" s="84">
        <v>171</v>
      </c>
      <c r="P81" s="84">
        <v>125</v>
      </c>
      <c r="Q81" s="84">
        <v>241</v>
      </c>
      <c r="R81" s="84">
        <v>64</v>
      </c>
      <c r="S81" s="84">
        <v>128</v>
      </c>
      <c r="T81" s="84">
        <v>449</v>
      </c>
      <c r="U81" s="84">
        <v>349</v>
      </c>
      <c r="V81" s="84">
        <v>4886</v>
      </c>
      <c r="W81" s="84">
        <v>2399</v>
      </c>
      <c r="X81" s="84">
        <v>2836</v>
      </c>
      <c r="Y81" s="84">
        <v>3458</v>
      </c>
      <c r="Z81" s="84">
        <v>1777</v>
      </c>
      <c r="AA81" s="84">
        <v>3718</v>
      </c>
      <c r="AB81" s="84">
        <v>1517</v>
      </c>
      <c r="AC81" s="65"/>
      <c r="AS81" s="65"/>
      <c r="AT81" s="65"/>
      <c r="AU81" s="65"/>
      <c r="AV81" s="65"/>
      <c r="AW81" s="65"/>
      <c r="AX81" s="65"/>
      <c r="AY81" s="65"/>
    </row>
    <row r="82" spans="1:51" x14ac:dyDescent="0.3">
      <c r="A82" s="166"/>
      <c r="B82" s="83">
        <v>1</v>
      </c>
      <c r="C82" s="83">
        <v>0</v>
      </c>
      <c r="D82" s="83">
        <v>1</v>
      </c>
      <c r="E82" s="84">
        <v>2869</v>
      </c>
      <c r="F82" s="85">
        <f t="shared" si="10"/>
        <v>9.9899021553675258</v>
      </c>
      <c r="G82" s="65"/>
      <c r="I82" s="166"/>
      <c r="J82" s="83">
        <v>1</v>
      </c>
      <c r="K82" s="83">
        <v>0</v>
      </c>
      <c r="L82" s="83">
        <v>1</v>
      </c>
      <c r="M82" s="133">
        <v>1468</v>
      </c>
      <c r="N82" s="84">
        <v>51</v>
      </c>
      <c r="O82" s="84">
        <v>99</v>
      </c>
      <c r="P82" s="84">
        <v>56</v>
      </c>
      <c r="Q82" s="84">
        <v>259</v>
      </c>
      <c r="R82" s="84">
        <v>84</v>
      </c>
      <c r="S82" s="84">
        <v>161</v>
      </c>
      <c r="T82" s="84">
        <v>691</v>
      </c>
      <c r="U82" s="84">
        <v>146</v>
      </c>
      <c r="V82" s="84">
        <v>2723</v>
      </c>
      <c r="W82" s="84">
        <v>1295</v>
      </c>
      <c r="X82" s="84">
        <v>1574</v>
      </c>
      <c r="Y82" s="84">
        <v>1912</v>
      </c>
      <c r="Z82" s="84">
        <v>957</v>
      </c>
      <c r="AA82" s="84">
        <v>2024</v>
      </c>
      <c r="AB82" s="84">
        <v>845</v>
      </c>
      <c r="AC82" s="65"/>
      <c r="AD82" s="65"/>
      <c r="AS82" s="65"/>
      <c r="AT82" s="65"/>
      <c r="AU82" s="65"/>
      <c r="AV82" s="65"/>
      <c r="AW82" s="65"/>
      <c r="AX82" s="65"/>
      <c r="AY82" s="65"/>
    </row>
    <row r="83" spans="1:51" x14ac:dyDescent="0.3">
      <c r="A83" s="166"/>
      <c r="B83" s="83">
        <v>1</v>
      </c>
      <c r="C83" s="83">
        <v>1</v>
      </c>
      <c r="D83" s="83">
        <v>0</v>
      </c>
      <c r="E83" s="84">
        <v>411</v>
      </c>
      <c r="F83" s="85">
        <f t="shared" si="10"/>
        <v>1.4311083254987989</v>
      </c>
      <c r="G83" s="65"/>
      <c r="I83" s="166"/>
      <c r="J83" s="83">
        <v>1</v>
      </c>
      <c r="K83" s="83">
        <v>1</v>
      </c>
      <c r="L83" s="83">
        <v>0</v>
      </c>
      <c r="M83" s="133">
        <v>227</v>
      </c>
      <c r="N83" s="84">
        <v>12</v>
      </c>
      <c r="O83" s="84">
        <v>14</v>
      </c>
      <c r="P83" s="84">
        <v>11</v>
      </c>
      <c r="Q83" s="84">
        <v>26</v>
      </c>
      <c r="R83" s="84">
        <v>8</v>
      </c>
      <c r="S83" s="84">
        <v>18</v>
      </c>
      <c r="T83" s="84">
        <v>95</v>
      </c>
      <c r="U83" s="84">
        <v>16</v>
      </c>
      <c r="V83" s="84">
        <v>395</v>
      </c>
      <c r="W83" s="84">
        <v>189</v>
      </c>
      <c r="X83" s="84">
        <v>222</v>
      </c>
      <c r="Y83" s="84">
        <v>266</v>
      </c>
      <c r="Z83" s="84">
        <v>145</v>
      </c>
      <c r="AA83" s="84">
        <v>287</v>
      </c>
      <c r="AB83" s="84">
        <v>124</v>
      </c>
      <c r="AC83" s="65"/>
      <c r="AD83" s="65"/>
      <c r="AS83" s="65"/>
      <c r="AT83" s="65"/>
      <c r="AU83" s="65"/>
      <c r="AV83" s="65"/>
      <c r="AW83" s="65"/>
      <c r="AX83" s="65"/>
      <c r="AY83" s="65"/>
    </row>
    <row r="84" spans="1:51" x14ac:dyDescent="0.3">
      <c r="A84" s="167"/>
      <c r="B84" s="87">
        <v>1</v>
      </c>
      <c r="C84" s="87">
        <v>1</v>
      </c>
      <c r="D84" s="87">
        <v>1</v>
      </c>
      <c r="E84" s="88">
        <v>9090</v>
      </c>
      <c r="F84" s="89">
        <f t="shared" si="10"/>
        <v>31.651519899717957</v>
      </c>
      <c r="G84" s="65"/>
      <c r="I84" s="167"/>
      <c r="J84" s="87">
        <v>1</v>
      </c>
      <c r="K84" s="87">
        <v>1</v>
      </c>
      <c r="L84" s="87">
        <v>1</v>
      </c>
      <c r="M84" s="134">
        <v>2768</v>
      </c>
      <c r="N84" s="88">
        <v>168</v>
      </c>
      <c r="O84" s="88">
        <v>189</v>
      </c>
      <c r="P84" s="88">
        <v>146</v>
      </c>
      <c r="Q84" s="88">
        <v>841</v>
      </c>
      <c r="R84" s="88">
        <v>348</v>
      </c>
      <c r="S84" s="88">
        <v>602</v>
      </c>
      <c r="T84" s="88">
        <v>4028</v>
      </c>
      <c r="U84" s="88">
        <v>277</v>
      </c>
      <c r="V84" s="88">
        <v>8813</v>
      </c>
      <c r="W84" s="88">
        <v>3031</v>
      </c>
      <c r="X84" s="88">
        <v>6059</v>
      </c>
      <c r="Y84" s="88">
        <v>5149</v>
      </c>
      <c r="Z84" s="88">
        <v>3941</v>
      </c>
      <c r="AA84" s="88">
        <v>5491</v>
      </c>
      <c r="AB84" s="88">
        <v>3599</v>
      </c>
      <c r="AC84" s="65"/>
      <c r="AD84" s="65"/>
      <c r="AS84" s="65"/>
      <c r="AT84" s="65"/>
      <c r="AU84" s="65"/>
      <c r="AV84" s="65"/>
      <c r="AW84" s="65"/>
      <c r="AX84" s="65"/>
      <c r="AY84" s="65"/>
    </row>
    <row r="85" spans="1:51" x14ac:dyDescent="0.3">
      <c r="A85" s="92" t="s">
        <v>10</v>
      </c>
      <c r="B85" s="73"/>
      <c r="C85" s="73"/>
      <c r="D85" s="73"/>
      <c r="E85" s="68">
        <f>SUM(E77:E84)</f>
        <v>28719</v>
      </c>
      <c r="F85" s="68">
        <f>SUM(F77:F84)</f>
        <v>100</v>
      </c>
      <c r="G85" s="65"/>
      <c r="I85" s="65" t="s">
        <v>9</v>
      </c>
      <c r="J85" s="135"/>
      <c r="K85" s="135"/>
      <c r="L85" s="13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</row>
    <row r="86" spans="1:51" x14ac:dyDescent="0.3">
      <c r="A86" s="65"/>
      <c r="B86" s="65"/>
      <c r="C86" s="65"/>
      <c r="D86" s="65"/>
      <c r="E86" s="65"/>
      <c r="F86" s="65"/>
      <c r="G86" s="65"/>
      <c r="I86" s="112" t="s">
        <v>6</v>
      </c>
      <c r="J86" s="79">
        <v>0</v>
      </c>
      <c r="K86" s="79">
        <v>0</v>
      </c>
      <c r="L86" s="79">
        <v>0</v>
      </c>
      <c r="M86" s="98">
        <f>M77</f>
        <v>6993</v>
      </c>
      <c r="N86" s="80">
        <f t="shared" ref="N86:AB86" si="11">N77</f>
        <v>16</v>
      </c>
      <c r="O86" s="80">
        <f t="shared" si="11"/>
        <v>23</v>
      </c>
      <c r="P86" s="80">
        <f t="shared" si="11"/>
        <v>15</v>
      </c>
      <c r="Q86" s="80">
        <f t="shared" si="11"/>
        <v>25</v>
      </c>
      <c r="R86" s="80">
        <f t="shared" si="11"/>
        <v>0</v>
      </c>
      <c r="S86" s="80">
        <f t="shared" si="11"/>
        <v>7</v>
      </c>
      <c r="T86" s="80">
        <f t="shared" si="11"/>
        <v>23</v>
      </c>
      <c r="U86" s="80">
        <f t="shared" si="11"/>
        <v>6177</v>
      </c>
      <c r="V86" s="80">
        <f t="shared" si="11"/>
        <v>925</v>
      </c>
      <c r="W86" s="80">
        <f t="shared" si="11"/>
        <v>6782</v>
      </c>
      <c r="X86" s="80">
        <f t="shared" si="11"/>
        <v>320</v>
      </c>
      <c r="Y86" s="80">
        <f t="shared" si="11"/>
        <v>6894</v>
      </c>
      <c r="Z86" s="80">
        <f t="shared" si="11"/>
        <v>208</v>
      </c>
      <c r="AA86" s="80">
        <f t="shared" si="11"/>
        <v>6949</v>
      </c>
      <c r="AB86" s="80">
        <f t="shared" si="11"/>
        <v>153</v>
      </c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</row>
    <row r="87" spans="1:51" x14ac:dyDescent="0.3">
      <c r="A87" s="65"/>
      <c r="B87" s="65"/>
      <c r="C87" s="65"/>
      <c r="D87" s="65"/>
      <c r="E87" s="65"/>
      <c r="F87" s="65"/>
      <c r="G87" s="65"/>
      <c r="I87" s="117" t="s">
        <v>4</v>
      </c>
      <c r="J87" s="87">
        <v>1</v>
      </c>
      <c r="K87" s="87">
        <v>1</v>
      </c>
      <c r="L87" s="87">
        <v>1</v>
      </c>
      <c r="M87" s="134">
        <f>SUM(M78:M84)</f>
        <v>12230</v>
      </c>
      <c r="N87" s="88">
        <f t="shared" ref="N87:AB87" si="12">SUM(N78:N84)</f>
        <v>362</v>
      </c>
      <c r="O87" s="88">
        <f t="shared" si="12"/>
        <v>487</v>
      </c>
      <c r="P87" s="88">
        <f t="shared" si="12"/>
        <v>347</v>
      </c>
      <c r="Q87" s="88">
        <f t="shared" si="12"/>
        <v>1413</v>
      </c>
      <c r="R87" s="88">
        <f t="shared" si="12"/>
        <v>522</v>
      </c>
      <c r="S87" s="88">
        <f t="shared" si="12"/>
        <v>928</v>
      </c>
      <c r="T87" s="88">
        <f t="shared" si="12"/>
        <v>5328</v>
      </c>
      <c r="U87" s="88">
        <f t="shared" si="12"/>
        <v>4064</v>
      </c>
      <c r="V87" s="88">
        <f t="shared" si="12"/>
        <v>17553</v>
      </c>
      <c r="W87" s="149">
        <f t="shared" si="12"/>
        <v>10759</v>
      </c>
      <c r="X87" s="149">
        <f t="shared" si="12"/>
        <v>10858</v>
      </c>
      <c r="Y87" s="88">
        <f t="shared" si="12"/>
        <v>14701</v>
      </c>
      <c r="Z87" s="88">
        <f t="shared" si="12"/>
        <v>6916</v>
      </c>
      <c r="AA87" s="88">
        <f t="shared" si="12"/>
        <v>15457</v>
      </c>
      <c r="AB87" s="88">
        <f t="shared" si="12"/>
        <v>6160</v>
      </c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</row>
    <row r="88" spans="1:51" x14ac:dyDescent="0.3">
      <c r="A88" s="65"/>
      <c r="B88" s="65"/>
      <c r="C88" s="65"/>
      <c r="D88" s="65"/>
      <c r="E88" s="65"/>
      <c r="F88" s="65"/>
      <c r="G88" s="65"/>
      <c r="I88" s="65" t="s">
        <v>8</v>
      </c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</row>
    <row r="89" spans="1:51" x14ac:dyDescent="0.3">
      <c r="A89" s="65"/>
      <c r="B89" s="65"/>
      <c r="C89" s="65"/>
      <c r="D89" s="65"/>
      <c r="E89" s="65"/>
      <c r="F89" s="65"/>
      <c r="G89" s="65"/>
      <c r="I89" s="112" t="s">
        <v>71</v>
      </c>
      <c r="J89" s="80"/>
      <c r="K89" s="80"/>
      <c r="L89" s="80"/>
      <c r="M89" s="113">
        <f>M77/7102*100</f>
        <v>98.465221064488873</v>
      </c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</row>
    <row r="90" spans="1:51" x14ac:dyDescent="0.3">
      <c r="A90" s="65"/>
      <c r="B90" s="65"/>
      <c r="C90" s="65"/>
      <c r="D90" s="65"/>
      <c r="E90" s="65"/>
      <c r="F90" s="65"/>
      <c r="G90" s="65"/>
      <c r="I90" s="117" t="s">
        <v>72</v>
      </c>
      <c r="J90" s="88"/>
      <c r="K90" s="88"/>
      <c r="L90" s="88"/>
      <c r="M90" s="136">
        <f>M87/21617*100</f>
        <v>56.575843086459734</v>
      </c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</row>
    <row r="91" spans="1:51" x14ac:dyDescent="0.3">
      <c r="A91" s="65"/>
      <c r="B91" s="65"/>
      <c r="C91" s="65"/>
      <c r="D91" s="65"/>
      <c r="E91" s="65"/>
      <c r="F91" s="65"/>
      <c r="G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</row>
    <row r="92" spans="1:51" x14ac:dyDescent="0.3">
      <c r="A92" s="65"/>
      <c r="B92" s="65"/>
      <c r="C92" s="65"/>
      <c r="D92" s="65"/>
      <c r="E92" s="65"/>
      <c r="F92" s="65"/>
      <c r="G92" s="65"/>
      <c r="I92" s="65" t="s">
        <v>3</v>
      </c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</row>
    <row r="93" spans="1:51" x14ac:dyDescent="0.3">
      <c r="A93" s="65"/>
      <c r="B93" s="65"/>
      <c r="C93" s="65"/>
      <c r="D93" s="65"/>
      <c r="E93" s="65"/>
      <c r="F93" s="65"/>
      <c r="G93" s="65"/>
      <c r="I93" s="119" t="s">
        <v>73</v>
      </c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</row>
    <row r="94" spans="1:51" x14ac:dyDescent="0.3">
      <c r="A94" s="65"/>
      <c r="B94" s="65"/>
      <c r="C94" s="65"/>
      <c r="D94" s="65"/>
      <c r="E94" s="65"/>
      <c r="F94" s="65"/>
      <c r="G94" s="65"/>
      <c r="I94" s="119" t="s">
        <v>74</v>
      </c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</row>
    <row r="95" spans="1:51" x14ac:dyDescent="0.3">
      <c r="A95" s="65"/>
      <c r="B95" s="65"/>
      <c r="C95" s="65"/>
      <c r="D95" s="65"/>
      <c r="E95" s="65"/>
      <c r="F95" s="65"/>
      <c r="G95" s="65"/>
      <c r="I95" s="119" t="s">
        <v>75</v>
      </c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</row>
  </sheetData>
  <mergeCells count="75">
    <mergeCell ref="AS5:AT5"/>
    <mergeCell ref="AU5:AV5"/>
    <mergeCell ref="AW5:AX5"/>
    <mergeCell ref="A9:A15"/>
    <mergeCell ref="I9:I22"/>
    <mergeCell ref="A16:A22"/>
    <mergeCell ref="AF5:AR5"/>
    <mergeCell ref="F5:F6"/>
    <mergeCell ref="G5:G6"/>
    <mergeCell ref="I5:I6"/>
    <mergeCell ref="AE5:AE6"/>
    <mergeCell ref="N5:U5"/>
    <mergeCell ref="V5:W5"/>
    <mergeCell ref="X5:Y5"/>
    <mergeCell ref="Z5:AA5"/>
    <mergeCell ref="AB5:AC5"/>
    <mergeCell ref="A5:A6"/>
    <mergeCell ref="B5:B6"/>
    <mergeCell ref="C5:C6"/>
    <mergeCell ref="D5:D6"/>
    <mergeCell ref="E5:E6"/>
    <mergeCell ref="J5:J6"/>
    <mergeCell ref="K5:K6"/>
    <mergeCell ref="L5:L6"/>
    <mergeCell ref="M5:M6"/>
    <mergeCell ref="H5:H6"/>
    <mergeCell ref="A40:A41"/>
    <mergeCell ref="B40:B41"/>
    <mergeCell ref="C40:C41"/>
    <mergeCell ref="N40:U40"/>
    <mergeCell ref="V40:W40"/>
    <mergeCell ref="J40:J41"/>
    <mergeCell ref="K40:K41"/>
    <mergeCell ref="L40:L41"/>
    <mergeCell ref="M40:M41"/>
    <mergeCell ref="AT40:AU40"/>
    <mergeCell ref="D40:D41"/>
    <mergeCell ref="E40:E41"/>
    <mergeCell ref="F40:F41"/>
    <mergeCell ref="G40:G41"/>
    <mergeCell ref="H40:H41"/>
    <mergeCell ref="I40:I41"/>
    <mergeCell ref="X40:Y40"/>
    <mergeCell ref="Z40:AA40"/>
    <mergeCell ref="AB40:AC40"/>
    <mergeCell ref="AE40:AE41"/>
    <mergeCell ref="AF40:AO40"/>
    <mergeCell ref="AP40:AQ40"/>
    <mergeCell ref="AR40:AS40"/>
    <mergeCell ref="A44:A50"/>
    <mergeCell ref="I44:I57"/>
    <mergeCell ref="A51:A57"/>
    <mergeCell ref="A75:A76"/>
    <mergeCell ref="B75:B76"/>
    <mergeCell ref="C75:C76"/>
    <mergeCell ref="D75:D76"/>
    <mergeCell ref="E75:E76"/>
    <mergeCell ref="F75:F76"/>
    <mergeCell ref="G75:G76"/>
    <mergeCell ref="AF75:AL75"/>
    <mergeCell ref="AM75:AN75"/>
    <mergeCell ref="AO75:AP75"/>
    <mergeCell ref="AQ75:AR75"/>
    <mergeCell ref="AA75:AB75"/>
    <mergeCell ref="M75:T75"/>
    <mergeCell ref="U75:V75"/>
    <mergeCell ref="W75:X75"/>
    <mergeCell ref="Y75:Z75"/>
    <mergeCell ref="AE75:AE76"/>
    <mergeCell ref="A78:A84"/>
    <mergeCell ref="I78:I84"/>
    <mergeCell ref="J75:J76"/>
    <mergeCell ref="K75:K76"/>
    <mergeCell ref="L75:L76"/>
    <mergeCell ref="I75:I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8"/>
  <sheetViews>
    <sheetView tabSelected="1" workbookViewId="0">
      <pane ySplit="4" topLeftCell="A170" activePane="bottomLeft" state="frozen"/>
      <selection pane="bottomLeft" activeCell="A3" sqref="A3"/>
    </sheetView>
  </sheetViews>
  <sheetFormatPr defaultRowHeight="13.8" x14ac:dyDescent="0.25"/>
  <cols>
    <col min="1" max="1" width="23.5546875" style="154" customWidth="1"/>
    <col min="2" max="2" width="45.44140625" style="154" customWidth="1"/>
    <col min="3" max="4" width="8.88671875" style="154"/>
    <col min="5" max="5" width="9.109375" style="154" customWidth="1"/>
    <col min="6" max="7" width="8.88671875" style="154"/>
    <col min="8" max="8" width="23.88671875" style="154" customWidth="1"/>
    <col min="9" max="9" width="36.77734375" style="154" customWidth="1"/>
    <col min="10" max="11" width="8.88671875" style="154"/>
    <col min="12" max="12" width="8.5546875" style="154" customWidth="1"/>
    <col min="13" max="14" width="8.88671875" style="154"/>
    <col min="15" max="15" width="26" style="154" customWidth="1"/>
    <col min="16" max="16" width="39.33203125" style="154" customWidth="1"/>
    <col min="17" max="17" width="8.88671875" style="154"/>
    <col min="18" max="18" width="10" style="154" customWidth="1"/>
    <col min="19" max="19" width="9.44140625" style="154" customWidth="1"/>
    <col min="20" max="21" width="8.88671875" style="154"/>
    <col min="22" max="22" width="22" style="154" bestFit="1" customWidth="1"/>
    <col min="23" max="23" width="26.6640625" style="154" customWidth="1"/>
    <col min="24" max="16384" width="8.88671875" style="154"/>
  </cols>
  <sheetData>
    <row r="1" spans="1:27" ht="15.6" x14ac:dyDescent="0.25">
      <c r="A1" s="153" t="s">
        <v>1182</v>
      </c>
    </row>
    <row r="3" spans="1:27" x14ac:dyDescent="0.25">
      <c r="A3" s="155" t="s">
        <v>1226</v>
      </c>
      <c r="B3" s="156"/>
      <c r="C3" s="156"/>
      <c r="D3" s="156"/>
      <c r="E3" s="156"/>
      <c r="F3" s="156"/>
      <c r="H3" s="157" t="s">
        <v>1225</v>
      </c>
      <c r="O3" s="157" t="s">
        <v>1223</v>
      </c>
      <c r="V3" s="157" t="s">
        <v>1224</v>
      </c>
    </row>
    <row r="4" spans="1:27" ht="27" customHeight="1" x14ac:dyDescent="0.25">
      <c r="A4" s="158" t="s">
        <v>723</v>
      </c>
      <c r="B4" s="158" t="s">
        <v>87</v>
      </c>
      <c r="C4" s="158" t="s">
        <v>88</v>
      </c>
      <c r="D4" s="158" t="s">
        <v>89</v>
      </c>
      <c r="E4" s="158" t="s">
        <v>90</v>
      </c>
      <c r="F4" s="158" t="s">
        <v>91</v>
      </c>
      <c r="H4" s="158" t="s">
        <v>723</v>
      </c>
      <c r="I4" s="158" t="s">
        <v>197</v>
      </c>
      <c r="J4" s="158" t="s">
        <v>88</v>
      </c>
      <c r="K4" s="158" t="s">
        <v>89</v>
      </c>
      <c r="L4" s="158" t="s">
        <v>90</v>
      </c>
      <c r="M4" s="158" t="s">
        <v>91</v>
      </c>
      <c r="O4" s="158" t="s">
        <v>723</v>
      </c>
      <c r="P4" s="158" t="s">
        <v>1222</v>
      </c>
      <c r="Q4" s="158" t="s">
        <v>88</v>
      </c>
      <c r="R4" s="158" t="s">
        <v>89</v>
      </c>
      <c r="S4" s="158" t="s">
        <v>90</v>
      </c>
      <c r="T4" s="158" t="s">
        <v>91</v>
      </c>
      <c r="V4" s="158" t="s">
        <v>723</v>
      </c>
      <c r="W4" s="158" t="s">
        <v>1221</v>
      </c>
      <c r="X4" s="158" t="s">
        <v>88</v>
      </c>
      <c r="Y4" s="158" t="s">
        <v>89</v>
      </c>
      <c r="Z4" s="158" t="s">
        <v>90</v>
      </c>
      <c r="AA4" s="158" t="s">
        <v>91</v>
      </c>
    </row>
    <row r="5" spans="1:27" ht="14.4" x14ac:dyDescent="0.3">
      <c r="A5" s="156" t="s">
        <v>92</v>
      </c>
      <c r="B5" s="156" t="s">
        <v>93</v>
      </c>
      <c r="C5" s="156">
        <v>100</v>
      </c>
      <c r="D5" s="156">
        <v>250</v>
      </c>
      <c r="E5" s="159">
        <v>9.9999999999999999E-119</v>
      </c>
      <c r="F5" s="156">
        <v>897</v>
      </c>
      <c r="H5" s="156" t="s">
        <v>198</v>
      </c>
      <c r="I5" s="156" t="s">
        <v>199</v>
      </c>
      <c r="J5" s="156">
        <v>99.57</v>
      </c>
      <c r="K5" s="156">
        <v>234</v>
      </c>
      <c r="L5" s="159">
        <v>7.0000000000000003E-122</v>
      </c>
      <c r="M5" s="156">
        <v>427</v>
      </c>
      <c r="O5" s="154" t="s">
        <v>724</v>
      </c>
      <c r="P5" s="154" t="s">
        <v>725</v>
      </c>
      <c r="Q5" s="154">
        <v>93.98</v>
      </c>
      <c r="R5" s="154">
        <v>249</v>
      </c>
      <c r="S5" s="160">
        <v>3.0000000000000001E-120</v>
      </c>
      <c r="T5" s="154">
        <v>427</v>
      </c>
      <c r="V5" t="s">
        <v>450</v>
      </c>
      <c r="W5" t="s">
        <v>1184</v>
      </c>
      <c r="X5">
        <v>86.73</v>
      </c>
      <c r="Y5">
        <v>113</v>
      </c>
      <c r="Z5" s="196">
        <v>8E-55</v>
      </c>
      <c r="AA5">
        <v>208</v>
      </c>
    </row>
    <row r="6" spans="1:27" ht="14.4" x14ac:dyDescent="0.3">
      <c r="A6" s="156" t="s">
        <v>92</v>
      </c>
      <c r="B6" s="156" t="s">
        <v>94</v>
      </c>
      <c r="C6" s="156">
        <v>99</v>
      </c>
      <c r="D6" s="156">
        <v>250</v>
      </c>
      <c r="E6" s="159">
        <v>9.9999999999999999E-119</v>
      </c>
      <c r="F6" s="156">
        <v>886</v>
      </c>
      <c r="H6" s="156" t="s">
        <v>200</v>
      </c>
      <c r="I6" s="156" t="s">
        <v>201</v>
      </c>
      <c r="J6" s="156">
        <v>98.53</v>
      </c>
      <c r="K6" s="156">
        <v>68</v>
      </c>
      <c r="L6" s="159">
        <v>3.0000000000000002E-36</v>
      </c>
      <c r="M6" s="156">
        <v>141</v>
      </c>
      <c r="O6" s="154" t="s">
        <v>726</v>
      </c>
      <c r="P6" s="154" t="s">
        <v>727</v>
      </c>
      <c r="Q6" s="154">
        <v>86.08</v>
      </c>
      <c r="R6" s="154">
        <v>79</v>
      </c>
      <c r="S6" s="160">
        <v>8.9999999999999995E-23</v>
      </c>
      <c r="T6" s="154">
        <v>100</v>
      </c>
      <c r="V6" t="s">
        <v>957</v>
      </c>
      <c r="W6" t="s">
        <v>1185</v>
      </c>
      <c r="X6">
        <v>85.71</v>
      </c>
      <c r="Y6">
        <v>77</v>
      </c>
      <c r="Z6" s="196">
        <v>1E-35</v>
      </c>
      <c r="AA6">
        <v>146</v>
      </c>
    </row>
    <row r="7" spans="1:27" ht="14.4" x14ac:dyDescent="0.3">
      <c r="A7" s="161" t="s">
        <v>95</v>
      </c>
      <c r="B7" s="161" t="s">
        <v>96</v>
      </c>
      <c r="C7" s="161">
        <v>88.46</v>
      </c>
      <c r="D7" s="161">
        <v>52</v>
      </c>
      <c r="E7" s="162">
        <v>4.0000000000000002E-22</v>
      </c>
      <c r="F7" s="161">
        <v>94.4</v>
      </c>
      <c r="H7" s="156" t="s">
        <v>202</v>
      </c>
      <c r="I7" s="156" t="s">
        <v>203</v>
      </c>
      <c r="J7" s="156">
        <v>97.98</v>
      </c>
      <c r="K7" s="156">
        <v>99</v>
      </c>
      <c r="L7" s="159">
        <v>2E-51</v>
      </c>
      <c r="M7" s="156">
        <v>191</v>
      </c>
      <c r="O7" s="154" t="s">
        <v>726</v>
      </c>
      <c r="P7" s="154" t="s">
        <v>728</v>
      </c>
      <c r="Q7" s="154">
        <v>86.08</v>
      </c>
      <c r="R7" s="154">
        <v>79</v>
      </c>
      <c r="S7" s="160">
        <v>8.9999999999999995E-23</v>
      </c>
      <c r="T7" s="154">
        <v>100</v>
      </c>
      <c r="V7" t="s">
        <v>412</v>
      </c>
      <c r="W7" t="s">
        <v>1186</v>
      </c>
      <c r="X7">
        <v>92.16</v>
      </c>
      <c r="Y7">
        <v>51</v>
      </c>
      <c r="Z7" s="196">
        <v>3E-23</v>
      </c>
      <c r="AA7">
        <v>103</v>
      </c>
    </row>
    <row r="8" spans="1:27" ht="14.4" x14ac:dyDescent="0.3">
      <c r="A8" s="161" t="s">
        <v>97</v>
      </c>
      <c r="B8" s="161" t="s">
        <v>98</v>
      </c>
      <c r="C8" s="161">
        <v>84.29</v>
      </c>
      <c r="D8" s="161">
        <v>70</v>
      </c>
      <c r="E8" s="162">
        <v>5.9999999999999998E-30</v>
      </c>
      <c r="F8" s="161">
        <v>119</v>
      </c>
      <c r="H8" s="156" t="s">
        <v>204</v>
      </c>
      <c r="I8" s="156" t="s">
        <v>205</v>
      </c>
      <c r="J8" s="156">
        <v>98.61</v>
      </c>
      <c r="K8" s="156">
        <v>144</v>
      </c>
      <c r="L8" s="159">
        <v>4.9999999999999998E-81</v>
      </c>
      <c r="M8" s="156">
        <v>290</v>
      </c>
      <c r="O8" s="154" t="s">
        <v>726</v>
      </c>
      <c r="P8" s="154" t="s">
        <v>729</v>
      </c>
      <c r="Q8" s="154">
        <v>86.08</v>
      </c>
      <c r="R8" s="154">
        <v>79</v>
      </c>
      <c r="S8" s="160">
        <v>8.9999999999999995E-23</v>
      </c>
      <c r="T8" s="154">
        <v>100</v>
      </c>
      <c r="V8" t="s">
        <v>412</v>
      </c>
      <c r="W8" t="s">
        <v>1187</v>
      </c>
      <c r="X8">
        <v>92.16</v>
      </c>
      <c r="Y8">
        <v>51</v>
      </c>
      <c r="Z8" s="196">
        <v>3E-23</v>
      </c>
      <c r="AA8">
        <v>103</v>
      </c>
    </row>
    <row r="9" spans="1:27" ht="14.4" x14ac:dyDescent="0.3">
      <c r="A9" s="161" t="s">
        <v>99</v>
      </c>
      <c r="B9" s="161" t="s">
        <v>100</v>
      </c>
      <c r="C9" s="161">
        <v>75</v>
      </c>
      <c r="D9" s="161">
        <v>72</v>
      </c>
      <c r="E9" s="162">
        <v>3.9999999999999999E-28</v>
      </c>
      <c r="F9" s="161">
        <v>114</v>
      </c>
      <c r="H9" s="156" t="s">
        <v>206</v>
      </c>
      <c r="I9" s="156" t="s">
        <v>207</v>
      </c>
      <c r="J9" s="156">
        <v>98.41</v>
      </c>
      <c r="K9" s="156">
        <v>63</v>
      </c>
      <c r="L9" s="159">
        <v>2.0000000000000002E-43</v>
      </c>
      <c r="M9" s="156">
        <v>128</v>
      </c>
      <c r="O9" s="154" t="s">
        <v>730</v>
      </c>
      <c r="P9" s="154" t="s">
        <v>731</v>
      </c>
      <c r="Q9" s="154">
        <v>100</v>
      </c>
      <c r="R9" s="154">
        <v>72</v>
      </c>
      <c r="S9" s="160">
        <v>3.0000000000000002E-36</v>
      </c>
      <c r="T9" s="154">
        <v>144</v>
      </c>
      <c r="V9" t="s">
        <v>404</v>
      </c>
      <c r="W9" t="s">
        <v>1188</v>
      </c>
      <c r="X9">
        <v>87.5</v>
      </c>
      <c r="Y9">
        <v>64</v>
      </c>
      <c r="Z9" s="196">
        <v>4.0000000000000003E-30</v>
      </c>
      <c r="AA9">
        <v>126</v>
      </c>
    </row>
    <row r="10" spans="1:27" ht="14.4" x14ac:dyDescent="0.3">
      <c r="A10" s="161" t="s">
        <v>101</v>
      </c>
      <c r="B10" s="161" t="s">
        <v>102</v>
      </c>
      <c r="C10" s="161">
        <v>87.33</v>
      </c>
      <c r="D10" s="161">
        <v>150</v>
      </c>
      <c r="E10" s="162">
        <v>3.0000000000000001E-74</v>
      </c>
      <c r="F10" s="161">
        <v>268</v>
      </c>
      <c r="H10" s="156" t="s">
        <v>208</v>
      </c>
      <c r="I10" s="156" t="s">
        <v>209</v>
      </c>
      <c r="J10" s="156">
        <v>100</v>
      </c>
      <c r="K10" s="156">
        <v>71</v>
      </c>
      <c r="L10" s="159">
        <v>3.0000000000000003E-39</v>
      </c>
      <c r="M10" s="156">
        <v>150</v>
      </c>
      <c r="O10" s="154" t="s">
        <v>732</v>
      </c>
      <c r="P10" s="154" t="s">
        <v>733</v>
      </c>
      <c r="Q10" s="154">
        <v>89.06</v>
      </c>
      <c r="R10" s="154">
        <v>64</v>
      </c>
      <c r="S10" s="160">
        <v>5.0000000000000002E-28</v>
      </c>
      <c r="T10" s="154">
        <v>118</v>
      </c>
      <c r="V10" t="s">
        <v>404</v>
      </c>
      <c r="W10" t="s">
        <v>1189</v>
      </c>
      <c r="X10">
        <v>87.27</v>
      </c>
      <c r="Y10">
        <v>55</v>
      </c>
      <c r="Z10" s="196">
        <v>1E-25</v>
      </c>
      <c r="AA10">
        <v>112</v>
      </c>
    </row>
    <row r="11" spans="1:27" ht="14.4" x14ac:dyDescent="0.3">
      <c r="A11" s="161" t="s">
        <v>103</v>
      </c>
      <c r="B11" s="161" t="s">
        <v>104</v>
      </c>
      <c r="C11" s="161">
        <v>80.19</v>
      </c>
      <c r="D11" s="161">
        <v>106</v>
      </c>
      <c r="E11" s="162">
        <v>7.9999999999999998E-48</v>
      </c>
      <c r="F11" s="161">
        <v>180</v>
      </c>
      <c r="H11" s="156" t="s">
        <v>210</v>
      </c>
      <c r="I11" s="156" t="s">
        <v>211</v>
      </c>
      <c r="J11" s="156">
        <v>96.84</v>
      </c>
      <c r="K11" s="156">
        <v>95</v>
      </c>
      <c r="L11" s="159">
        <v>9.9999999999999994E-50</v>
      </c>
      <c r="M11" s="156">
        <v>185</v>
      </c>
      <c r="O11" s="154" t="s">
        <v>734</v>
      </c>
      <c r="P11" s="154" t="s">
        <v>735</v>
      </c>
      <c r="Q11" s="154">
        <v>100</v>
      </c>
      <c r="R11" s="154">
        <v>55</v>
      </c>
      <c r="S11" s="160">
        <v>8.0000000000000003E-27</v>
      </c>
      <c r="T11" s="154">
        <v>113</v>
      </c>
      <c r="V11" t="s">
        <v>1190</v>
      </c>
      <c r="W11" t="s">
        <v>1191</v>
      </c>
      <c r="X11">
        <v>86.21</v>
      </c>
      <c r="Y11">
        <v>87</v>
      </c>
      <c r="Z11" s="196">
        <v>6.9999999999999999E-41</v>
      </c>
      <c r="AA11">
        <v>162</v>
      </c>
    </row>
    <row r="12" spans="1:27" ht="14.4" x14ac:dyDescent="0.3">
      <c r="A12" s="161" t="s">
        <v>105</v>
      </c>
      <c r="B12" s="161" t="s">
        <v>106</v>
      </c>
      <c r="C12" s="161">
        <v>94.94</v>
      </c>
      <c r="D12" s="161">
        <v>79</v>
      </c>
      <c r="E12" s="162">
        <v>9.9999999999999994E-30</v>
      </c>
      <c r="F12" s="161">
        <v>119</v>
      </c>
      <c r="H12" s="156" t="s">
        <v>212</v>
      </c>
      <c r="I12" s="156" t="s">
        <v>213</v>
      </c>
      <c r="J12" s="156">
        <v>88.89</v>
      </c>
      <c r="K12" s="156">
        <v>54</v>
      </c>
      <c r="L12" s="159">
        <v>9.9999999999999994E-37</v>
      </c>
      <c r="M12" s="156">
        <v>101</v>
      </c>
      <c r="O12" s="154" t="s">
        <v>734</v>
      </c>
      <c r="P12" s="154" t="s">
        <v>736</v>
      </c>
      <c r="Q12" s="154">
        <v>100</v>
      </c>
      <c r="R12" s="154">
        <v>55</v>
      </c>
      <c r="S12" s="160">
        <v>8.0000000000000003E-27</v>
      </c>
      <c r="T12" s="154">
        <v>113</v>
      </c>
      <c r="V12" t="s">
        <v>758</v>
      </c>
      <c r="W12" t="s">
        <v>1192</v>
      </c>
      <c r="X12">
        <v>90.91</v>
      </c>
      <c r="Y12">
        <v>33</v>
      </c>
      <c r="Z12" s="196">
        <v>9.0000000000000003E-27</v>
      </c>
      <c r="AA12">
        <v>68.900000000000006</v>
      </c>
    </row>
    <row r="13" spans="1:27" ht="14.4" x14ac:dyDescent="0.3">
      <c r="A13" s="161" t="s">
        <v>107</v>
      </c>
      <c r="B13" s="161" t="s">
        <v>108</v>
      </c>
      <c r="C13" s="161">
        <v>75.150000000000006</v>
      </c>
      <c r="D13" s="161">
        <v>165</v>
      </c>
      <c r="E13" s="162">
        <v>7.9999999999999993E-71</v>
      </c>
      <c r="F13" s="161">
        <v>256</v>
      </c>
      <c r="H13" s="156" t="s">
        <v>214</v>
      </c>
      <c r="I13" s="156" t="s">
        <v>215</v>
      </c>
      <c r="J13" s="156">
        <v>100</v>
      </c>
      <c r="K13" s="156">
        <v>65</v>
      </c>
      <c r="L13" s="159">
        <v>1.0000000000000001E-33</v>
      </c>
      <c r="M13" s="156">
        <v>131</v>
      </c>
      <c r="O13" s="154" t="s">
        <v>737</v>
      </c>
      <c r="P13" s="154" t="s">
        <v>738</v>
      </c>
      <c r="Q13" s="154">
        <v>100</v>
      </c>
      <c r="R13" s="154">
        <v>58</v>
      </c>
      <c r="S13" s="160">
        <v>3E-28</v>
      </c>
      <c r="T13" s="154">
        <v>118</v>
      </c>
      <c r="V13" t="s">
        <v>1190</v>
      </c>
      <c r="W13" t="s">
        <v>1193</v>
      </c>
      <c r="X13">
        <v>86.21</v>
      </c>
      <c r="Y13">
        <v>87</v>
      </c>
      <c r="Z13" s="196">
        <v>1.9999999999999999E-40</v>
      </c>
      <c r="AA13">
        <v>160</v>
      </c>
    </row>
    <row r="14" spans="1:27" ht="14.4" x14ac:dyDescent="0.3">
      <c r="A14" s="161" t="s">
        <v>109</v>
      </c>
      <c r="B14" s="161" t="s">
        <v>110</v>
      </c>
      <c r="C14" s="161">
        <v>86.84</v>
      </c>
      <c r="D14" s="161">
        <v>38</v>
      </c>
      <c r="E14" s="162">
        <v>1.0000000000000001E-17</v>
      </c>
      <c r="F14" s="161">
        <v>80.099999999999994</v>
      </c>
      <c r="H14" s="156" t="s">
        <v>216</v>
      </c>
      <c r="I14" s="156" t="s">
        <v>217</v>
      </c>
      <c r="J14" s="156">
        <v>100</v>
      </c>
      <c r="K14" s="156">
        <v>78</v>
      </c>
      <c r="L14" s="159">
        <v>3.0000000000000003E-39</v>
      </c>
      <c r="M14" s="156">
        <v>151</v>
      </c>
      <c r="O14" s="154" t="s">
        <v>739</v>
      </c>
      <c r="P14" s="154" t="s">
        <v>740</v>
      </c>
      <c r="Q14" s="154">
        <v>92.77</v>
      </c>
      <c r="R14" s="154">
        <v>83</v>
      </c>
      <c r="S14" s="160">
        <v>1.9999999999999999E-44</v>
      </c>
      <c r="T14" s="154">
        <v>164</v>
      </c>
      <c r="V14" t="s">
        <v>404</v>
      </c>
      <c r="W14" t="s">
        <v>1194</v>
      </c>
      <c r="X14">
        <v>87.5</v>
      </c>
      <c r="Y14">
        <v>56</v>
      </c>
      <c r="Z14" s="196">
        <v>6.9999999999999997E-26</v>
      </c>
      <c r="AA14">
        <v>112</v>
      </c>
    </row>
    <row r="15" spans="1:27" ht="14.4" x14ac:dyDescent="0.3">
      <c r="A15" s="161" t="s">
        <v>111</v>
      </c>
      <c r="B15" s="161" t="s">
        <v>112</v>
      </c>
      <c r="C15" s="161">
        <v>78.64</v>
      </c>
      <c r="D15" s="161">
        <v>103</v>
      </c>
      <c r="E15" s="162">
        <v>6.0000000000000005E-44</v>
      </c>
      <c r="F15" s="161">
        <v>167</v>
      </c>
      <c r="H15" s="156" t="s">
        <v>218</v>
      </c>
      <c r="I15" s="156" t="s">
        <v>219</v>
      </c>
      <c r="J15" s="156">
        <v>95</v>
      </c>
      <c r="K15" s="156">
        <v>60</v>
      </c>
      <c r="L15" s="159">
        <v>5.9999999999999998E-50</v>
      </c>
      <c r="M15" s="156">
        <v>118</v>
      </c>
      <c r="O15" s="154" t="s">
        <v>741</v>
      </c>
      <c r="P15" s="154" t="s">
        <v>742</v>
      </c>
      <c r="Q15" s="154">
        <v>98.73</v>
      </c>
      <c r="R15" s="154">
        <v>79</v>
      </c>
      <c r="S15" s="160">
        <v>3E-43</v>
      </c>
      <c r="T15" s="154">
        <v>164</v>
      </c>
      <c r="V15" t="s">
        <v>404</v>
      </c>
      <c r="W15" t="s">
        <v>1195</v>
      </c>
      <c r="X15">
        <v>85.71</v>
      </c>
      <c r="Y15">
        <v>63</v>
      </c>
      <c r="Z15" s="196">
        <v>3.9999999999999998E-29</v>
      </c>
      <c r="AA15">
        <v>123</v>
      </c>
    </row>
    <row r="16" spans="1:27" ht="14.4" x14ac:dyDescent="0.3">
      <c r="A16" s="161" t="s">
        <v>113</v>
      </c>
      <c r="B16" s="161" t="s">
        <v>114</v>
      </c>
      <c r="C16" s="161">
        <v>76.53</v>
      </c>
      <c r="D16" s="161">
        <v>98</v>
      </c>
      <c r="E16" s="162">
        <v>9.9999999999999998E-46</v>
      </c>
      <c r="F16" s="161">
        <v>173</v>
      </c>
      <c r="H16" s="156" t="s">
        <v>220</v>
      </c>
      <c r="I16" s="156" t="s">
        <v>221</v>
      </c>
      <c r="J16" s="156">
        <v>98.9</v>
      </c>
      <c r="K16" s="156">
        <v>91</v>
      </c>
      <c r="L16" s="159">
        <v>3.9999999999999999E-60</v>
      </c>
      <c r="M16" s="156">
        <v>184</v>
      </c>
      <c r="O16" s="154" t="s">
        <v>743</v>
      </c>
      <c r="P16" s="154" t="s">
        <v>744</v>
      </c>
      <c r="Q16" s="154">
        <v>97.56</v>
      </c>
      <c r="R16" s="154">
        <v>123</v>
      </c>
      <c r="S16" s="160">
        <v>1.9999999999999999E-80</v>
      </c>
      <c r="T16" s="154">
        <v>245</v>
      </c>
      <c r="V16" t="s">
        <v>404</v>
      </c>
      <c r="W16" t="s">
        <v>1196</v>
      </c>
      <c r="X16">
        <v>87.5</v>
      </c>
      <c r="Y16">
        <v>64</v>
      </c>
      <c r="Z16" s="196">
        <v>4.0000000000000003E-30</v>
      </c>
      <c r="AA16">
        <v>126</v>
      </c>
    </row>
    <row r="17" spans="1:27" ht="14.4" x14ac:dyDescent="0.3">
      <c r="A17" s="161" t="s">
        <v>115</v>
      </c>
      <c r="B17" s="161" t="s">
        <v>116</v>
      </c>
      <c r="C17" s="161">
        <v>89.74</v>
      </c>
      <c r="D17" s="161">
        <v>78</v>
      </c>
      <c r="E17" s="162">
        <v>4.9999999999999997E-37</v>
      </c>
      <c r="F17" s="161">
        <v>145</v>
      </c>
      <c r="H17" s="156" t="s">
        <v>222</v>
      </c>
      <c r="I17" s="156" t="s">
        <v>223</v>
      </c>
      <c r="J17" s="156">
        <v>100</v>
      </c>
      <c r="K17" s="156">
        <v>84</v>
      </c>
      <c r="L17" s="159">
        <v>2.0000000000000002E-43</v>
      </c>
      <c r="M17" s="156">
        <v>165</v>
      </c>
      <c r="O17" s="154" t="s">
        <v>745</v>
      </c>
      <c r="P17" s="154" t="s">
        <v>746</v>
      </c>
      <c r="Q17" s="154">
        <v>89.23</v>
      </c>
      <c r="R17" s="154">
        <v>130</v>
      </c>
      <c r="S17" s="160">
        <v>3.0000000000000001E-58</v>
      </c>
      <c r="T17" s="154">
        <v>218</v>
      </c>
      <c r="V17" t="s">
        <v>893</v>
      </c>
      <c r="W17" t="s">
        <v>1197</v>
      </c>
      <c r="X17">
        <v>87.72</v>
      </c>
      <c r="Y17">
        <v>57</v>
      </c>
      <c r="Z17" s="196">
        <v>1.9999999999999998E-24</v>
      </c>
      <c r="AA17">
        <v>108</v>
      </c>
    </row>
    <row r="18" spans="1:27" ht="14.4" x14ac:dyDescent="0.3">
      <c r="A18" s="161" t="s">
        <v>117</v>
      </c>
      <c r="B18" s="161" t="s">
        <v>118</v>
      </c>
      <c r="C18" s="161">
        <v>84.05</v>
      </c>
      <c r="D18" s="161">
        <v>232</v>
      </c>
      <c r="E18" s="162">
        <v>4E-116</v>
      </c>
      <c r="F18" s="161">
        <v>407</v>
      </c>
      <c r="H18" s="156" t="s">
        <v>224</v>
      </c>
      <c r="I18" s="156" t="s">
        <v>225</v>
      </c>
      <c r="J18" s="156">
        <v>97.84</v>
      </c>
      <c r="K18" s="156">
        <v>139</v>
      </c>
      <c r="L18" s="159">
        <v>4.0000000000000001E-83</v>
      </c>
      <c r="M18" s="156">
        <v>276</v>
      </c>
      <c r="O18" s="154" t="s">
        <v>747</v>
      </c>
      <c r="P18" s="154" t="s">
        <v>748</v>
      </c>
      <c r="Q18" s="154">
        <v>97.26</v>
      </c>
      <c r="R18" s="154">
        <v>73</v>
      </c>
      <c r="S18" s="160">
        <v>3.0000000000000002E-36</v>
      </c>
      <c r="T18" s="154">
        <v>144</v>
      </c>
      <c r="V18" t="s">
        <v>734</v>
      </c>
      <c r="W18" t="s">
        <v>1198</v>
      </c>
      <c r="X18">
        <v>94.55</v>
      </c>
      <c r="Y18">
        <v>55</v>
      </c>
      <c r="Z18" s="196">
        <v>1E-25</v>
      </c>
      <c r="AA18">
        <v>114</v>
      </c>
    </row>
    <row r="19" spans="1:27" ht="14.4" x14ac:dyDescent="0.3">
      <c r="A19" s="161" t="s">
        <v>119</v>
      </c>
      <c r="B19" s="161" t="s">
        <v>120</v>
      </c>
      <c r="C19" s="161">
        <v>78.75</v>
      </c>
      <c r="D19" s="161">
        <v>287</v>
      </c>
      <c r="E19" s="162">
        <v>4.0000000000000001E-117</v>
      </c>
      <c r="F19" s="161">
        <v>411</v>
      </c>
      <c r="H19" s="156" t="s">
        <v>226</v>
      </c>
      <c r="I19" s="156" t="s">
        <v>227</v>
      </c>
      <c r="J19" s="156">
        <v>99.64</v>
      </c>
      <c r="K19" s="156">
        <v>281</v>
      </c>
      <c r="L19" s="159">
        <v>0</v>
      </c>
      <c r="M19" s="156">
        <v>570</v>
      </c>
      <c r="O19" s="154" t="s">
        <v>749</v>
      </c>
      <c r="P19" s="154" t="s">
        <v>750</v>
      </c>
      <c r="Q19" s="154">
        <v>95.65</v>
      </c>
      <c r="R19" s="154">
        <v>92</v>
      </c>
      <c r="S19" s="160">
        <v>7.9999999999999995E-49</v>
      </c>
      <c r="T19" s="154">
        <v>187</v>
      </c>
      <c r="V19" t="s">
        <v>927</v>
      </c>
      <c r="W19" t="s">
        <v>1199</v>
      </c>
      <c r="X19">
        <v>91.38</v>
      </c>
      <c r="Y19">
        <v>58</v>
      </c>
      <c r="Z19" s="196">
        <v>4.0000000000000002E-26</v>
      </c>
      <c r="AA19">
        <v>112</v>
      </c>
    </row>
    <row r="20" spans="1:27" ht="14.4" x14ac:dyDescent="0.3">
      <c r="A20" s="161" t="s">
        <v>121</v>
      </c>
      <c r="B20" s="161" t="s">
        <v>122</v>
      </c>
      <c r="C20" s="161">
        <v>91.5</v>
      </c>
      <c r="D20" s="161">
        <v>294</v>
      </c>
      <c r="E20" s="162">
        <v>2E-150</v>
      </c>
      <c r="F20" s="161">
        <v>523</v>
      </c>
      <c r="H20" s="156" t="s">
        <v>228</v>
      </c>
      <c r="I20" s="156" t="s">
        <v>229</v>
      </c>
      <c r="J20" s="156">
        <v>97.41</v>
      </c>
      <c r="K20" s="156">
        <v>116</v>
      </c>
      <c r="L20" s="159">
        <v>9.9999999999999999E-56</v>
      </c>
      <c r="M20" s="156">
        <v>207</v>
      </c>
      <c r="O20" s="154" t="s">
        <v>751</v>
      </c>
      <c r="P20" s="154" t="s">
        <v>752</v>
      </c>
      <c r="Q20" s="154">
        <v>94.55</v>
      </c>
      <c r="R20" s="154">
        <v>165</v>
      </c>
      <c r="S20" s="160">
        <v>2E-90</v>
      </c>
      <c r="T20" s="154">
        <v>325</v>
      </c>
      <c r="V20" t="s">
        <v>330</v>
      </c>
      <c r="W20" t="s">
        <v>1200</v>
      </c>
      <c r="X20">
        <v>89.87</v>
      </c>
      <c r="Y20">
        <v>79</v>
      </c>
      <c r="Z20" s="196">
        <v>5.0000000000000003E-38</v>
      </c>
      <c r="AA20">
        <v>154</v>
      </c>
    </row>
    <row r="21" spans="1:27" ht="14.4" x14ac:dyDescent="0.3">
      <c r="A21" s="161" t="s">
        <v>123</v>
      </c>
      <c r="B21" s="161" t="s">
        <v>124</v>
      </c>
      <c r="C21" s="161">
        <v>85.71</v>
      </c>
      <c r="D21" s="161">
        <v>105</v>
      </c>
      <c r="E21" s="162">
        <v>1E-51</v>
      </c>
      <c r="F21" s="161">
        <v>194</v>
      </c>
      <c r="H21" s="156" t="s">
        <v>230</v>
      </c>
      <c r="I21" s="156" t="s">
        <v>231</v>
      </c>
      <c r="J21" s="156">
        <v>100</v>
      </c>
      <c r="K21" s="156">
        <v>181</v>
      </c>
      <c r="L21" s="159">
        <v>1.9999999999999999E-103</v>
      </c>
      <c r="M21" s="156">
        <v>367</v>
      </c>
      <c r="O21" s="154" t="s">
        <v>753</v>
      </c>
      <c r="P21" s="154" t="s">
        <v>754</v>
      </c>
      <c r="Q21" s="154">
        <v>93.9</v>
      </c>
      <c r="R21" s="154">
        <v>164</v>
      </c>
      <c r="S21" s="160">
        <v>5.0000000000000001E-88</v>
      </c>
      <c r="T21" s="154">
        <v>318</v>
      </c>
      <c r="V21" t="s">
        <v>420</v>
      </c>
      <c r="W21" t="s">
        <v>1201</v>
      </c>
      <c r="X21">
        <v>90.38</v>
      </c>
      <c r="Y21">
        <v>52</v>
      </c>
      <c r="Z21" s="196">
        <v>2.9999999999999999E-22</v>
      </c>
      <c r="AA21">
        <v>100</v>
      </c>
    </row>
    <row r="22" spans="1:27" ht="14.4" x14ac:dyDescent="0.3">
      <c r="A22" s="161" t="s">
        <v>125</v>
      </c>
      <c r="B22" s="161" t="s">
        <v>126</v>
      </c>
      <c r="C22" s="161">
        <v>98.93</v>
      </c>
      <c r="D22" s="161">
        <v>655</v>
      </c>
      <c r="E22" s="162">
        <v>0</v>
      </c>
      <c r="F22" s="161">
        <v>1117</v>
      </c>
      <c r="H22" s="156" t="s">
        <v>232</v>
      </c>
      <c r="I22" s="156" t="s">
        <v>233</v>
      </c>
      <c r="J22" s="156">
        <v>99.62</v>
      </c>
      <c r="K22" s="156">
        <v>260</v>
      </c>
      <c r="L22" s="159">
        <v>0</v>
      </c>
      <c r="M22" s="156">
        <v>454</v>
      </c>
      <c r="O22" s="154" t="s">
        <v>216</v>
      </c>
      <c r="P22" s="154" t="s">
        <v>755</v>
      </c>
      <c r="Q22" s="154">
        <v>89.61</v>
      </c>
      <c r="R22" s="154">
        <v>77</v>
      </c>
      <c r="S22" s="160">
        <v>9.9999999999999993E-35</v>
      </c>
      <c r="T22" s="154">
        <v>140</v>
      </c>
      <c r="V22" t="s">
        <v>758</v>
      </c>
      <c r="W22" t="s">
        <v>1202</v>
      </c>
      <c r="X22">
        <v>90.91</v>
      </c>
      <c r="Y22">
        <v>33</v>
      </c>
      <c r="Z22" s="196">
        <v>2.0000000000000001E-25</v>
      </c>
      <c r="AA22">
        <v>69.3</v>
      </c>
    </row>
    <row r="23" spans="1:27" ht="14.4" x14ac:dyDescent="0.3">
      <c r="A23" s="161" t="s">
        <v>127</v>
      </c>
      <c r="B23" s="161" t="s">
        <v>128</v>
      </c>
      <c r="C23" s="161">
        <v>85.16</v>
      </c>
      <c r="D23" s="161">
        <v>620</v>
      </c>
      <c r="E23" s="162">
        <v>0</v>
      </c>
      <c r="F23" s="161">
        <v>1017</v>
      </c>
      <c r="H23" s="156" t="s">
        <v>234</v>
      </c>
      <c r="I23" s="156" t="s">
        <v>235</v>
      </c>
      <c r="J23" s="156">
        <v>99.12</v>
      </c>
      <c r="K23" s="156">
        <v>226</v>
      </c>
      <c r="L23" s="159">
        <v>4.9999999999999999E-132</v>
      </c>
      <c r="M23" s="156">
        <v>461</v>
      </c>
      <c r="O23" s="154" t="s">
        <v>224</v>
      </c>
      <c r="P23" s="154" t="s">
        <v>756</v>
      </c>
      <c r="Q23" s="154">
        <v>86.43</v>
      </c>
      <c r="R23" s="154">
        <v>140</v>
      </c>
      <c r="S23" s="160">
        <v>9E-68</v>
      </c>
      <c r="T23" s="154">
        <v>246</v>
      </c>
      <c r="V23" t="s">
        <v>927</v>
      </c>
      <c r="W23" t="s">
        <v>1203</v>
      </c>
      <c r="X23">
        <v>91.38</v>
      </c>
      <c r="Y23">
        <v>58</v>
      </c>
      <c r="Z23" s="196">
        <v>5.0000000000000002E-26</v>
      </c>
      <c r="AA23">
        <v>111</v>
      </c>
    </row>
    <row r="24" spans="1:27" ht="14.4" x14ac:dyDescent="0.3">
      <c r="A24" s="161" t="s">
        <v>129</v>
      </c>
      <c r="B24" s="161" t="s">
        <v>130</v>
      </c>
      <c r="C24" s="161">
        <v>89.84</v>
      </c>
      <c r="D24" s="161">
        <v>187</v>
      </c>
      <c r="E24" s="162">
        <v>0</v>
      </c>
      <c r="F24" s="161">
        <v>344</v>
      </c>
      <c r="H24" s="156" t="s">
        <v>236</v>
      </c>
      <c r="I24" s="156" t="s">
        <v>237</v>
      </c>
      <c r="J24" s="156">
        <v>89.05</v>
      </c>
      <c r="K24" s="156">
        <v>137</v>
      </c>
      <c r="L24" s="159">
        <v>3E-68</v>
      </c>
      <c r="M24" s="156">
        <v>250</v>
      </c>
      <c r="O24" s="154" t="s">
        <v>226</v>
      </c>
      <c r="P24" s="154" t="s">
        <v>757</v>
      </c>
      <c r="Q24" s="154">
        <v>92.91</v>
      </c>
      <c r="R24" s="154">
        <v>282</v>
      </c>
      <c r="S24" s="160">
        <v>0</v>
      </c>
      <c r="T24" s="154">
        <v>522</v>
      </c>
      <c r="V24" t="s">
        <v>1204</v>
      </c>
      <c r="W24" t="s">
        <v>1205</v>
      </c>
      <c r="X24">
        <v>87.13</v>
      </c>
      <c r="Y24">
        <v>101</v>
      </c>
      <c r="Z24" s="196">
        <v>3.0000000000000002E-47</v>
      </c>
      <c r="AA24">
        <v>184</v>
      </c>
    </row>
    <row r="25" spans="1:27" ht="14.4" x14ac:dyDescent="0.3">
      <c r="A25" s="161" t="s">
        <v>131</v>
      </c>
      <c r="B25" s="161" t="s">
        <v>132</v>
      </c>
      <c r="C25" s="161">
        <v>100</v>
      </c>
      <c r="D25" s="161">
        <v>102</v>
      </c>
      <c r="E25" s="162">
        <v>5.0000000000000002E-57</v>
      </c>
      <c r="F25" s="161">
        <v>211</v>
      </c>
      <c r="H25" s="156" t="s">
        <v>238</v>
      </c>
      <c r="I25" s="156" t="s">
        <v>239</v>
      </c>
      <c r="J25" s="156">
        <v>99.12</v>
      </c>
      <c r="K25" s="156">
        <v>228</v>
      </c>
      <c r="L25" s="159">
        <v>1.0000000000000001E-128</v>
      </c>
      <c r="M25" s="156">
        <v>450</v>
      </c>
      <c r="O25" s="154" t="s">
        <v>758</v>
      </c>
      <c r="P25" s="154" t="s">
        <v>759</v>
      </c>
      <c r="Q25" s="154">
        <v>97.73</v>
      </c>
      <c r="R25" s="154">
        <v>44</v>
      </c>
      <c r="S25" s="160">
        <v>3.9999999999999998E-36</v>
      </c>
      <c r="T25" s="154">
        <v>94</v>
      </c>
      <c r="V25" t="s">
        <v>1206</v>
      </c>
      <c r="W25" t="s">
        <v>1186</v>
      </c>
      <c r="X25">
        <v>92.16</v>
      </c>
      <c r="Y25">
        <v>51</v>
      </c>
      <c r="Z25" s="196">
        <v>3.9999999999999998E-23</v>
      </c>
      <c r="AA25">
        <v>102</v>
      </c>
    </row>
    <row r="26" spans="1:27" ht="14.4" x14ac:dyDescent="0.3">
      <c r="A26" s="161" t="s">
        <v>133</v>
      </c>
      <c r="B26" s="161" t="s">
        <v>134</v>
      </c>
      <c r="C26" s="161">
        <v>82.74</v>
      </c>
      <c r="D26" s="161">
        <v>307</v>
      </c>
      <c r="E26" s="162">
        <v>6.9999999999999999E-151</v>
      </c>
      <c r="F26" s="161">
        <v>524</v>
      </c>
      <c r="H26" s="156" t="s">
        <v>240</v>
      </c>
      <c r="I26" s="156" t="s">
        <v>241</v>
      </c>
      <c r="J26" s="156">
        <v>94.98</v>
      </c>
      <c r="K26" s="156">
        <v>219</v>
      </c>
      <c r="L26" s="159">
        <v>7.9999999999999994E-104</v>
      </c>
      <c r="M26" s="156">
        <v>368</v>
      </c>
      <c r="O26" s="154" t="s">
        <v>232</v>
      </c>
      <c r="P26" s="154" t="s">
        <v>760</v>
      </c>
      <c r="Q26" s="154">
        <v>91.19</v>
      </c>
      <c r="R26" s="154">
        <v>261</v>
      </c>
      <c r="S26" s="160">
        <v>0</v>
      </c>
      <c r="T26" s="154">
        <v>421</v>
      </c>
      <c r="V26" t="s">
        <v>1207</v>
      </c>
      <c r="W26" t="s">
        <v>1208</v>
      </c>
      <c r="X26">
        <v>87.5</v>
      </c>
      <c r="Y26">
        <v>40</v>
      </c>
      <c r="Z26" s="196">
        <v>4.0000000000000002E-27</v>
      </c>
      <c r="AA26">
        <v>78.2</v>
      </c>
    </row>
    <row r="27" spans="1:27" ht="14.4" x14ac:dyDescent="0.3">
      <c r="A27" s="161" t="s">
        <v>135</v>
      </c>
      <c r="B27" s="161" t="s">
        <v>136</v>
      </c>
      <c r="C27" s="161">
        <v>92.84</v>
      </c>
      <c r="D27" s="161">
        <v>573</v>
      </c>
      <c r="E27" s="162">
        <v>0</v>
      </c>
      <c r="F27" s="161">
        <v>991</v>
      </c>
      <c r="H27" s="156" t="s">
        <v>242</v>
      </c>
      <c r="I27" s="156" t="s">
        <v>241</v>
      </c>
      <c r="J27" s="156">
        <v>94.98</v>
      </c>
      <c r="K27" s="156">
        <v>219</v>
      </c>
      <c r="L27" s="159">
        <v>6.0000000000000005E-104</v>
      </c>
      <c r="M27" s="156">
        <v>368</v>
      </c>
      <c r="O27" s="154" t="s">
        <v>761</v>
      </c>
      <c r="P27" s="154" t="s">
        <v>762</v>
      </c>
      <c r="Q27" s="154">
        <v>90.12</v>
      </c>
      <c r="R27" s="154">
        <v>81</v>
      </c>
      <c r="S27" s="160">
        <v>4.0000000000000002E-110</v>
      </c>
      <c r="T27" s="154">
        <v>164</v>
      </c>
      <c r="V27" t="s">
        <v>1206</v>
      </c>
      <c r="W27" t="s">
        <v>1187</v>
      </c>
      <c r="X27">
        <v>92.16</v>
      </c>
      <c r="Y27">
        <v>51</v>
      </c>
      <c r="Z27" s="196">
        <v>3E-23</v>
      </c>
      <c r="AA27">
        <v>102</v>
      </c>
    </row>
    <row r="28" spans="1:27" ht="14.4" x14ac:dyDescent="0.3">
      <c r="A28" s="161" t="s">
        <v>137</v>
      </c>
      <c r="B28" s="161" t="s">
        <v>138</v>
      </c>
      <c r="C28" s="161">
        <v>85</v>
      </c>
      <c r="D28" s="161">
        <v>140</v>
      </c>
      <c r="E28" s="162">
        <v>4.9999999999999997E-68</v>
      </c>
      <c r="F28" s="161">
        <v>247</v>
      </c>
      <c r="H28" s="156" t="s">
        <v>243</v>
      </c>
      <c r="I28" s="156" t="s">
        <v>244</v>
      </c>
      <c r="J28" s="156">
        <v>96.67</v>
      </c>
      <c r="K28" s="156">
        <v>270</v>
      </c>
      <c r="L28" s="159">
        <v>2.9999999999999999E-168</v>
      </c>
      <c r="M28" s="156">
        <v>528</v>
      </c>
      <c r="O28" s="154" t="s">
        <v>763</v>
      </c>
      <c r="P28" s="154" t="s">
        <v>764</v>
      </c>
      <c r="Q28" s="154">
        <v>91.94</v>
      </c>
      <c r="R28" s="154">
        <v>571</v>
      </c>
      <c r="S28" s="160">
        <v>0</v>
      </c>
      <c r="T28" s="154">
        <v>1055</v>
      </c>
      <c r="V28" t="s">
        <v>663</v>
      </c>
      <c r="W28" t="s">
        <v>1189</v>
      </c>
      <c r="X28">
        <v>87.5</v>
      </c>
      <c r="Y28">
        <v>64</v>
      </c>
      <c r="Z28" s="196">
        <v>9.0000000000000008E-31</v>
      </c>
      <c r="AA28">
        <v>129</v>
      </c>
    </row>
    <row r="29" spans="1:27" ht="14.4" x14ac:dyDescent="0.3">
      <c r="A29" s="161" t="s">
        <v>139</v>
      </c>
      <c r="B29" s="161" t="s">
        <v>140</v>
      </c>
      <c r="C29" s="161">
        <v>80.33</v>
      </c>
      <c r="D29" s="161">
        <v>61</v>
      </c>
      <c r="E29" s="162">
        <v>7.0000000000000007E-21</v>
      </c>
      <c r="F29" s="161">
        <v>90.1</v>
      </c>
      <c r="H29" s="156" t="s">
        <v>245</v>
      </c>
      <c r="I29" s="156" t="s">
        <v>246</v>
      </c>
      <c r="J29" s="156">
        <v>99.49</v>
      </c>
      <c r="K29" s="156">
        <v>195</v>
      </c>
      <c r="L29" s="159">
        <v>1.9999999999999999E-102</v>
      </c>
      <c r="M29" s="156">
        <v>363</v>
      </c>
      <c r="O29" s="154" t="s">
        <v>765</v>
      </c>
      <c r="P29" s="154" t="s">
        <v>766</v>
      </c>
      <c r="Q29" s="154">
        <v>98.81</v>
      </c>
      <c r="R29" s="154">
        <v>84</v>
      </c>
      <c r="S29" s="160">
        <v>5.9999999999999998E-41</v>
      </c>
      <c r="T29" s="154">
        <v>164</v>
      </c>
      <c r="V29" t="s">
        <v>1024</v>
      </c>
      <c r="W29" t="s">
        <v>1209</v>
      </c>
      <c r="X29">
        <v>90.74</v>
      </c>
      <c r="Y29">
        <v>54</v>
      </c>
      <c r="Z29" s="196">
        <v>2.0000000000000001E-25</v>
      </c>
      <c r="AA29">
        <v>110</v>
      </c>
    </row>
    <row r="30" spans="1:27" ht="14.4" x14ac:dyDescent="0.3">
      <c r="A30" s="163" t="s">
        <v>141</v>
      </c>
      <c r="B30" s="161" t="s">
        <v>142</v>
      </c>
      <c r="C30" s="161">
        <v>81.459999999999994</v>
      </c>
      <c r="D30" s="161">
        <v>151</v>
      </c>
      <c r="E30" s="162">
        <v>5.9999999999999998E-69</v>
      </c>
      <c r="F30" s="161">
        <v>250</v>
      </c>
      <c r="H30" s="156" t="s">
        <v>247</v>
      </c>
      <c r="I30" s="156" t="s">
        <v>246</v>
      </c>
      <c r="J30" s="156">
        <v>99.49</v>
      </c>
      <c r="K30" s="156">
        <v>195</v>
      </c>
      <c r="L30" s="159">
        <v>9.9999999999999993E-103</v>
      </c>
      <c r="M30" s="156">
        <v>363</v>
      </c>
      <c r="O30" s="154" t="s">
        <v>767</v>
      </c>
      <c r="P30" s="154" t="s">
        <v>768</v>
      </c>
      <c r="Q30" s="154">
        <v>95.83</v>
      </c>
      <c r="R30" s="154">
        <v>168</v>
      </c>
      <c r="S30" s="160">
        <v>2.9999999999999999E-78</v>
      </c>
      <c r="T30" s="154">
        <v>286</v>
      </c>
      <c r="V30" t="s">
        <v>1206</v>
      </c>
      <c r="W30" t="s">
        <v>1210</v>
      </c>
      <c r="X30">
        <v>94.23</v>
      </c>
      <c r="Y30">
        <v>52</v>
      </c>
      <c r="Z30" s="196">
        <v>7.0000000000000004E-25</v>
      </c>
      <c r="AA30">
        <v>107</v>
      </c>
    </row>
    <row r="31" spans="1:27" ht="14.4" x14ac:dyDescent="0.3">
      <c r="A31" s="163" t="s">
        <v>141</v>
      </c>
      <c r="B31" s="161" t="s">
        <v>143</v>
      </c>
      <c r="C31" s="161">
        <v>81.459999999999994</v>
      </c>
      <c r="D31" s="161">
        <v>151</v>
      </c>
      <c r="E31" s="162">
        <v>5.9999999999999998E-69</v>
      </c>
      <c r="F31" s="161">
        <v>250</v>
      </c>
      <c r="H31" s="156" t="s">
        <v>248</v>
      </c>
      <c r="I31" s="156" t="s">
        <v>249</v>
      </c>
      <c r="J31" s="156">
        <v>96.43</v>
      </c>
      <c r="K31" s="156">
        <v>84</v>
      </c>
      <c r="L31" s="159">
        <v>9.9999999999999994E-68</v>
      </c>
      <c r="M31" s="156">
        <v>172</v>
      </c>
      <c r="O31" s="154" t="s">
        <v>769</v>
      </c>
      <c r="P31" s="154" t="s">
        <v>770</v>
      </c>
      <c r="Q31" s="154">
        <v>93.43</v>
      </c>
      <c r="R31" s="154">
        <v>213</v>
      </c>
      <c r="S31" s="160">
        <v>6.0000000000000003E-115</v>
      </c>
      <c r="T31" s="154">
        <v>409</v>
      </c>
      <c r="V31" t="s">
        <v>1094</v>
      </c>
      <c r="W31" t="s">
        <v>1211</v>
      </c>
      <c r="X31">
        <v>94.92</v>
      </c>
      <c r="Y31">
        <v>59</v>
      </c>
      <c r="Z31" s="196">
        <v>1.9999999999999999E-124</v>
      </c>
      <c r="AA31">
        <v>124</v>
      </c>
    </row>
    <row r="32" spans="1:27" ht="14.4" x14ac:dyDescent="0.3">
      <c r="A32" s="164" t="s">
        <v>144</v>
      </c>
      <c r="B32" s="156" t="s">
        <v>93</v>
      </c>
      <c r="C32" s="156">
        <v>100</v>
      </c>
      <c r="D32" s="156">
        <v>250</v>
      </c>
      <c r="E32" s="159">
        <v>9.9999999999999999E-119</v>
      </c>
      <c r="F32" s="156">
        <v>883</v>
      </c>
      <c r="H32" s="156" t="s">
        <v>250</v>
      </c>
      <c r="I32" s="156" t="s">
        <v>251</v>
      </c>
      <c r="J32" s="156">
        <v>99.45</v>
      </c>
      <c r="K32" s="156">
        <v>182</v>
      </c>
      <c r="L32" s="159">
        <v>2.0000000000000001E-110</v>
      </c>
      <c r="M32" s="156">
        <v>389</v>
      </c>
      <c r="O32" s="154" t="s">
        <v>248</v>
      </c>
      <c r="P32" s="154" t="s">
        <v>771</v>
      </c>
      <c r="Q32" s="154">
        <v>90.8</v>
      </c>
      <c r="R32" s="154">
        <v>163</v>
      </c>
      <c r="S32" s="160">
        <v>1.9999999999999999E-106</v>
      </c>
      <c r="T32" s="154">
        <v>306</v>
      </c>
      <c r="V32" t="s">
        <v>1024</v>
      </c>
      <c r="W32" t="s">
        <v>1212</v>
      </c>
      <c r="X32">
        <v>92.59</v>
      </c>
      <c r="Y32">
        <v>54</v>
      </c>
      <c r="Z32" s="196">
        <v>2.0000000000000001E-27</v>
      </c>
      <c r="AA32">
        <v>117</v>
      </c>
    </row>
    <row r="33" spans="1:27" ht="14.4" x14ac:dyDescent="0.3">
      <c r="A33" s="164" t="s">
        <v>144</v>
      </c>
      <c r="B33" s="156" t="s">
        <v>94</v>
      </c>
      <c r="C33" s="156">
        <v>99</v>
      </c>
      <c r="D33" s="156">
        <v>250</v>
      </c>
      <c r="E33" s="159">
        <v>9.9999999999999999E-119</v>
      </c>
      <c r="F33" s="156">
        <v>872</v>
      </c>
      <c r="H33" s="156" t="s">
        <v>252</v>
      </c>
      <c r="I33" s="156" t="s">
        <v>253</v>
      </c>
      <c r="J33" s="156">
        <v>99.39</v>
      </c>
      <c r="K33" s="156">
        <v>163</v>
      </c>
      <c r="L33" s="159">
        <v>4.9999999999999995E-94</v>
      </c>
      <c r="M33" s="156">
        <v>335</v>
      </c>
      <c r="O33" s="154" t="s">
        <v>250</v>
      </c>
      <c r="P33" s="154" t="s">
        <v>772</v>
      </c>
      <c r="Q33" s="154">
        <v>86.52</v>
      </c>
      <c r="R33" s="154">
        <v>178</v>
      </c>
      <c r="S33" s="160">
        <v>7.0000000000000002E-88</v>
      </c>
      <c r="T33" s="154">
        <v>318</v>
      </c>
      <c r="V33" t="s">
        <v>663</v>
      </c>
      <c r="W33" t="s">
        <v>1191</v>
      </c>
      <c r="X33">
        <v>89.04</v>
      </c>
      <c r="Y33">
        <v>73</v>
      </c>
      <c r="Z33" s="196">
        <v>9.0000000000000002E-35</v>
      </c>
      <c r="AA33">
        <v>142</v>
      </c>
    </row>
    <row r="34" spans="1:27" ht="14.4" x14ac:dyDescent="0.3">
      <c r="A34" s="156" t="s">
        <v>145</v>
      </c>
      <c r="B34" s="156" t="s">
        <v>146</v>
      </c>
      <c r="C34" s="156">
        <v>78.75</v>
      </c>
      <c r="D34" s="156">
        <v>80</v>
      </c>
      <c r="E34" s="159">
        <v>2E-35</v>
      </c>
      <c r="F34" s="156">
        <v>137</v>
      </c>
      <c r="H34" s="156" t="s">
        <v>254</v>
      </c>
      <c r="I34" s="156" t="s">
        <v>255</v>
      </c>
      <c r="J34" s="156">
        <v>99.65</v>
      </c>
      <c r="K34" s="156">
        <v>282</v>
      </c>
      <c r="L34" s="159">
        <v>1E-153</v>
      </c>
      <c r="M34" s="156">
        <v>533</v>
      </c>
      <c r="O34" s="154" t="s">
        <v>773</v>
      </c>
      <c r="P34" s="154" t="s">
        <v>774</v>
      </c>
      <c r="Q34" s="154">
        <v>93.39</v>
      </c>
      <c r="R34" s="154">
        <v>121</v>
      </c>
      <c r="S34" s="160">
        <v>9.9999999999999992E-66</v>
      </c>
      <c r="T34" s="154">
        <v>245</v>
      </c>
      <c r="V34" t="s">
        <v>663</v>
      </c>
      <c r="W34" t="s">
        <v>1193</v>
      </c>
      <c r="X34">
        <v>89.04</v>
      </c>
      <c r="Y34">
        <v>73</v>
      </c>
      <c r="Z34" s="196">
        <v>1.9999999999999999E-34</v>
      </c>
      <c r="AA34">
        <v>140</v>
      </c>
    </row>
    <row r="35" spans="1:27" ht="14.4" x14ac:dyDescent="0.3">
      <c r="A35" s="156" t="s">
        <v>145</v>
      </c>
      <c r="B35" s="156" t="s">
        <v>147</v>
      </c>
      <c r="C35" s="156">
        <v>78.75</v>
      </c>
      <c r="D35" s="156">
        <v>80</v>
      </c>
      <c r="E35" s="159">
        <v>2E-35</v>
      </c>
      <c r="F35" s="156">
        <v>137</v>
      </c>
      <c r="H35" s="156" t="s">
        <v>256</v>
      </c>
      <c r="I35" s="156" t="s">
        <v>257</v>
      </c>
      <c r="J35" s="156">
        <v>98.91</v>
      </c>
      <c r="K35" s="156">
        <v>183</v>
      </c>
      <c r="L35" s="159">
        <v>7.9999999999999999E-92</v>
      </c>
      <c r="M35" s="156">
        <v>328</v>
      </c>
      <c r="O35" s="154" t="s">
        <v>773</v>
      </c>
      <c r="P35" s="154" t="s">
        <v>775</v>
      </c>
      <c r="Q35" s="154">
        <v>93.39</v>
      </c>
      <c r="R35" s="154">
        <v>121</v>
      </c>
      <c r="S35" s="160">
        <v>9.9999999999999992E-66</v>
      </c>
      <c r="T35" s="154">
        <v>245</v>
      </c>
      <c r="V35" t="s">
        <v>530</v>
      </c>
      <c r="W35" t="s">
        <v>1213</v>
      </c>
      <c r="X35">
        <v>88</v>
      </c>
      <c r="Y35">
        <v>50</v>
      </c>
      <c r="Z35" s="196">
        <v>8.9999999999999994E-21</v>
      </c>
      <c r="AA35">
        <v>95.9</v>
      </c>
    </row>
    <row r="36" spans="1:27" ht="14.4" x14ac:dyDescent="0.3">
      <c r="A36" s="156" t="s">
        <v>148</v>
      </c>
      <c r="B36" s="156" t="s">
        <v>114</v>
      </c>
      <c r="C36" s="156">
        <v>77.78</v>
      </c>
      <c r="D36" s="156">
        <v>45</v>
      </c>
      <c r="E36" s="159">
        <v>9.9999999999999998E-20</v>
      </c>
      <c r="F36" s="156">
        <v>85.9</v>
      </c>
      <c r="H36" s="156" t="s">
        <v>258</v>
      </c>
      <c r="I36" s="156" t="s">
        <v>259</v>
      </c>
      <c r="J36" s="156">
        <v>98.75</v>
      </c>
      <c r="K36" s="156">
        <v>80</v>
      </c>
      <c r="L36" s="159">
        <v>3.9999999999999997E-49</v>
      </c>
      <c r="M36" s="156">
        <v>162</v>
      </c>
      <c r="O36" s="154" t="s">
        <v>773</v>
      </c>
      <c r="P36" s="154" t="s">
        <v>776</v>
      </c>
      <c r="Q36" s="154">
        <v>93.39</v>
      </c>
      <c r="R36" s="154">
        <v>121</v>
      </c>
      <c r="S36" s="160">
        <v>9.9999999999999992E-66</v>
      </c>
      <c r="T36" s="154">
        <v>245</v>
      </c>
      <c r="V36" t="s">
        <v>1024</v>
      </c>
      <c r="W36" t="s">
        <v>1214</v>
      </c>
      <c r="X36">
        <v>92.59</v>
      </c>
      <c r="Y36">
        <v>54</v>
      </c>
      <c r="Z36" s="196">
        <v>1E-26</v>
      </c>
      <c r="AA36">
        <v>114</v>
      </c>
    </row>
    <row r="37" spans="1:27" ht="14.4" x14ac:dyDescent="0.3">
      <c r="A37" s="156" t="s">
        <v>149</v>
      </c>
      <c r="B37" s="156" t="s">
        <v>150</v>
      </c>
      <c r="C37" s="156">
        <v>92.16</v>
      </c>
      <c r="D37" s="156">
        <v>51</v>
      </c>
      <c r="E37" s="159">
        <v>1.9999999999999999E-23</v>
      </c>
      <c r="F37" s="156">
        <v>98.2</v>
      </c>
      <c r="H37" s="156" t="s">
        <v>260</v>
      </c>
      <c r="I37" s="156" t="s">
        <v>261</v>
      </c>
      <c r="J37" s="156">
        <v>100</v>
      </c>
      <c r="K37" s="156">
        <v>137</v>
      </c>
      <c r="L37" s="159">
        <v>9.9999999999999994E-68</v>
      </c>
      <c r="M37" s="156">
        <v>246</v>
      </c>
      <c r="O37" s="154" t="s">
        <v>254</v>
      </c>
      <c r="P37" s="154" t="s">
        <v>777</v>
      </c>
      <c r="Q37" s="154">
        <v>97.13</v>
      </c>
      <c r="R37" s="154">
        <v>244</v>
      </c>
      <c r="S37" s="160">
        <v>7E-126</v>
      </c>
      <c r="T37" s="154">
        <v>445</v>
      </c>
      <c r="V37" t="s">
        <v>663</v>
      </c>
      <c r="W37" t="s">
        <v>1194</v>
      </c>
      <c r="X37">
        <v>87.5</v>
      </c>
      <c r="Y37">
        <v>64</v>
      </c>
      <c r="Z37" s="196">
        <v>2.0000000000000002E-31</v>
      </c>
      <c r="AA37">
        <v>130</v>
      </c>
    </row>
    <row r="38" spans="1:27" ht="14.4" x14ac:dyDescent="0.3">
      <c r="A38" s="156" t="s">
        <v>151</v>
      </c>
      <c r="B38" s="156" t="s">
        <v>96</v>
      </c>
      <c r="C38" s="156">
        <v>86.49</v>
      </c>
      <c r="D38" s="156">
        <v>37</v>
      </c>
      <c r="E38" s="159">
        <v>1E-13</v>
      </c>
      <c r="F38" s="156">
        <v>65.900000000000006</v>
      </c>
      <c r="H38" s="156" t="s">
        <v>262</v>
      </c>
      <c r="I38" s="156" t="s">
        <v>263</v>
      </c>
      <c r="J38" s="156">
        <v>100</v>
      </c>
      <c r="K38" s="156">
        <v>189</v>
      </c>
      <c r="L38" s="159">
        <v>7E-105</v>
      </c>
      <c r="M38" s="156">
        <v>372</v>
      </c>
      <c r="O38" s="154" t="s">
        <v>778</v>
      </c>
      <c r="P38" s="154" t="s">
        <v>779</v>
      </c>
      <c r="Q38" s="154">
        <v>97.01</v>
      </c>
      <c r="R38" s="154">
        <v>67</v>
      </c>
      <c r="S38" s="160">
        <v>2.0000000000000002E-30</v>
      </c>
      <c r="T38" s="154">
        <v>127</v>
      </c>
      <c r="V38" t="s">
        <v>1024</v>
      </c>
      <c r="W38" t="s">
        <v>1215</v>
      </c>
      <c r="X38">
        <v>90.74</v>
      </c>
      <c r="Y38">
        <v>54</v>
      </c>
      <c r="Z38" s="196">
        <v>2.0000000000000001E-25</v>
      </c>
      <c r="AA38">
        <v>111</v>
      </c>
    </row>
    <row r="39" spans="1:27" ht="14.4" x14ac:dyDescent="0.3">
      <c r="A39" s="156" t="s">
        <v>152</v>
      </c>
      <c r="B39" s="156" t="s">
        <v>153</v>
      </c>
      <c r="C39" s="156">
        <v>98.23</v>
      </c>
      <c r="D39" s="156">
        <v>113</v>
      </c>
      <c r="E39" s="159">
        <v>2.0000000000000001E-62</v>
      </c>
      <c r="F39" s="156">
        <v>200</v>
      </c>
      <c r="H39" s="156" t="s">
        <v>264</v>
      </c>
      <c r="I39" s="156" t="s">
        <v>265</v>
      </c>
      <c r="J39" s="156">
        <v>98.87</v>
      </c>
      <c r="K39" s="156">
        <v>443</v>
      </c>
      <c r="L39" s="159">
        <v>0</v>
      </c>
      <c r="M39" s="156">
        <v>860</v>
      </c>
      <c r="O39" s="154" t="s">
        <v>778</v>
      </c>
      <c r="P39" s="154" t="s">
        <v>780</v>
      </c>
      <c r="Q39" s="154">
        <v>97.01</v>
      </c>
      <c r="R39" s="154">
        <v>67</v>
      </c>
      <c r="S39" s="160">
        <v>2.0000000000000002E-30</v>
      </c>
      <c r="T39" s="154">
        <v>127</v>
      </c>
      <c r="V39" t="s">
        <v>1058</v>
      </c>
      <c r="W39" t="s">
        <v>1197</v>
      </c>
      <c r="X39">
        <v>85</v>
      </c>
      <c r="Y39">
        <v>60</v>
      </c>
      <c r="Z39" s="196">
        <v>2.0000000000000001E-25</v>
      </c>
      <c r="AA39">
        <v>111</v>
      </c>
    </row>
    <row r="40" spans="1:27" ht="14.4" x14ac:dyDescent="0.3">
      <c r="A40" s="156" t="s">
        <v>152</v>
      </c>
      <c r="B40" s="156" t="s">
        <v>154</v>
      </c>
      <c r="C40" s="156">
        <v>98.23</v>
      </c>
      <c r="D40" s="156">
        <v>113</v>
      </c>
      <c r="E40" s="159">
        <v>2.0000000000000001E-62</v>
      </c>
      <c r="F40" s="156">
        <v>200</v>
      </c>
      <c r="H40" s="156" t="s">
        <v>266</v>
      </c>
      <c r="I40" s="156" t="s">
        <v>267</v>
      </c>
      <c r="J40" s="156">
        <v>99.47</v>
      </c>
      <c r="K40" s="156">
        <v>375</v>
      </c>
      <c r="L40" s="159">
        <v>0</v>
      </c>
      <c r="M40" s="156">
        <v>721</v>
      </c>
      <c r="O40" s="154" t="s">
        <v>778</v>
      </c>
      <c r="P40" s="154" t="s">
        <v>781</v>
      </c>
      <c r="Q40" s="154">
        <v>97.01</v>
      </c>
      <c r="R40" s="154">
        <v>67</v>
      </c>
      <c r="S40" s="160">
        <v>2.0000000000000002E-30</v>
      </c>
      <c r="T40" s="154">
        <v>127</v>
      </c>
      <c r="V40" t="s">
        <v>530</v>
      </c>
      <c r="W40" t="s">
        <v>1216</v>
      </c>
      <c r="X40">
        <v>88</v>
      </c>
      <c r="Y40">
        <v>50</v>
      </c>
      <c r="Z40" s="196">
        <v>8.9999999999999994E-21</v>
      </c>
      <c r="AA40">
        <v>95.9</v>
      </c>
    </row>
    <row r="41" spans="1:27" ht="14.4" x14ac:dyDescent="0.3">
      <c r="A41" s="156" t="s">
        <v>155</v>
      </c>
      <c r="B41" s="156" t="s">
        <v>156</v>
      </c>
      <c r="C41" s="156">
        <v>82.05</v>
      </c>
      <c r="D41" s="156">
        <v>39</v>
      </c>
      <c r="E41" s="159">
        <v>2.0000000000000002E-15</v>
      </c>
      <c r="F41" s="156">
        <v>72.8</v>
      </c>
      <c r="H41" s="156" t="s">
        <v>268</v>
      </c>
      <c r="I41" s="156" t="s">
        <v>269</v>
      </c>
      <c r="J41" s="156">
        <v>99.6</v>
      </c>
      <c r="K41" s="156">
        <v>249</v>
      </c>
      <c r="L41" s="159">
        <v>2.0000000000000001E-141</v>
      </c>
      <c r="M41" s="156">
        <v>493</v>
      </c>
      <c r="O41" s="154" t="s">
        <v>256</v>
      </c>
      <c r="P41" s="154" t="s">
        <v>782</v>
      </c>
      <c r="Q41" s="154">
        <v>96.15</v>
      </c>
      <c r="R41" s="154">
        <v>182</v>
      </c>
      <c r="S41" s="160">
        <v>1E-87</v>
      </c>
      <c r="T41" s="154">
        <v>318</v>
      </c>
      <c r="V41" t="s">
        <v>1207</v>
      </c>
      <c r="W41" t="s">
        <v>1217</v>
      </c>
      <c r="X41">
        <v>87.5</v>
      </c>
      <c r="Y41">
        <v>40</v>
      </c>
      <c r="Z41" s="196">
        <v>4.0000000000000002E-27</v>
      </c>
      <c r="AA41">
        <v>78.2</v>
      </c>
    </row>
    <row r="42" spans="1:27" ht="14.4" x14ac:dyDescent="0.3">
      <c r="A42" s="156" t="s">
        <v>157</v>
      </c>
      <c r="B42" s="156" t="s">
        <v>122</v>
      </c>
      <c r="C42" s="156">
        <v>91.6</v>
      </c>
      <c r="D42" s="156">
        <v>119</v>
      </c>
      <c r="E42" s="159">
        <v>2.9999999999999998E-63</v>
      </c>
      <c r="F42" s="156">
        <v>209</v>
      </c>
      <c r="H42" s="156" t="s">
        <v>270</v>
      </c>
      <c r="I42" s="156" t="s">
        <v>271</v>
      </c>
      <c r="J42" s="156">
        <v>97.98</v>
      </c>
      <c r="K42" s="156">
        <v>397</v>
      </c>
      <c r="L42" s="159">
        <v>0</v>
      </c>
      <c r="M42" s="156">
        <v>786</v>
      </c>
      <c r="O42" s="154" t="s">
        <v>783</v>
      </c>
      <c r="P42" s="154" t="s">
        <v>784</v>
      </c>
      <c r="Q42" s="154">
        <v>86.75</v>
      </c>
      <c r="R42" s="154">
        <v>83</v>
      </c>
      <c r="S42" s="160">
        <v>7.0000000000000003E-27</v>
      </c>
      <c r="T42" s="154">
        <v>115</v>
      </c>
      <c r="V42" t="s">
        <v>1178</v>
      </c>
      <c r="W42" t="s">
        <v>1200</v>
      </c>
      <c r="X42">
        <v>91.14</v>
      </c>
      <c r="Y42">
        <v>79</v>
      </c>
      <c r="Z42" s="196">
        <v>7.9999999999999994E-39</v>
      </c>
      <c r="AA42">
        <v>156</v>
      </c>
    </row>
    <row r="43" spans="1:27" ht="14.4" x14ac:dyDescent="0.3">
      <c r="A43" s="156" t="s">
        <v>158</v>
      </c>
      <c r="B43" s="156" t="s">
        <v>100</v>
      </c>
      <c r="C43" s="156">
        <v>79.31</v>
      </c>
      <c r="D43" s="156">
        <v>58</v>
      </c>
      <c r="E43" s="159">
        <v>4.9999999999999998E-24</v>
      </c>
      <c r="F43" s="156">
        <v>101</v>
      </c>
      <c r="H43" s="156" t="s">
        <v>272</v>
      </c>
      <c r="I43" s="156" t="s">
        <v>273</v>
      </c>
      <c r="J43" s="156">
        <v>100</v>
      </c>
      <c r="K43" s="156">
        <v>94</v>
      </c>
      <c r="L43" s="159">
        <v>8E-55</v>
      </c>
      <c r="M43" s="156">
        <v>205</v>
      </c>
      <c r="O43" s="154" t="s">
        <v>785</v>
      </c>
      <c r="P43" s="154" t="s">
        <v>786</v>
      </c>
      <c r="Q43" s="154">
        <v>96.77</v>
      </c>
      <c r="R43" s="154">
        <v>62</v>
      </c>
      <c r="S43" s="160">
        <v>2.9999999999999999E-48</v>
      </c>
      <c r="T43" s="154">
        <v>125</v>
      </c>
      <c r="V43" t="s">
        <v>1204</v>
      </c>
      <c r="W43" t="s">
        <v>1218</v>
      </c>
      <c r="X43">
        <v>88.12</v>
      </c>
      <c r="Y43">
        <v>101</v>
      </c>
      <c r="Z43" s="196">
        <v>6.9999999999999998E-48</v>
      </c>
      <c r="AA43">
        <v>186</v>
      </c>
    </row>
    <row r="44" spans="1:27" ht="14.4" x14ac:dyDescent="0.3">
      <c r="A44" s="156" t="s">
        <v>159</v>
      </c>
      <c r="B44" s="156" t="s">
        <v>160</v>
      </c>
      <c r="C44" s="156">
        <v>83.53</v>
      </c>
      <c r="D44" s="156">
        <v>85</v>
      </c>
      <c r="E44" s="159">
        <v>5E-51</v>
      </c>
      <c r="F44" s="156">
        <v>166</v>
      </c>
      <c r="H44" s="156" t="s">
        <v>274</v>
      </c>
      <c r="I44" s="156" t="s">
        <v>275</v>
      </c>
      <c r="J44" s="156">
        <v>99.32</v>
      </c>
      <c r="K44" s="156">
        <v>292</v>
      </c>
      <c r="L44" s="159">
        <v>0</v>
      </c>
      <c r="M44" s="156">
        <v>578</v>
      </c>
      <c r="O44" s="154" t="s">
        <v>787</v>
      </c>
      <c r="P44" s="154" t="s">
        <v>788</v>
      </c>
      <c r="Q44" s="154">
        <v>90.1</v>
      </c>
      <c r="R44" s="154">
        <v>101</v>
      </c>
      <c r="S44" s="160">
        <v>3.9999999999999997E-49</v>
      </c>
      <c r="T44" s="154">
        <v>189</v>
      </c>
      <c r="V44" t="s">
        <v>1204</v>
      </c>
      <c r="W44" t="s">
        <v>1219</v>
      </c>
      <c r="X44">
        <v>88.12</v>
      </c>
      <c r="Y44">
        <v>101</v>
      </c>
      <c r="Z44" s="196">
        <v>8.9999999999999998E-48</v>
      </c>
      <c r="AA44">
        <v>185</v>
      </c>
    </row>
    <row r="45" spans="1:27" ht="14.4" x14ac:dyDescent="0.3">
      <c r="A45" s="156" t="s">
        <v>161</v>
      </c>
      <c r="B45" s="156" t="s">
        <v>104</v>
      </c>
      <c r="C45" s="156">
        <v>80.19</v>
      </c>
      <c r="D45" s="156">
        <v>106</v>
      </c>
      <c r="E45" s="159">
        <v>8.9999999999999998E-48</v>
      </c>
      <c r="F45" s="156">
        <v>180</v>
      </c>
      <c r="H45" s="156" t="s">
        <v>276</v>
      </c>
      <c r="I45" s="156" t="s">
        <v>277</v>
      </c>
      <c r="J45" s="156">
        <v>100</v>
      </c>
      <c r="K45" s="156">
        <v>251</v>
      </c>
      <c r="L45" s="159">
        <v>0</v>
      </c>
      <c r="M45" s="156">
        <v>511</v>
      </c>
      <c r="O45" s="154" t="s">
        <v>789</v>
      </c>
      <c r="P45" s="154" t="s">
        <v>788</v>
      </c>
      <c r="Q45" s="154">
        <v>90.1</v>
      </c>
      <c r="R45" s="154">
        <v>101</v>
      </c>
      <c r="S45" s="160">
        <v>3E-49</v>
      </c>
      <c r="T45" s="154">
        <v>189</v>
      </c>
      <c r="V45" t="s">
        <v>1024</v>
      </c>
      <c r="W45" t="s">
        <v>1220</v>
      </c>
      <c r="X45">
        <v>94.44</v>
      </c>
      <c r="Y45">
        <v>54</v>
      </c>
      <c r="Z45" s="196">
        <v>2.0000000000000001E-27</v>
      </c>
      <c r="AA45">
        <v>117</v>
      </c>
    </row>
    <row r="46" spans="1:27" x14ac:dyDescent="0.25">
      <c r="A46" s="156" t="s">
        <v>162</v>
      </c>
      <c r="B46" s="156" t="s">
        <v>163</v>
      </c>
      <c r="C46" s="156">
        <v>89.33</v>
      </c>
      <c r="D46" s="156">
        <v>75</v>
      </c>
      <c r="E46" s="159">
        <v>4.9999999999999998E-39</v>
      </c>
      <c r="F46" s="156">
        <v>151</v>
      </c>
      <c r="H46" s="156" t="s">
        <v>278</v>
      </c>
      <c r="I46" s="156" t="s">
        <v>279</v>
      </c>
      <c r="J46" s="156">
        <v>98.75</v>
      </c>
      <c r="K46" s="156">
        <v>320</v>
      </c>
      <c r="L46" s="159">
        <v>0</v>
      </c>
      <c r="M46" s="156">
        <v>647</v>
      </c>
      <c r="O46" s="154" t="s">
        <v>260</v>
      </c>
      <c r="P46" s="154" t="s">
        <v>790</v>
      </c>
      <c r="Q46" s="154">
        <v>98.54</v>
      </c>
      <c r="R46" s="154">
        <v>137</v>
      </c>
      <c r="S46" s="160">
        <v>9.9999999999999997E-65</v>
      </c>
      <c r="T46" s="154">
        <v>241</v>
      </c>
    </row>
    <row r="47" spans="1:27" x14ac:dyDescent="0.25">
      <c r="A47" s="156" t="s">
        <v>164</v>
      </c>
      <c r="B47" s="156" t="s">
        <v>132</v>
      </c>
      <c r="C47" s="156">
        <v>100</v>
      </c>
      <c r="D47" s="156">
        <v>94</v>
      </c>
      <c r="E47" s="159">
        <v>4E-52</v>
      </c>
      <c r="F47" s="156">
        <v>194</v>
      </c>
      <c r="H47" s="156" t="s">
        <v>280</v>
      </c>
      <c r="I47" s="156" t="s">
        <v>281</v>
      </c>
      <c r="J47" s="156">
        <v>99.75</v>
      </c>
      <c r="K47" s="156">
        <v>398</v>
      </c>
      <c r="L47" s="159">
        <v>0</v>
      </c>
      <c r="M47" s="156">
        <v>820</v>
      </c>
      <c r="O47" s="154" t="s">
        <v>791</v>
      </c>
      <c r="P47" s="154" t="s">
        <v>792</v>
      </c>
      <c r="Q47" s="154">
        <v>95.65</v>
      </c>
      <c r="R47" s="154">
        <v>46</v>
      </c>
      <c r="S47" s="160">
        <v>2.9999999999999999E-21</v>
      </c>
      <c r="T47" s="154">
        <v>96.7</v>
      </c>
    </row>
    <row r="48" spans="1:27" x14ac:dyDescent="0.25">
      <c r="A48" s="156" t="s">
        <v>165</v>
      </c>
      <c r="B48" s="156" t="s">
        <v>166</v>
      </c>
      <c r="C48" s="156">
        <v>84.29</v>
      </c>
      <c r="D48" s="156">
        <v>70</v>
      </c>
      <c r="E48" s="159">
        <v>5.9999999999999998E-30</v>
      </c>
      <c r="F48" s="156">
        <v>121</v>
      </c>
      <c r="H48" s="156" t="s">
        <v>282</v>
      </c>
      <c r="I48" s="156" t="s">
        <v>283</v>
      </c>
      <c r="J48" s="156">
        <v>98.88</v>
      </c>
      <c r="K48" s="156">
        <v>267</v>
      </c>
      <c r="L48" s="159">
        <v>2.0000000000000001E-153</v>
      </c>
      <c r="M48" s="156">
        <v>533</v>
      </c>
      <c r="O48" s="154" t="s">
        <v>791</v>
      </c>
      <c r="P48" s="154" t="s">
        <v>793</v>
      </c>
      <c r="Q48" s="154">
        <v>95.65</v>
      </c>
      <c r="R48" s="154">
        <v>46</v>
      </c>
      <c r="S48" s="160">
        <v>2.9999999999999999E-21</v>
      </c>
      <c r="T48" s="154">
        <v>96.7</v>
      </c>
    </row>
    <row r="49" spans="1:20" x14ac:dyDescent="0.25">
      <c r="A49" s="156" t="s">
        <v>165</v>
      </c>
      <c r="B49" s="156" t="s">
        <v>167</v>
      </c>
      <c r="C49" s="156">
        <v>84.29</v>
      </c>
      <c r="D49" s="156">
        <v>70</v>
      </c>
      <c r="E49" s="159">
        <v>5.9999999999999998E-30</v>
      </c>
      <c r="F49" s="156">
        <v>121</v>
      </c>
      <c r="H49" s="156" t="s">
        <v>284</v>
      </c>
      <c r="I49" s="156" t="s">
        <v>285</v>
      </c>
      <c r="J49" s="156">
        <v>99.66</v>
      </c>
      <c r="K49" s="156">
        <v>295</v>
      </c>
      <c r="L49" s="159">
        <v>2.9999999999999998E-137</v>
      </c>
      <c r="M49" s="156">
        <v>479</v>
      </c>
      <c r="O49" s="154" t="s">
        <v>794</v>
      </c>
      <c r="P49" s="154" t="s">
        <v>792</v>
      </c>
      <c r="Q49" s="154">
        <v>95.65</v>
      </c>
      <c r="R49" s="154">
        <v>46</v>
      </c>
      <c r="S49" s="160">
        <v>9.9999999999999991E-22</v>
      </c>
      <c r="T49" s="154">
        <v>96.7</v>
      </c>
    </row>
    <row r="50" spans="1:20" x14ac:dyDescent="0.25">
      <c r="A50" s="156" t="s">
        <v>168</v>
      </c>
      <c r="B50" s="156" t="s">
        <v>124</v>
      </c>
      <c r="C50" s="156">
        <v>86.09</v>
      </c>
      <c r="D50" s="156">
        <v>115</v>
      </c>
      <c r="E50" s="159">
        <v>9.9999999999999995E-58</v>
      </c>
      <c r="F50" s="156">
        <v>213</v>
      </c>
      <c r="H50" s="156" t="s">
        <v>286</v>
      </c>
      <c r="I50" s="156" t="s">
        <v>287</v>
      </c>
      <c r="J50" s="156">
        <v>99.7</v>
      </c>
      <c r="K50" s="156">
        <v>337</v>
      </c>
      <c r="L50" s="159">
        <v>0</v>
      </c>
      <c r="M50" s="156">
        <v>728</v>
      </c>
      <c r="O50" s="154" t="s">
        <v>794</v>
      </c>
      <c r="P50" s="154" t="s">
        <v>793</v>
      </c>
      <c r="Q50" s="154">
        <v>95.65</v>
      </c>
      <c r="R50" s="154">
        <v>46</v>
      </c>
      <c r="S50" s="160">
        <v>9.9999999999999991E-22</v>
      </c>
      <c r="T50" s="154">
        <v>96.7</v>
      </c>
    </row>
    <row r="51" spans="1:20" x14ac:dyDescent="0.25">
      <c r="A51" s="156" t="s">
        <v>169</v>
      </c>
      <c r="B51" s="156" t="s">
        <v>170</v>
      </c>
      <c r="C51" s="156">
        <v>83.33</v>
      </c>
      <c r="D51" s="156">
        <v>102</v>
      </c>
      <c r="E51" s="159">
        <v>5.0000000000000001E-47</v>
      </c>
      <c r="F51" s="156">
        <v>178</v>
      </c>
      <c r="H51" s="156" t="s">
        <v>288</v>
      </c>
      <c r="I51" s="156" t="s">
        <v>289</v>
      </c>
      <c r="J51" s="156">
        <v>99.6</v>
      </c>
      <c r="K51" s="156">
        <v>251</v>
      </c>
      <c r="L51" s="159">
        <v>1.9999999999999999E-147</v>
      </c>
      <c r="M51" s="156">
        <v>513</v>
      </c>
      <c r="O51" s="154" t="s">
        <v>262</v>
      </c>
      <c r="P51" s="154" t="s">
        <v>795</v>
      </c>
      <c r="Q51" s="154">
        <v>92.25</v>
      </c>
      <c r="R51" s="154">
        <v>542</v>
      </c>
      <c r="S51" s="160">
        <v>0</v>
      </c>
      <c r="T51" s="154">
        <v>964</v>
      </c>
    </row>
    <row r="52" spans="1:20" x14ac:dyDescent="0.25">
      <c r="A52" s="156" t="s">
        <v>169</v>
      </c>
      <c r="B52" s="156" t="s">
        <v>171</v>
      </c>
      <c r="C52" s="156">
        <v>83.33</v>
      </c>
      <c r="D52" s="156">
        <v>102</v>
      </c>
      <c r="E52" s="159">
        <v>5.0000000000000001E-47</v>
      </c>
      <c r="F52" s="156">
        <v>178</v>
      </c>
      <c r="H52" s="156" t="s">
        <v>290</v>
      </c>
      <c r="I52" s="156" t="s">
        <v>291</v>
      </c>
      <c r="J52" s="156">
        <v>100</v>
      </c>
      <c r="K52" s="156">
        <v>261</v>
      </c>
      <c r="L52" s="159">
        <v>2E-150</v>
      </c>
      <c r="M52" s="156">
        <v>523</v>
      </c>
      <c r="O52" s="154" t="s">
        <v>796</v>
      </c>
      <c r="P52" s="154" t="s">
        <v>797</v>
      </c>
      <c r="Q52" s="154">
        <v>97.47</v>
      </c>
      <c r="R52" s="154">
        <v>79</v>
      </c>
      <c r="S52" s="160">
        <v>9.9999999999999993E-40</v>
      </c>
      <c r="T52" s="154">
        <v>159</v>
      </c>
    </row>
    <row r="53" spans="1:20" x14ac:dyDescent="0.25">
      <c r="A53" s="156" t="s">
        <v>172</v>
      </c>
      <c r="B53" s="156" t="s">
        <v>173</v>
      </c>
      <c r="C53" s="156">
        <v>75.58</v>
      </c>
      <c r="D53" s="156">
        <v>86</v>
      </c>
      <c r="E53" s="159">
        <v>1.9999999999999999E-76</v>
      </c>
      <c r="F53" s="156">
        <v>141</v>
      </c>
      <c r="H53" s="156" t="s">
        <v>292</v>
      </c>
      <c r="I53" s="156" t="s">
        <v>293</v>
      </c>
      <c r="J53" s="156">
        <v>98.75</v>
      </c>
      <c r="K53" s="156">
        <v>160</v>
      </c>
      <c r="L53" s="159">
        <v>9.9999999999999997E-73</v>
      </c>
      <c r="M53" s="156">
        <v>264</v>
      </c>
      <c r="O53" s="154" t="s">
        <v>798</v>
      </c>
      <c r="P53" s="154" t="s">
        <v>799</v>
      </c>
      <c r="Q53" s="154">
        <v>91.23</v>
      </c>
      <c r="R53" s="154">
        <v>171</v>
      </c>
      <c r="S53" s="160">
        <v>0</v>
      </c>
      <c r="T53" s="154">
        <v>318</v>
      </c>
    </row>
    <row r="54" spans="1:20" x14ac:dyDescent="0.25">
      <c r="A54" s="156" t="s">
        <v>174</v>
      </c>
      <c r="B54" s="156" t="s">
        <v>175</v>
      </c>
      <c r="C54" s="156">
        <v>76.92</v>
      </c>
      <c r="D54" s="156">
        <v>195</v>
      </c>
      <c r="E54" s="159">
        <v>2.0000000000000001E-84</v>
      </c>
      <c r="F54" s="156">
        <v>302</v>
      </c>
      <c r="H54" s="156" t="s">
        <v>294</v>
      </c>
      <c r="I54" s="156" t="s">
        <v>295</v>
      </c>
      <c r="J54" s="156">
        <v>99.64</v>
      </c>
      <c r="K54" s="156">
        <v>275</v>
      </c>
      <c r="L54" s="159">
        <v>0</v>
      </c>
      <c r="M54" s="156">
        <v>495</v>
      </c>
      <c r="O54" s="154" t="s">
        <v>266</v>
      </c>
      <c r="P54" s="154" t="s">
        <v>800</v>
      </c>
      <c r="Q54" s="154">
        <v>93.87</v>
      </c>
      <c r="R54" s="154">
        <v>375</v>
      </c>
      <c r="S54" s="160">
        <v>0</v>
      </c>
      <c r="T54" s="154">
        <v>682</v>
      </c>
    </row>
    <row r="55" spans="1:20" x14ac:dyDescent="0.25">
      <c r="A55" s="156" t="s">
        <v>176</v>
      </c>
      <c r="B55" s="156" t="s">
        <v>118</v>
      </c>
      <c r="C55" s="156">
        <v>83.62</v>
      </c>
      <c r="D55" s="156">
        <v>232</v>
      </c>
      <c r="E55" s="156" t="s">
        <v>177</v>
      </c>
      <c r="F55" s="156">
        <v>406</v>
      </c>
      <c r="H55" s="156" t="s">
        <v>296</v>
      </c>
      <c r="I55" s="156" t="s">
        <v>297</v>
      </c>
      <c r="J55" s="156">
        <v>99.68</v>
      </c>
      <c r="K55" s="156">
        <v>316</v>
      </c>
      <c r="L55" s="159">
        <v>0</v>
      </c>
      <c r="M55" s="156">
        <v>683</v>
      </c>
      <c r="O55" s="154" t="s">
        <v>801</v>
      </c>
      <c r="P55" s="154" t="s">
        <v>802</v>
      </c>
      <c r="Q55" s="154">
        <v>86.02</v>
      </c>
      <c r="R55" s="154">
        <v>465</v>
      </c>
      <c r="S55" s="160">
        <v>0</v>
      </c>
      <c r="T55" s="154">
        <v>738</v>
      </c>
    </row>
    <row r="56" spans="1:20" x14ac:dyDescent="0.25">
      <c r="A56" s="156" t="s">
        <v>178</v>
      </c>
      <c r="B56" s="156" t="s">
        <v>179</v>
      </c>
      <c r="C56" s="156">
        <v>87.23</v>
      </c>
      <c r="D56" s="156">
        <v>47</v>
      </c>
      <c r="E56" s="156" t="s">
        <v>177</v>
      </c>
      <c r="F56" s="156">
        <v>80.099999999999994</v>
      </c>
      <c r="H56" s="156" t="s">
        <v>298</v>
      </c>
      <c r="I56" s="156" t="s">
        <v>299</v>
      </c>
      <c r="J56" s="156">
        <v>99.26</v>
      </c>
      <c r="K56" s="156">
        <v>272</v>
      </c>
      <c r="L56" s="159">
        <v>5.0000000000000001E-156</v>
      </c>
      <c r="M56" s="156">
        <v>541</v>
      </c>
      <c r="O56" s="154" t="s">
        <v>803</v>
      </c>
      <c r="P56" s="154" t="s">
        <v>804</v>
      </c>
      <c r="Q56" s="154">
        <v>90.94</v>
      </c>
      <c r="R56" s="154">
        <v>298</v>
      </c>
      <c r="S56" s="160">
        <v>0</v>
      </c>
      <c r="T56" s="154">
        <v>520</v>
      </c>
    </row>
    <row r="57" spans="1:20" x14ac:dyDescent="0.25">
      <c r="A57" s="156" t="s">
        <v>180</v>
      </c>
      <c r="B57" s="156" t="s">
        <v>134</v>
      </c>
      <c r="C57" s="156">
        <v>82.52</v>
      </c>
      <c r="D57" s="156">
        <v>286</v>
      </c>
      <c r="E57" s="156" t="s">
        <v>177</v>
      </c>
      <c r="F57" s="156">
        <v>489</v>
      </c>
      <c r="H57" s="156" t="s">
        <v>300</v>
      </c>
      <c r="I57" s="156" t="s">
        <v>301</v>
      </c>
      <c r="J57" s="156">
        <v>95.97</v>
      </c>
      <c r="K57" s="156">
        <v>149</v>
      </c>
      <c r="L57" s="159">
        <v>9.9999999999999996E-82</v>
      </c>
      <c r="M57" s="156">
        <v>294</v>
      </c>
      <c r="O57" s="154" t="s">
        <v>805</v>
      </c>
      <c r="P57" s="154" t="s">
        <v>806</v>
      </c>
      <c r="Q57" s="154">
        <v>87.67</v>
      </c>
      <c r="R57" s="154">
        <v>73</v>
      </c>
      <c r="S57" s="160">
        <v>2.0000000000000001E-33</v>
      </c>
      <c r="T57" s="154">
        <v>139</v>
      </c>
    </row>
    <row r="58" spans="1:20" x14ac:dyDescent="0.25">
      <c r="A58" s="156" t="s">
        <v>181</v>
      </c>
      <c r="B58" s="156" t="s">
        <v>182</v>
      </c>
      <c r="C58" s="156">
        <v>91.5</v>
      </c>
      <c r="D58" s="156">
        <v>306</v>
      </c>
      <c r="E58" s="159">
        <v>0</v>
      </c>
      <c r="F58" s="156">
        <v>506</v>
      </c>
      <c r="H58" s="156" t="s">
        <v>302</v>
      </c>
      <c r="I58" s="156" t="s">
        <v>303</v>
      </c>
      <c r="J58" s="156">
        <v>98.15</v>
      </c>
      <c r="K58" s="156">
        <v>162</v>
      </c>
      <c r="L58" s="159">
        <v>1E-87</v>
      </c>
      <c r="M58" s="156">
        <v>314</v>
      </c>
      <c r="O58" s="154" t="s">
        <v>268</v>
      </c>
      <c r="P58" s="154" t="s">
        <v>807</v>
      </c>
      <c r="Q58" s="154">
        <v>93.62</v>
      </c>
      <c r="R58" s="154">
        <v>376</v>
      </c>
      <c r="S58" s="160">
        <v>0</v>
      </c>
      <c r="T58" s="154">
        <v>721</v>
      </c>
    </row>
    <row r="59" spans="1:20" x14ac:dyDescent="0.25">
      <c r="A59" s="156" t="s">
        <v>183</v>
      </c>
      <c r="B59" s="156" t="s">
        <v>128</v>
      </c>
      <c r="C59" s="156">
        <v>85.12</v>
      </c>
      <c r="D59" s="156">
        <v>605</v>
      </c>
      <c r="E59" s="159">
        <v>0</v>
      </c>
      <c r="F59" s="156">
        <v>988</v>
      </c>
      <c r="H59" s="156" t="s">
        <v>304</v>
      </c>
      <c r="I59" s="156" t="s">
        <v>305</v>
      </c>
      <c r="J59" s="156">
        <v>100</v>
      </c>
      <c r="K59" s="156">
        <v>240</v>
      </c>
      <c r="L59" s="159">
        <v>3.9999999999999999E-118</v>
      </c>
      <c r="M59" s="156">
        <v>415</v>
      </c>
      <c r="O59" s="154" t="s">
        <v>270</v>
      </c>
      <c r="P59" s="154" t="s">
        <v>808</v>
      </c>
      <c r="Q59" s="154">
        <v>91.44</v>
      </c>
      <c r="R59" s="154">
        <v>397</v>
      </c>
      <c r="S59" s="160">
        <v>0</v>
      </c>
      <c r="T59" s="154">
        <v>731</v>
      </c>
    </row>
    <row r="60" spans="1:20" x14ac:dyDescent="0.25">
      <c r="A60" s="156" t="s">
        <v>184</v>
      </c>
      <c r="B60" s="156" t="s">
        <v>98</v>
      </c>
      <c r="C60" s="156">
        <v>89.09</v>
      </c>
      <c r="D60" s="156">
        <v>55</v>
      </c>
      <c r="E60" s="159">
        <v>5.0000000000000004E-31</v>
      </c>
      <c r="F60" s="156">
        <v>98.2</v>
      </c>
      <c r="H60" s="156" t="s">
        <v>306</v>
      </c>
      <c r="I60" s="156" t="s">
        <v>307</v>
      </c>
      <c r="J60" s="156">
        <v>100</v>
      </c>
      <c r="K60" s="156">
        <v>293</v>
      </c>
      <c r="L60" s="159">
        <v>1.0000000000000001E-158</v>
      </c>
      <c r="M60" s="156">
        <v>550</v>
      </c>
      <c r="O60" s="154" t="s">
        <v>272</v>
      </c>
      <c r="P60" s="154" t="s">
        <v>809</v>
      </c>
      <c r="Q60" s="154">
        <v>98.25</v>
      </c>
      <c r="R60" s="154">
        <v>228</v>
      </c>
      <c r="S60" s="160">
        <v>1E-153</v>
      </c>
      <c r="T60" s="154">
        <v>494</v>
      </c>
    </row>
    <row r="61" spans="1:20" x14ac:dyDescent="0.25">
      <c r="A61" s="156" t="s">
        <v>185</v>
      </c>
      <c r="B61" s="156" t="s">
        <v>112</v>
      </c>
      <c r="C61" s="156">
        <v>78.7</v>
      </c>
      <c r="D61" s="156">
        <v>108</v>
      </c>
      <c r="E61" s="159">
        <v>9.9999999999999997E-48</v>
      </c>
      <c r="F61" s="156">
        <v>179</v>
      </c>
      <c r="H61" s="156" t="s">
        <v>308</v>
      </c>
      <c r="I61" s="156" t="s">
        <v>309</v>
      </c>
      <c r="J61" s="156">
        <v>98.24</v>
      </c>
      <c r="K61" s="156">
        <v>227</v>
      </c>
      <c r="L61" s="159">
        <v>0</v>
      </c>
      <c r="M61" s="156">
        <v>423</v>
      </c>
      <c r="O61" s="154" t="s">
        <v>274</v>
      </c>
      <c r="P61" s="154" t="s">
        <v>810</v>
      </c>
      <c r="Q61" s="154">
        <v>94.08</v>
      </c>
      <c r="R61" s="154">
        <v>169</v>
      </c>
      <c r="S61" s="160">
        <v>2.0000000000000002E-86</v>
      </c>
      <c r="T61" s="154">
        <v>315</v>
      </c>
    </row>
    <row r="62" spans="1:20" x14ac:dyDescent="0.25">
      <c r="A62" s="156" t="s">
        <v>186</v>
      </c>
      <c r="B62" s="156" t="s">
        <v>138</v>
      </c>
      <c r="C62" s="156">
        <v>80.430000000000007</v>
      </c>
      <c r="D62" s="156">
        <v>281</v>
      </c>
      <c r="E62" s="156" t="s">
        <v>177</v>
      </c>
      <c r="F62" s="156">
        <v>477</v>
      </c>
      <c r="H62" s="156" t="s">
        <v>310</v>
      </c>
      <c r="I62" s="156" t="s">
        <v>311</v>
      </c>
      <c r="J62" s="156">
        <v>100</v>
      </c>
      <c r="K62" s="156">
        <v>184</v>
      </c>
      <c r="L62" s="159">
        <v>1E-100</v>
      </c>
      <c r="M62" s="156">
        <v>357</v>
      </c>
      <c r="O62" s="154" t="s">
        <v>278</v>
      </c>
      <c r="P62" s="154" t="s">
        <v>811</v>
      </c>
      <c r="Q62" s="154">
        <v>90.94</v>
      </c>
      <c r="R62" s="154">
        <v>320</v>
      </c>
      <c r="S62" s="160">
        <v>2E-169</v>
      </c>
      <c r="T62" s="154">
        <v>590</v>
      </c>
    </row>
    <row r="63" spans="1:20" x14ac:dyDescent="0.25">
      <c r="A63" s="156" t="s">
        <v>187</v>
      </c>
      <c r="B63" s="156" t="s">
        <v>188</v>
      </c>
      <c r="C63" s="156">
        <v>91.1</v>
      </c>
      <c r="D63" s="156">
        <v>326</v>
      </c>
      <c r="E63" s="159">
        <v>0</v>
      </c>
      <c r="F63" s="156">
        <v>499</v>
      </c>
      <c r="H63" s="156" t="s">
        <v>312</v>
      </c>
      <c r="I63" s="156" t="s">
        <v>313</v>
      </c>
      <c r="J63" s="156">
        <v>90</v>
      </c>
      <c r="K63" s="156">
        <v>60</v>
      </c>
      <c r="L63" s="159">
        <v>1E-25</v>
      </c>
      <c r="M63" s="156">
        <v>108</v>
      </c>
      <c r="O63" s="154" t="s">
        <v>286</v>
      </c>
      <c r="P63" s="154" t="s">
        <v>812</v>
      </c>
      <c r="Q63" s="154">
        <v>91.69</v>
      </c>
      <c r="R63" s="154">
        <v>337</v>
      </c>
      <c r="S63" s="160">
        <v>0</v>
      </c>
      <c r="T63" s="154">
        <v>669</v>
      </c>
    </row>
    <row r="64" spans="1:20" x14ac:dyDescent="0.25">
      <c r="A64" s="156" t="s">
        <v>187</v>
      </c>
      <c r="B64" s="156" t="s">
        <v>189</v>
      </c>
      <c r="C64" s="156">
        <v>91.1</v>
      </c>
      <c r="D64" s="156">
        <v>326</v>
      </c>
      <c r="E64" s="159">
        <v>0</v>
      </c>
      <c r="F64" s="156">
        <v>499</v>
      </c>
      <c r="H64" s="156" t="s">
        <v>314</v>
      </c>
      <c r="I64" s="156" t="s">
        <v>315</v>
      </c>
      <c r="J64" s="156">
        <v>94.04</v>
      </c>
      <c r="K64" s="156">
        <v>218</v>
      </c>
      <c r="L64" s="159">
        <v>6.9999999999999995E-129</v>
      </c>
      <c r="M64" s="156">
        <v>376</v>
      </c>
      <c r="O64" s="154" t="s">
        <v>288</v>
      </c>
      <c r="P64" s="154" t="s">
        <v>813</v>
      </c>
      <c r="Q64" s="154">
        <v>88.45</v>
      </c>
      <c r="R64" s="154">
        <v>251</v>
      </c>
      <c r="S64" s="160">
        <v>3.9999999999999997E-129</v>
      </c>
      <c r="T64" s="154">
        <v>456</v>
      </c>
    </row>
    <row r="65" spans="1:20" x14ac:dyDescent="0.25">
      <c r="A65" s="156" t="s">
        <v>190</v>
      </c>
      <c r="B65" s="156" t="s">
        <v>188</v>
      </c>
      <c r="C65" s="156">
        <v>91.1</v>
      </c>
      <c r="D65" s="156">
        <v>326</v>
      </c>
      <c r="E65" s="159">
        <v>0</v>
      </c>
      <c r="F65" s="156">
        <v>499</v>
      </c>
      <c r="H65" s="156" t="s">
        <v>316</v>
      </c>
      <c r="I65" s="156" t="s">
        <v>317</v>
      </c>
      <c r="J65" s="156">
        <v>99.62</v>
      </c>
      <c r="K65" s="156">
        <v>263</v>
      </c>
      <c r="L65" s="159">
        <v>9.9999999999999998E-141</v>
      </c>
      <c r="M65" s="156">
        <v>490</v>
      </c>
      <c r="O65" s="154" t="s">
        <v>814</v>
      </c>
      <c r="P65" s="154" t="s">
        <v>815</v>
      </c>
      <c r="Q65" s="154">
        <v>87.6</v>
      </c>
      <c r="R65" s="154">
        <v>121</v>
      </c>
      <c r="S65" s="160">
        <v>6.9999999999999995E-70</v>
      </c>
      <c r="T65" s="154">
        <v>223</v>
      </c>
    </row>
    <row r="66" spans="1:20" x14ac:dyDescent="0.25">
      <c r="A66" s="156" t="s">
        <v>190</v>
      </c>
      <c r="B66" s="156" t="s">
        <v>189</v>
      </c>
      <c r="C66" s="156">
        <v>91.1</v>
      </c>
      <c r="D66" s="156">
        <v>326</v>
      </c>
      <c r="E66" s="159">
        <v>0</v>
      </c>
      <c r="F66" s="156">
        <v>499</v>
      </c>
      <c r="H66" s="156" t="s">
        <v>318</v>
      </c>
      <c r="I66" s="156" t="s">
        <v>319</v>
      </c>
      <c r="J66" s="156">
        <v>95.37</v>
      </c>
      <c r="K66" s="156">
        <v>216</v>
      </c>
      <c r="L66" s="159">
        <v>9.9999999999999995E-127</v>
      </c>
      <c r="M66" s="156">
        <v>444</v>
      </c>
      <c r="O66" s="154" t="s">
        <v>290</v>
      </c>
      <c r="P66" s="154" t="s">
        <v>816</v>
      </c>
      <c r="Q66" s="154">
        <v>95.79</v>
      </c>
      <c r="R66" s="154">
        <v>261</v>
      </c>
      <c r="S66" s="160">
        <v>4.9999999999999998E-144</v>
      </c>
      <c r="T66" s="154">
        <v>506</v>
      </c>
    </row>
    <row r="67" spans="1:20" x14ac:dyDescent="0.25">
      <c r="A67" s="156" t="s">
        <v>191</v>
      </c>
      <c r="B67" s="156" t="s">
        <v>136</v>
      </c>
      <c r="C67" s="156">
        <v>93.5</v>
      </c>
      <c r="D67" s="156">
        <v>446</v>
      </c>
      <c r="E67" s="159">
        <v>0</v>
      </c>
      <c r="F67" s="156">
        <v>776</v>
      </c>
      <c r="H67" s="156" t="s">
        <v>320</v>
      </c>
      <c r="I67" s="156" t="s">
        <v>321</v>
      </c>
      <c r="J67" s="156">
        <v>100</v>
      </c>
      <c r="K67" s="156">
        <v>236</v>
      </c>
      <c r="L67" s="159">
        <v>2E-125</v>
      </c>
      <c r="M67" s="156">
        <v>439</v>
      </c>
      <c r="O67" s="154" t="s">
        <v>292</v>
      </c>
      <c r="P67" s="154" t="s">
        <v>817</v>
      </c>
      <c r="Q67" s="154">
        <v>99.38</v>
      </c>
      <c r="R67" s="154">
        <v>160</v>
      </c>
      <c r="S67" s="160">
        <v>1.9999999999999998E-71</v>
      </c>
      <c r="T67" s="154">
        <v>265</v>
      </c>
    </row>
    <row r="68" spans="1:20" x14ac:dyDescent="0.25">
      <c r="A68" s="156" t="s">
        <v>192</v>
      </c>
      <c r="B68" s="156" t="s">
        <v>143</v>
      </c>
      <c r="C68" s="156">
        <v>76.150000000000006</v>
      </c>
      <c r="D68" s="156">
        <v>109</v>
      </c>
      <c r="E68" s="159">
        <v>1.9999999999999999E-39</v>
      </c>
      <c r="F68" s="156">
        <v>148</v>
      </c>
      <c r="H68" s="156" t="s">
        <v>322</v>
      </c>
      <c r="I68" s="156" t="s">
        <v>323</v>
      </c>
      <c r="J68" s="156">
        <v>93.69</v>
      </c>
      <c r="K68" s="156">
        <v>206</v>
      </c>
      <c r="L68" s="159">
        <v>9.9999999999999999E-117</v>
      </c>
      <c r="M68" s="156">
        <v>410</v>
      </c>
      <c r="O68" s="154" t="s">
        <v>296</v>
      </c>
      <c r="P68" s="154" t="s">
        <v>818</v>
      </c>
      <c r="Q68" s="154">
        <v>90.82</v>
      </c>
      <c r="R68" s="154">
        <v>316</v>
      </c>
      <c r="S68" s="160">
        <v>0</v>
      </c>
      <c r="T68" s="154">
        <v>629</v>
      </c>
    </row>
    <row r="69" spans="1:20" x14ac:dyDescent="0.25">
      <c r="A69" s="156" t="s">
        <v>192</v>
      </c>
      <c r="B69" s="156" t="s">
        <v>142</v>
      </c>
      <c r="C69" s="156">
        <v>76.150000000000006</v>
      </c>
      <c r="D69" s="156">
        <v>109</v>
      </c>
      <c r="E69" s="159">
        <v>1.9999999999999999E-39</v>
      </c>
      <c r="F69" s="156">
        <v>148</v>
      </c>
      <c r="H69" s="156" t="s">
        <v>324</v>
      </c>
      <c r="I69" s="156" t="s">
        <v>325</v>
      </c>
      <c r="J69" s="156">
        <v>99.24</v>
      </c>
      <c r="K69" s="156">
        <v>132</v>
      </c>
      <c r="L69" s="159">
        <v>9.9999999999999992E-72</v>
      </c>
      <c r="M69" s="156">
        <v>261</v>
      </c>
      <c r="O69" s="154" t="s">
        <v>298</v>
      </c>
      <c r="P69" s="154" t="s">
        <v>819</v>
      </c>
      <c r="Q69" s="154">
        <v>88.97</v>
      </c>
      <c r="R69" s="154">
        <v>272</v>
      </c>
      <c r="S69" s="160">
        <v>9.9999999999999998E-150</v>
      </c>
      <c r="T69" s="154">
        <v>484</v>
      </c>
    </row>
    <row r="70" spans="1:20" x14ac:dyDescent="0.25">
      <c r="A70" s="156" t="s">
        <v>193</v>
      </c>
      <c r="B70" s="156" t="s">
        <v>194</v>
      </c>
      <c r="C70" s="156">
        <v>80</v>
      </c>
      <c r="D70" s="156">
        <v>35</v>
      </c>
      <c r="E70" s="159">
        <v>9.9999999999999998E-13</v>
      </c>
      <c r="F70" s="156">
        <v>62.4</v>
      </c>
      <c r="H70" s="156" t="s">
        <v>326</v>
      </c>
      <c r="I70" s="156" t="s">
        <v>327</v>
      </c>
      <c r="J70" s="156">
        <v>100</v>
      </c>
      <c r="K70" s="156">
        <v>179</v>
      </c>
      <c r="L70" s="159">
        <v>3.9999999999999998E-98</v>
      </c>
      <c r="M70" s="156">
        <v>348</v>
      </c>
      <c r="O70" s="154" t="s">
        <v>820</v>
      </c>
      <c r="P70" s="154" t="s">
        <v>821</v>
      </c>
      <c r="Q70" s="154">
        <v>91.98</v>
      </c>
      <c r="R70" s="154">
        <v>187</v>
      </c>
      <c r="S70" s="160">
        <v>2E-92</v>
      </c>
      <c r="T70" s="154">
        <v>335</v>
      </c>
    </row>
    <row r="71" spans="1:20" x14ac:dyDescent="0.25">
      <c r="A71" s="156" t="s">
        <v>195</v>
      </c>
      <c r="B71" s="156" t="s">
        <v>196</v>
      </c>
      <c r="C71" s="156">
        <v>79.37</v>
      </c>
      <c r="D71" s="156">
        <v>63</v>
      </c>
      <c r="E71" s="159">
        <v>7.0000000000000003E-38</v>
      </c>
      <c r="F71" s="156">
        <v>103</v>
      </c>
      <c r="H71" s="156" t="s">
        <v>328</v>
      </c>
      <c r="I71" s="156" t="s">
        <v>329</v>
      </c>
      <c r="J71" s="156">
        <v>100</v>
      </c>
      <c r="K71" s="156">
        <v>231</v>
      </c>
      <c r="L71" s="159">
        <v>2.0000000000000002E-111</v>
      </c>
      <c r="M71" s="156">
        <v>393</v>
      </c>
      <c r="O71" s="154" t="s">
        <v>300</v>
      </c>
      <c r="P71" s="154" t="s">
        <v>822</v>
      </c>
      <c r="Q71" s="154">
        <v>86.71</v>
      </c>
      <c r="R71" s="154">
        <v>158</v>
      </c>
      <c r="S71" s="160">
        <v>7.9999999999999994E-77</v>
      </c>
      <c r="T71" s="154">
        <v>277</v>
      </c>
    </row>
    <row r="72" spans="1:20" x14ac:dyDescent="0.25">
      <c r="H72" s="156" t="s">
        <v>330</v>
      </c>
      <c r="I72" s="156" t="s">
        <v>331</v>
      </c>
      <c r="J72" s="156">
        <v>99.16</v>
      </c>
      <c r="K72" s="156">
        <v>238</v>
      </c>
      <c r="L72" s="159">
        <v>2.0000000000000001E-139</v>
      </c>
      <c r="M72" s="156">
        <v>486</v>
      </c>
      <c r="O72" s="154" t="s">
        <v>304</v>
      </c>
      <c r="P72" s="154" t="s">
        <v>823</v>
      </c>
      <c r="Q72" s="154">
        <v>98.34</v>
      </c>
      <c r="R72" s="154">
        <v>241</v>
      </c>
      <c r="S72" s="160">
        <v>3.0000000000000002E-114</v>
      </c>
      <c r="T72" s="154">
        <v>407</v>
      </c>
    </row>
    <row r="73" spans="1:20" x14ac:dyDescent="0.25">
      <c r="H73" s="156" t="s">
        <v>332</v>
      </c>
      <c r="I73" s="156" t="s">
        <v>333</v>
      </c>
      <c r="J73" s="156">
        <v>98.44</v>
      </c>
      <c r="K73" s="156">
        <v>64</v>
      </c>
      <c r="L73" s="159">
        <v>8.9999999999999995E-57</v>
      </c>
      <c r="M73" s="156">
        <v>136</v>
      </c>
      <c r="O73" s="154" t="s">
        <v>310</v>
      </c>
      <c r="P73" s="154" t="s">
        <v>824</v>
      </c>
      <c r="Q73" s="154">
        <v>98.91</v>
      </c>
      <c r="R73" s="154">
        <v>184</v>
      </c>
      <c r="S73" s="160">
        <v>3E-98</v>
      </c>
      <c r="T73" s="154">
        <v>353</v>
      </c>
    </row>
    <row r="74" spans="1:20" x14ac:dyDescent="0.25">
      <c r="H74" s="156" t="s">
        <v>334</v>
      </c>
      <c r="I74" s="156" t="s">
        <v>335</v>
      </c>
      <c r="J74" s="156">
        <v>98.45</v>
      </c>
      <c r="K74" s="156">
        <v>193</v>
      </c>
      <c r="L74" s="159">
        <v>3.9999999999999998E-112</v>
      </c>
      <c r="M74" s="156">
        <v>395</v>
      </c>
      <c r="O74" s="154" t="s">
        <v>825</v>
      </c>
      <c r="P74" s="154" t="s">
        <v>826</v>
      </c>
      <c r="Q74" s="154">
        <v>87.86</v>
      </c>
      <c r="R74" s="154">
        <v>280</v>
      </c>
      <c r="S74" s="160">
        <v>9.0000000000000005E-126</v>
      </c>
      <c r="T74" s="154">
        <v>445</v>
      </c>
    </row>
    <row r="75" spans="1:20" x14ac:dyDescent="0.25">
      <c r="H75" s="156" t="s">
        <v>336</v>
      </c>
      <c r="I75" s="156" t="s">
        <v>337</v>
      </c>
      <c r="J75" s="156">
        <v>100</v>
      </c>
      <c r="K75" s="156">
        <v>229</v>
      </c>
      <c r="L75" s="159">
        <v>3.0000000000000001E-120</v>
      </c>
      <c r="M75" s="156">
        <v>422</v>
      </c>
      <c r="O75" s="154" t="s">
        <v>312</v>
      </c>
      <c r="P75" s="154" t="s">
        <v>827</v>
      </c>
      <c r="Q75" s="154">
        <v>89.04</v>
      </c>
      <c r="R75" s="154">
        <v>301</v>
      </c>
      <c r="S75" s="160">
        <v>1.9999999999999999E-157</v>
      </c>
      <c r="T75" s="154">
        <v>550</v>
      </c>
    </row>
    <row r="76" spans="1:20" x14ac:dyDescent="0.25">
      <c r="H76" s="156" t="s">
        <v>338</v>
      </c>
      <c r="I76" s="156" t="s">
        <v>339</v>
      </c>
      <c r="J76" s="156">
        <v>99.06</v>
      </c>
      <c r="K76" s="156">
        <v>213</v>
      </c>
      <c r="L76" s="159">
        <v>9.9999999999999994E-107</v>
      </c>
      <c r="M76" s="156">
        <v>377</v>
      </c>
      <c r="O76" s="154" t="s">
        <v>828</v>
      </c>
      <c r="P76" s="154" t="s">
        <v>829</v>
      </c>
      <c r="Q76" s="154">
        <v>98.55</v>
      </c>
      <c r="R76" s="154">
        <v>207</v>
      </c>
      <c r="S76" s="160">
        <v>2.0000000000000001E-123</v>
      </c>
      <c r="T76" s="154">
        <v>416</v>
      </c>
    </row>
    <row r="77" spans="1:20" x14ac:dyDescent="0.25">
      <c r="H77" s="156" t="s">
        <v>340</v>
      </c>
      <c r="I77" s="156" t="s">
        <v>341</v>
      </c>
      <c r="J77" s="156">
        <v>100</v>
      </c>
      <c r="K77" s="156">
        <v>163</v>
      </c>
      <c r="L77" s="159">
        <v>1.9999999999999999E-80</v>
      </c>
      <c r="M77" s="156">
        <v>290</v>
      </c>
      <c r="O77" s="154" t="s">
        <v>830</v>
      </c>
      <c r="P77" s="154" t="s">
        <v>831</v>
      </c>
      <c r="Q77" s="154">
        <v>95.3</v>
      </c>
      <c r="R77" s="154">
        <v>149</v>
      </c>
      <c r="S77" s="160">
        <v>4E-78</v>
      </c>
      <c r="T77" s="154">
        <v>286</v>
      </c>
    </row>
    <row r="78" spans="1:20" x14ac:dyDescent="0.25">
      <c r="H78" s="156" t="s">
        <v>342</v>
      </c>
      <c r="I78" s="156" t="s">
        <v>343</v>
      </c>
      <c r="J78" s="156">
        <v>96.62</v>
      </c>
      <c r="K78" s="156">
        <v>237</v>
      </c>
      <c r="L78" s="159">
        <v>2E-120</v>
      </c>
      <c r="M78" s="156">
        <v>423</v>
      </c>
      <c r="O78" s="154" t="s">
        <v>314</v>
      </c>
      <c r="P78" s="154" t="s">
        <v>832</v>
      </c>
      <c r="Q78" s="154">
        <v>95.13</v>
      </c>
      <c r="R78" s="154">
        <v>226</v>
      </c>
      <c r="S78" s="160">
        <v>2.9999999999999999E-125</v>
      </c>
      <c r="T78" s="154">
        <v>416</v>
      </c>
    </row>
    <row r="79" spans="1:20" x14ac:dyDescent="0.25">
      <c r="H79" s="156" t="s">
        <v>344</v>
      </c>
      <c r="I79" s="156" t="s">
        <v>345</v>
      </c>
      <c r="J79" s="156">
        <v>98.6</v>
      </c>
      <c r="K79" s="156">
        <v>143</v>
      </c>
      <c r="L79" s="159">
        <v>3.9999999999999998E-80</v>
      </c>
      <c r="M79" s="156">
        <v>289</v>
      </c>
      <c r="O79" s="154" t="s">
        <v>833</v>
      </c>
      <c r="P79" s="154" t="s">
        <v>834</v>
      </c>
      <c r="Q79" s="154">
        <v>96.67</v>
      </c>
      <c r="R79" s="154">
        <v>180</v>
      </c>
      <c r="S79" s="160">
        <v>6E-98</v>
      </c>
      <c r="T79" s="154">
        <v>352</v>
      </c>
    </row>
    <row r="80" spans="1:20" x14ac:dyDescent="0.25">
      <c r="H80" s="156" t="s">
        <v>346</v>
      </c>
      <c r="I80" s="156" t="s">
        <v>347</v>
      </c>
      <c r="J80" s="156">
        <v>93.09</v>
      </c>
      <c r="K80" s="156">
        <v>217</v>
      </c>
      <c r="L80" s="159">
        <v>6.0000000000000003E-115</v>
      </c>
      <c r="M80" s="156">
        <v>404</v>
      </c>
      <c r="O80" s="154" t="s">
        <v>318</v>
      </c>
      <c r="P80" s="154" t="s">
        <v>835</v>
      </c>
      <c r="Q80" s="154">
        <v>88.89</v>
      </c>
      <c r="R80" s="154">
        <v>216</v>
      </c>
      <c r="S80" s="160">
        <v>2.0000000000000001E-117</v>
      </c>
      <c r="T80" s="154">
        <v>417</v>
      </c>
    </row>
    <row r="81" spans="8:20" x14ac:dyDescent="0.25">
      <c r="H81" s="156" t="s">
        <v>348</v>
      </c>
      <c r="I81" s="156" t="s">
        <v>349</v>
      </c>
      <c r="J81" s="156">
        <v>99.39</v>
      </c>
      <c r="K81" s="156">
        <v>163</v>
      </c>
      <c r="L81" s="159">
        <v>6.0000000000000003E-93</v>
      </c>
      <c r="M81" s="156">
        <v>331</v>
      </c>
      <c r="O81" s="154" t="s">
        <v>836</v>
      </c>
      <c r="P81" s="154" t="s">
        <v>837</v>
      </c>
      <c r="Q81" s="154">
        <v>93.55</v>
      </c>
      <c r="R81" s="154">
        <v>93</v>
      </c>
      <c r="S81" s="160">
        <v>3E-43</v>
      </c>
      <c r="T81" s="154">
        <v>171</v>
      </c>
    </row>
    <row r="82" spans="8:20" x14ac:dyDescent="0.25">
      <c r="H82" s="156" t="s">
        <v>350</v>
      </c>
      <c r="I82" s="156" t="s">
        <v>351</v>
      </c>
      <c r="J82" s="156">
        <v>100</v>
      </c>
      <c r="K82" s="156">
        <v>218</v>
      </c>
      <c r="L82" s="159">
        <v>9.9999999999999998E-114</v>
      </c>
      <c r="M82" s="156">
        <v>400</v>
      </c>
      <c r="O82" s="154" t="s">
        <v>326</v>
      </c>
      <c r="P82" s="154" t="s">
        <v>838</v>
      </c>
      <c r="Q82" s="154">
        <v>95.58</v>
      </c>
      <c r="R82" s="154">
        <v>181</v>
      </c>
      <c r="S82" s="160">
        <v>7.9999999999999992E-93</v>
      </c>
      <c r="T82" s="154">
        <v>335</v>
      </c>
    </row>
    <row r="83" spans="8:20" x14ac:dyDescent="0.25">
      <c r="H83" s="156" t="s">
        <v>352</v>
      </c>
      <c r="I83" s="156" t="s">
        <v>353</v>
      </c>
      <c r="J83" s="156">
        <v>100</v>
      </c>
      <c r="K83" s="156">
        <v>180</v>
      </c>
      <c r="L83" s="159">
        <v>1E-97</v>
      </c>
      <c r="M83" s="156">
        <v>347</v>
      </c>
      <c r="O83" s="154" t="s">
        <v>839</v>
      </c>
      <c r="P83" s="154" t="s">
        <v>840</v>
      </c>
      <c r="Q83" s="154">
        <v>94.69</v>
      </c>
      <c r="R83" s="154">
        <v>207</v>
      </c>
      <c r="S83" s="160">
        <v>1.9999999999999999E-112</v>
      </c>
      <c r="T83" s="154">
        <v>400</v>
      </c>
    </row>
    <row r="84" spans="8:20" x14ac:dyDescent="0.25">
      <c r="H84" s="156" t="s">
        <v>354</v>
      </c>
      <c r="I84" s="156" t="s">
        <v>355</v>
      </c>
      <c r="J84" s="156">
        <v>98.54</v>
      </c>
      <c r="K84" s="156">
        <v>137</v>
      </c>
      <c r="L84" s="159">
        <v>7.0000000000000006E-79</v>
      </c>
      <c r="M84" s="156">
        <v>285</v>
      </c>
      <c r="O84" s="154" t="s">
        <v>330</v>
      </c>
      <c r="P84" s="154" t="s">
        <v>841</v>
      </c>
      <c r="Q84" s="154">
        <v>95.8</v>
      </c>
      <c r="R84" s="154">
        <v>238</v>
      </c>
      <c r="S84" s="160">
        <v>3E-134</v>
      </c>
      <c r="T84" s="154">
        <v>473</v>
      </c>
    </row>
    <row r="85" spans="8:20" x14ac:dyDescent="0.25">
      <c r="H85" s="156" t="s">
        <v>356</v>
      </c>
      <c r="I85" s="156" t="s">
        <v>357</v>
      </c>
      <c r="J85" s="156">
        <v>98.75</v>
      </c>
      <c r="K85" s="156">
        <v>160</v>
      </c>
      <c r="L85" s="159">
        <v>2E-90</v>
      </c>
      <c r="M85" s="156">
        <v>323</v>
      </c>
      <c r="O85" s="154" t="s">
        <v>842</v>
      </c>
      <c r="P85" s="154" t="s">
        <v>843</v>
      </c>
      <c r="Q85" s="154">
        <v>93.41</v>
      </c>
      <c r="R85" s="154">
        <v>273</v>
      </c>
      <c r="S85" s="160">
        <v>4.9999999999999999E-150</v>
      </c>
      <c r="T85" s="154">
        <v>525</v>
      </c>
    </row>
    <row r="86" spans="8:20" x14ac:dyDescent="0.25">
      <c r="H86" s="156" t="s">
        <v>358</v>
      </c>
      <c r="I86" s="156" t="s">
        <v>359</v>
      </c>
      <c r="J86" s="156">
        <v>100</v>
      </c>
      <c r="K86" s="156">
        <v>212</v>
      </c>
      <c r="L86" s="159">
        <v>7.9999999999999999E-109</v>
      </c>
      <c r="M86" s="156">
        <v>384</v>
      </c>
      <c r="O86" s="154" t="s">
        <v>844</v>
      </c>
      <c r="P86" s="154" t="s">
        <v>845</v>
      </c>
      <c r="Q86" s="154">
        <v>90.69</v>
      </c>
      <c r="R86" s="154">
        <v>247</v>
      </c>
      <c r="S86" s="160">
        <v>9.0000000000000002E-133</v>
      </c>
      <c r="T86" s="154">
        <v>468</v>
      </c>
    </row>
    <row r="87" spans="8:20" x14ac:dyDescent="0.25">
      <c r="H87" s="156" t="s">
        <v>360</v>
      </c>
      <c r="I87" s="156" t="s">
        <v>361</v>
      </c>
      <c r="J87" s="156">
        <v>100</v>
      </c>
      <c r="K87" s="156">
        <v>188</v>
      </c>
      <c r="L87" s="159">
        <v>1.9999999999999999E-105</v>
      </c>
      <c r="M87" s="156">
        <v>373</v>
      </c>
      <c r="O87" s="154" t="s">
        <v>846</v>
      </c>
      <c r="P87" s="154" t="s">
        <v>847</v>
      </c>
      <c r="Q87" s="154">
        <v>92.75</v>
      </c>
      <c r="R87" s="154">
        <v>193</v>
      </c>
      <c r="S87" s="160">
        <v>9.9999999999999991E-97</v>
      </c>
      <c r="T87" s="154">
        <v>348</v>
      </c>
    </row>
    <row r="88" spans="8:20" x14ac:dyDescent="0.25">
      <c r="H88" s="156" t="s">
        <v>362</v>
      </c>
      <c r="I88" s="156" t="s">
        <v>363</v>
      </c>
      <c r="J88" s="156">
        <v>100</v>
      </c>
      <c r="K88" s="156">
        <v>222</v>
      </c>
      <c r="L88" s="159">
        <v>1.9999999999999999E-124</v>
      </c>
      <c r="M88" s="156">
        <v>436</v>
      </c>
      <c r="O88" s="154" t="s">
        <v>338</v>
      </c>
      <c r="P88" s="154" t="s">
        <v>848</v>
      </c>
      <c r="Q88" s="154">
        <v>94.16</v>
      </c>
      <c r="R88" s="154">
        <v>154</v>
      </c>
      <c r="S88" s="160">
        <v>1.9999999999999999E-104</v>
      </c>
      <c r="T88" s="154">
        <v>287</v>
      </c>
    </row>
    <row r="89" spans="8:20" x14ac:dyDescent="0.25">
      <c r="H89" s="156" t="s">
        <v>364</v>
      </c>
      <c r="I89" s="156" t="s">
        <v>365</v>
      </c>
      <c r="J89" s="156">
        <v>100</v>
      </c>
      <c r="K89" s="156">
        <v>185</v>
      </c>
      <c r="L89" s="159">
        <v>3.0000000000000001E-84</v>
      </c>
      <c r="M89" s="156">
        <v>302</v>
      </c>
      <c r="O89" s="154" t="s">
        <v>849</v>
      </c>
      <c r="P89" s="154" t="s">
        <v>850</v>
      </c>
      <c r="Q89" s="154">
        <v>94.39</v>
      </c>
      <c r="R89" s="154">
        <v>214</v>
      </c>
      <c r="S89" s="160">
        <v>3.0000000000000003E-101</v>
      </c>
      <c r="T89" s="154">
        <v>363</v>
      </c>
    </row>
    <row r="90" spans="8:20" x14ac:dyDescent="0.25">
      <c r="H90" s="156" t="s">
        <v>366</v>
      </c>
      <c r="I90" s="156" t="s">
        <v>367</v>
      </c>
      <c r="J90" s="156">
        <v>99.51</v>
      </c>
      <c r="K90" s="156">
        <v>203</v>
      </c>
      <c r="L90" s="159">
        <v>8.0000000000000001E-119</v>
      </c>
      <c r="M90" s="156">
        <v>417</v>
      </c>
      <c r="O90" s="154" t="s">
        <v>851</v>
      </c>
      <c r="P90" s="154" t="s">
        <v>852</v>
      </c>
      <c r="Q90" s="154">
        <v>90.49</v>
      </c>
      <c r="R90" s="154">
        <v>326</v>
      </c>
      <c r="S90" s="160">
        <v>0</v>
      </c>
      <c r="T90" s="154">
        <v>707</v>
      </c>
    </row>
    <row r="91" spans="8:20" x14ac:dyDescent="0.25">
      <c r="H91" s="156" t="s">
        <v>368</v>
      </c>
      <c r="I91" s="156" t="s">
        <v>369</v>
      </c>
      <c r="J91" s="156">
        <v>100</v>
      </c>
      <c r="K91" s="156">
        <v>198</v>
      </c>
      <c r="L91" s="159">
        <v>1.9999999999999999E-98</v>
      </c>
      <c r="M91" s="156">
        <v>349</v>
      </c>
      <c r="O91" s="154" t="s">
        <v>344</v>
      </c>
      <c r="P91" s="154" t="s">
        <v>853</v>
      </c>
      <c r="Q91" s="154">
        <v>95.8</v>
      </c>
      <c r="R91" s="154">
        <v>143</v>
      </c>
      <c r="S91" s="160">
        <v>1.9999999999999999E-75</v>
      </c>
      <c r="T91" s="154">
        <v>277</v>
      </c>
    </row>
    <row r="92" spans="8:20" x14ac:dyDescent="0.25">
      <c r="H92" s="156" t="s">
        <v>370</v>
      </c>
      <c r="I92" s="156" t="s">
        <v>371</v>
      </c>
      <c r="J92" s="156">
        <v>99.57</v>
      </c>
      <c r="K92" s="156">
        <v>230</v>
      </c>
      <c r="L92" s="159">
        <v>9.9999999999999996E-165</v>
      </c>
      <c r="M92" s="156">
        <v>444</v>
      </c>
      <c r="O92" s="154" t="s">
        <v>346</v>
      </c>
      <c r="P92" s="154" t="s">
        <v>854</v>
      </c>
      <c r="Q92" s="154">
        <v>90.39</v>
      </c>
      <c r="R92" s="154">
        <v>229</v>
      </c>
      <c r="S92" s="160">
        <v>2E-116</v>
      </c>
      <c r="T92" s="154">
        <v>414</v>
      </c>
    </row>
    <row r="93" spans="8:20" x14ac:dyDescent="0.25">
      <c r="H93" s="156" t="s">
        <v>372</v>
      </c>
      <c r="I93" s="156" t="s">
        <v>373</v>
      </c>
      <c r="J93" s="156">
        <v>100</v>
      </c>
      <c r="K93" s="156">
        <v>188</v>
      </c>
      <c r="L93" s="159">
        <v>2.9999999999999999E-110</v>
      </c>
      <c r="M93" s="156">
        <v>389</v>
      </c>
      <c r="O93" s="154" t="s">
        <v>855</v>
      </c>
      <c r="P93" s="154" t="s">
        <v>856</v>
      </c>
      <c r="Q93" s="154">
        <v>95.83</v>
      </c>
      <c r="R93" s="154">
        <v>120</v>
      </c>
      <c r="S93" s="160">
        <v>4E-55</v>
      </c>
      <c r="T93" s="154">
        <v>210</v>
      </c>
    </row>
    <row r="94" spans="8:20" x14ac:dyDescent="0.25">
      <c r="H94" s="156" t="s">
        <v>374</v>
      </c>
      <c r="I94" s="156" t="s">
        <v>375</v>
      </c>
      <c r="J94" s="156">
        <v>99.5</v>
      </c>
      <c r="K94" s="156">
        <v>202</v>
      </c>
      <c r="L94" s="159">
        <v>2.0000000000000001E-108</v>
      </c>
      <c r="M94" s="156">
        <v>382</v>
      </c>
      <c r="O94" s="154" t="s">
        <v>348</v>
      </c>
      <c r="P94" s="154" t="s">
        <v>857</v>
      </c>
      <c r="Q94" s="154">
        <v>90.91</v>
      </c>
      <c r="R94" s="154">
        <v>88</v>
      </c>
      <c r="S94" s="160">
        <v>1E-42</v>
      </c>
      <c r="T94" s="154">
        <v>169</v>
      </c>
    </row>
    <row r="95" spans="8:20" x14ac:dyDescent="0.25">
      <c r="H95" s="156" t="s">
        <v>376</v>
      </c>
      <c r="I95" s="156" t="s">
        <v>377</v>
      </c>
      <c r="J95" s="156">
        <v>99.58</v>
      </c>
      <c r="K95" s="156">
        <v>236</v>
      </c>
      <c r="L95" s="159">
        <v>2.0000000000000001E-135</v>
      </c>
      <c r="M95" s="156">
        <v>472</v>
      </c>
      <c r="O95" s="154" t="s">
        <v>350</v>
      </c>
      <c r="P95" s="154" t="s">
        <v>858</v>
      </c>
      <c r="Q95" s="154">
        <v>88.53</v>
      </c>
      <c r="R95" s="154">
        <v>218</v>
      </c>
      <c r="S95" s="160">
        <v>6.0000000000000003E-96</v>
      </c>
      <c r="T95" s="154">
        <v>345</v>
      </c>
    </row>
    <row r="96" spans="8:20" x14ac:dyDescent="0.25">
      <c r="H96" s="156" t="s">
        <v>378</v>
      </c>
      <c r="I96" s="156" t="s">
        <v>379</v>
      </c>
      <c r="J96" s="156">
        <v>99.06</v>
      </c>
      <c r="K96" s="156">
        <v>212</v>
      </c>
      <c r="L96" s="159">
        <v>3E-124</v>
      </c>
      <c r="M96" s="156">
        <v>435</v>
      </c>
      <c r="O96" s="154" t="s">
        <v>859</v>
      </c>
      <c r="P96" s="154" t="s">
        <v>860</v>
      </c>
      <c r="Q96" s="154">
        <v>93.94</v>
      </c>
      <c r="R96" s="154">
        <v>132</v>
      </c>
      <c r="S96" s="160">
        <v>9.9999999999999992E-72</v>
      </c>
      <c r="T96" s="154">
        <v>265</v>
      </c>
    </row>
    <row r="97" spans="8:20" x14ac:dyDescent="0.25">
      <c r="H97" s="156" t="s">
        <v>380</v>
      </c>
      <c r="I97" s="156" t="s">
        <v>381</v>
      </c>
      <c r="J97" s="156">
        <v>100</v>
      </c>
      <c r="K97" s="156">
        <v>166</v>
      </c>
      <c r="L97" s="159">
        <v>1.9999999999999999E-94</v>
      </c>
      <c r="M97" s="156">
        <v>336</v>
      </c>
      <c r="O97" s="154" t="s">
        <v>352</v>
      </c>
      <c r="P97" s="154" t="s">
        <v>861</v>
      </c>
      <c r="Q97" s="154">
        <v>91.67</v>
      </c>
      <c r="R97" s="154">
        <v>180</v>
      </c>
      <c r="S97" s="160">
        <v>6.0000000000000002E-86</v>
      </c>
      <c r="T97" s="154">
        <v>312</v>
      </c>
    </row>
    <row r="98" spans="8:20" x14ac:dyDescent="0.25">
      <c r="H98" s="156" t="s">
        <v>382</v>
      </c>
      <c r="I98" s="156" t="s">
        <v>383</v>
      </c>
      <c r="J98" s="156">
        <v>89.32</v>
      </c>
      <c r="K98" s="156">
        <v>103</v>
      </c>
      <c r="L98" s="159">
        <v>1.0000000000000001E-32</v>
      </c>
      <c r="M98" s="156">
        <v>130</v>
      </c>
      <c r="O98" s="154" t="s">
        <v>354</v>
      </c>
      <c r="P98" s="154" t="s">
        <v>862</v>
      </c>
      <c r="Q98" s="154">
        <v>89.63</v>
      </c>
      <c r="R98" s="154">
        <v>164</v>
      </c>
      <c r="S98" s="160">
        <v>9.9999999999999996E-81</v>
      </c>
      <c r="T98" s="154">
        <v>295</v>
      </c>
    </row>
    <row r="99" spans="8:20" x14ac:dyDescent="0.25">
      <c r="H99" s="156" t="s">
        <v>384</v>
      </c>
      <c r="I99" s="156" t="s">
        <v>385</v>
      </c>
      <c r="J99" s="156">
        <v>92.96</v>
      </c>
      <c r="K99" s="156">
        <v>71</v>
      </c>
      <c r="L99" s="159">
        <v>3.0000000000000002E-36</v>
      </c>
      <c r="M99" s="156">
        <v>142</v>
      </c>
      <c r="O99" s="154" t="s">
        <v>358</v>
      </c>
      <c r="P99" s="154" t="s">
        <v>863</v>
      </c>
      <c r="Q99" s="154">
        <v>96.37</v>
      </c>
      <c r="R99" s="154">
        <v>193</v>
      </c>
      <c r="S99" s="160">
        <v>2E-92</v>
      </c>
      <c r="T99" s="154">
        <v>333</v>
      </c>
    </row>
    <row r="100" spans="8:20" x14ac:dyDescent="0.25">
      <c r="H100" s="156" t="s">
        <v>386</v>
      </c>
      <c r="I100" s="156" t="s">
        <v>387</v>
      </c>
      <c r="J100" s="156">
        <v>99.63</v>
      </c>
      <c r="K100" s="156">
        <v>268</v>
      </c>
      <c r="L100" s="159">
        <v>3.0000000000000002E-146</v>
      </c>
      <c r="M100" s="156">
        <v>508</v>
      </c>
      <c r="O100" s="154" t="s">
        <v>360</v>
      </c>
      <c r="P100" s="154" t="s">
        <v>864</v>
      </c>
      <c r="Q100" s="154">
        <v>93.62</v>
      </c>
      <c r="R100" s="154">
        <v>188</v>
      </c>
      <c r="S100" s="160">
        <v>1.9999999999999999E-98</v>
      </c>
      <c r="T100" s="154">
        <v>353</v>
      </c>
    </row>
    <row r="101" spans="8:20" x14ac:dyDescent="0.25">
      <c r="H101" s="156" t="s">
        <v>388</v>
      </c>
      <c r="I101" s="156" t="s">
        <v>389</v>
      </c>
      <c r="J101" s="156">
        <v>100</v>
      </c>
      <c r="K101" s="156">
        <v>178</v>
      </c>
      <c r="L101" s="159">
        <v>7.9999999999999995E-88</v>
      </c>
      <c r="M101" s="156">
        <v>314</v>
      </c>
      <c r="O101" s="154" t="s">
        <v>364</v>
      </c>
      <c r="P101" s="154" t="s">
        <v>865</v>
      </c>
      <c r="Q101" s="154">
        <v>89.16</v>
      </c>
      <c r="R101" s="154">
        <v>203</v>
      </c>
      <c r="S101" s="160">
        <v>3.0000000000000002E-97</v>
      </c>
      <c r="T101" s="154">
        <v>308</v>
      </c>
    </row>
    <row r="102" spans="8:20" x14ac:dyDescent="0.25">
      <c r="H102" s="156" t="s">
        <v>390</v>
      </c>
      <c r="I102" s="156" t="s">
        <v>391</v>
      </c>
      <c r="J102" s="156">
        <v>100</v>
      </c>
      <c r="K102" s="156">
        <v>170</v>
      </c>
      <c r="L102" s="159">
        <v>1E-119</v>
      </c>
      <c r="M102" s="156">
        <v>342</v>
      </c>
      <c r="O102" s="154" t="s">
        <v>372</v>
      </c>
      <c r="P102" s="154" t="s">
        <v>866</v>
      </c>
      <c r="Q102" s="154">
        <v>96.3</v>
      </c>
      <c r="R102" s="154">
        <v>189</v>
      </c>
      <c r="S102" s="160">
        <v>3.0000000000000002E-106</v>
      </c>
      <c r="T102" s="154">
        <v>380</v>
      </c>
    </row>
    <row r="103" spans="8:20" x14ac:dyDescent="0.25">
      <c r="H103" s="156" t="s">
        <v>392</v>
      </c>
      <c r="I103" s="156" t="s">
        <v>393</v>
      </c>
      <c r="J103" s="156">
        <v>95.77</v>
      </c>
      <c r="K103" s="156">
        <v>71</v>
      </c>
      <c r="L103" s="159">
        <v>1.9999999999999999E-39</v>
      </c>
      <c r="M103" s="156">
        <v>133</v>
      </c>
      <c r="O103" s="154" t="s">
        <v>867</v>
      </c>
      <c r="P103" s="154" t="s">
        <v>868</v>
      </c>
      <c r="Q103" s="154">
        <v>86.56</v>
      </c>
      <c r="R103" s="154">
        <v>186</v>
      </c>
      <c r="S103" s="160">
        <v>8E-90</v>
      </c>
      <c r="T103" s="154">
        <v>325</v>
      </c>
    </row>
    <row r="104" spans="8:20" x14ac:dyDescent="0.25">
      <c r="H104" s="156" t="s">
        <v>394</v>
      </c>
      <c r="I104" s="156" t="s">
        <v>395</v>
      </c>
      <c r="J104" s="156">
        <v>93.33</v>
      </c>
      <c r="K104" s="156">
        <v>120</v>
      </c>
      <c r="L104" s="159">
        <v>3.0000000000000002E-55</v>
      </c>
      <c r="M104" s="156">
        <v>206</v>
      </c>
      <c r="O104" s="154" t="s">
        <v>374</v>
      </c>
      <c r="P104" s="154" t="s">
        <v>869</v>
      </c>
      <c r="Q104" s="154">
        <v>94.09</v>
      </c>
      <c r="R104" s="154">
        <v>203</v>
      </c>
      <c r="S104" s="160">
        <v>4.0000000000000002E-101</v>
      </c>
      <c r="T104" s="154">
        <v>362</v>
      </c>
    </row>
    <row r="105" spans="8:20" x14ac:dyDescent="0.25">
      <c r="H105" s="156" t="s">
        <v>396</v>
      </c>
      <c r="I105" s="156" t="s">
        <v>397</v>
      </c>
      <c r="J105" s="156">
        <v>97.37</v>
      </c>
      <c r="K105" s="156">
        <v>114</v>
      </c>
      <c r="L105" s="159">
        <v>1.9999999999999999E-82</v>
      </c>
      <c r="M105" s="156">
        <v>227</v>
      </c>
      <c r="O105" s="154" t="s">
        <v>376</v>
      </c>
      <c r="P105" s="154" t="s">
        <v>870</v>
      </c>
      <c r="Q105" s="154">
        <v>95.34</v>
      </c>
      <c r="R105" s="154">
        <v>236</v>
      </c>
      <c r="S105" s="160">
        <v>3.0000000000000001E-127</v>
      </c>
      <c r="T105" s="154">
        <v>449</v>
      </c>
    </row>
    <row r="106" spans="8:20" x14ac:dyDescent="0.25">
      <c r="H106" s="156" t="s">
        <v>398</v>
      </c>
      <c r="I106" s="156" t="s">
        <v>399</v>
      </c>
      <c r="J106" s="156">
        <v>100</v>
      </c>
      <c r="K106" s="156">
        <v>157</v>
      </c>
      <c r="L106" s="159">
        <v>1.9999999999999999E-75</v>
      </c>
      <c r="M106" s="156">
        <v>273</v>
      </c>
      <c r="O106" s="154" t="s">
        <v>871</v>
      </c>
      <c r="P106" s="154" t="s">
        <v>872</v>
      </c>
      <c r="Q106" s="154">
        <v>85.87</v>
      </c>
      <c r="R106" s="154">
        <v>276</v>
      </c>
      <c r="S106" s="160">
        <v>4.0000000000000002E-135</v>
      </c>
      <c r="T106" s="154">
        <v>475</v>
      </c>
    </row>
    <row r="107" spans="8:20" x14ac:dyDescent="0.25">
      <c r="H107" s="156" t="s">
        <v>400</v>
      </c>
      <c r="I107" s="156" t="s">
        <v>401</v>
      </c>
      <c r="J107" s="156">
        <v>99.44</v>
      </c>
      <c r="K107" s="156">
        <v>180</v>
      </c>
      <c r="L107" s="159">
        <v>8.9999999999999995E-91</v>
      </c>
      <c r="M107" s="156">
        <v>323</v>
      </c>
      <c r="O107" s="154" t="s">
        <v>873</v>
      </c>
      <c r="P107" s="154" t="s">
        <v>874</v>
      </c>
      <c r="Q107" s="154">
        <v>88</v>
      </c>
      <c r="R107" s="154">
        <v>100</v>
      </c>
      <c r="S107" s="160">
        <v>7.9999999999999995E-49</v>
      </c>
      <c r="T107" s="154">
        <v>189</v>
      </c>
    </row>
    <row r="108" spans="8:20" x14ac:dyDescent="0.25">
      <c r="H108" s="156" t="s">
        <v>402</v>
      </c>
      <c r="I108" s="156" t="s">
        <v>403</v>
      </c>
      <c r="J108" s="156">
        <v>98.46</v>
      </c>
      <c r="K108" s="156">
        <v>130</v>
      </c>
      <c r="L108" s="159">
        <v>2.9999999999999999E-69</v>
      </c>
      <c r="M108" s="156">
        <v>252</v>
      </c>
      <c r="O108" s="154" t="s">
        <v>388</v>
      </c>
      <c r="P108" s="154" t="s">
        <v>875</v>
      </c>
      <c r="Q108" s="154">
        <v>95.45</v>
      </c>
      <c r="R108" s="154">
        <v>176</v>
      </c>
      <c r="S108" s="160">
        <v>9.9999999999999996E-81</v>
      </c>
      <c r="T108" s="154">
        <v>295</v>
      </c>
    </row>
    <row r="109" spans="8:20" x14ac:dyDescent="0.25">
      <c r="H109" s="156" t="s">
        <v>404</v>
      </c>
      <c r="I109" s="156" t="s">
        <v>405</v>
      </c>
      <c r="J109" s="156">
        <v>98.44</v>
      </c>
      <c r="K109" s="156">
        <v>64</v>
      </c>
      <c r="L109" s="159">
        <v>1E-35</v>
      </c>
      <c r="M109" s="156">
        <v>140</v>
      </c>
      <c r="O109" s="154" t="s">
        <v>876</v>
      </c>
      <c r="P109" s="154" t="s">
        <v>877</v>
      </c>
      <c r="Q109" s="154">
        <v>99.19</v>
      </c>
      <c r="R109" s="154">
        <v>124</v>
      </c>
      <c r="S109" s="160">
        <v>2.0000000000000001E-56</v>
      </c>
      <c r="T109" s="154">
        <v>214</v>
      </c>
    </row>
    <row r="110" spans="8:20" x14ac:dyDescent="0.25">
      <c r="H110" s="156" t="s">
        <v>406</v>
      </c>
      <c r="I110" s="156" t="s">
        <v>407</v>
      </c>
      <c r="J110" s="156">
        <v>100</v>
      </c>
      <c r="K110" s="156">
        <v>174</v>
      </c>
      <c r="L110" s="159">
        <v>3.0000000000000001E-95</v>
      </c>
      <c r="M110" s="156">
        <v>338</v>
      </c>
      <c r="O110" s="154" t="s">
        <v>392</v>
      </c>
      <c r="P110" s="154" t="s">
        <v>878</v>
      </c>
      <c r="Q110" s="154">
        <v>85.92</v>
      </c>
      <c r="R110" s="154">
        <v>71</v>
      </c>
      <c r="S110" s="160">
        <v>4.0000000000000002E-32</v>
      </c>
      <c r="T110" s="154">
        <v>122</v>
      </c>
    </row>
    <row r="111" spans="8:20" x14ac:dyDescent="0.25">
      <c r="H111" s="156" t="s">
        <v>408</v>
      </c>
      <c r="I111" s="156" t="s">
        <v>409</v>
      </c>
      <c r="J111" s="156">
        <v>100</v>
      </c>
      <c r="K111" s="156">
        <v>82</v>
      </c>
      <c r="L111" s="159">
        <v>3.0000000000000003E-42</v>
      </c>
      <c r="M111" s="156">
        <v>162</v>
      </c>
      <c r="O111" s="154" t="s">
        <v>396</v>
      </c>
      <c r="P111" s="154" t="s">
        <v>879</v>
      </c>
      <c r="Q111" s="154">
        <v>91.23</v>
      </c>
      <c r="R111" s="154">
        <v>114</v>
      </c>
      <c r="S111" s="160">
        <v>1.0000000000000001E-68</v>
      </c>
      <c r="T111" s="154">
        <v>213</v>
      </c>
    </row>
    <row r="112" spans="8:20" x14ac:dyDescent="0.25">
      <c r="H112" s="156" t="s">
        <v>410</v>
      </c>
      <c r="I112" s="156" t="s">
        <v>411</v>
      </c>
      <c r="J112" s="156">
        <v>100</v>
      </c>
      <c r="K112" s="156">
        <v>74</v>
      </c>
      <c r="L112" s="159">
        <v>2.9999999999999999E-41</v>
      </c>
      <c r="M112" s="156">
        <v>159</v>
      </c>
      <c r="O112" s="154" t="s">
        <v>880</v>
      </c>
      <c r="P112" s="154" t="s">
        <v>881</v>
      </c>
      <c r="Q112" s="154">
        <v>98.08</v>
      </c>
      <c r="R112" s="154">
        <v>52</v>
      </c>
      <c r="S112" s="160">
        <v>4.9999999999999995E-22</v>
      </c>
      <c r="T112" s="154">
        <v>99.8</v>
      </c>
    </row>
    <row r="113" spans="8:20" x14ac:dyDescent="0.25">
      <c r="H113" s="156" t="s">
        <v>412</v>
      </c>
      <c r="I113" s="156" t="s">
        <v>413</v>
      </c>
      <c r="J113" s="156">
        <v>99.26</v>
      </c>
      <c r="K113" s="156">
        <v>135</v>
      </c>
      <c r="L113" s="159">
        <v>1.9999999999999999E-77</v>
      </c>
      <c r="M113" s="156">
        <v>279</v>
      </c>
      <c r="O113" s="154" t="s">
        <v>404</v>
      </c>
      <c r="P113" s="154" t="s">
        <v>882</v>
      </c>
      <c r="Q113" s="154">
        <v>98.44</v>
      </c>
      <c r="R113" s="154">
        <v>64</v>
      </c>
      <c r="S113" s="160">
        <v>1.9999999999999999E-34</v>
      </c>
      <c r="T113" s="154">
        <v>140</v>
      </c>
    </row>
    <row r="114" spans="8:20" x14ac:dyDescent="0.25">
      <c r="H114" s="156" t="s">
        <v>414</v>
      </c>
      <c r="I114" s="156" t="s">
        <v>415</v>
      </c>
      <c r="J114" s="156">
        <v>98.94</v>
      </c>
      <c r="K114" s="156">
        <v>94</v>
      </c>
      <c r="L114" s="159">
        <v>5.0000000000000002E-54</v>
      </c>
      <c r="M114" s="156">
        <v>201</v>
      </c>
      <c r="O114" s="154" t="s">
        <v>404</v>
      </c>
      <c r="P114" s="154" t="s">
        <v>883</v>
      </c>
      <c r="Q114" s="154">
        <v>98.44</v>
      </c>
      <c r="R114" s="154">
        <v>64</v>
      </c>
      <c r="S114" s="160">
        <v>1.9999999999999999E-34</v>
      </c>
      <c r="T114" s="154">
        <v>140</v>
      </c>
    </row>
    <row r="115" spans="8:20" x14ac:dyDescent="0.25">
      <c r="H115" s="156" t="s">
        <v>416</v>
      </c>
      <c r="I115" s="156" t="s">
        <v>417</v>
      </c>
      <c r="J115" s="156">
        <v>97.3</v>
      </c>
      <c r="K115" s="156">
        <v>74</v>
      </c>
      <c r="L115" s="159">
        <v>4.9999999999999996E-40</v>
      </c>
      <c r="M115" s="156">
        <v>155</v>
      </c>
      <c r="O115" s="154" t="s">
        <v>406</v>
      </c>
      <c r="P115" s="154" t="s">
        <v>884</v>
      </c>
      <c r="Q115" s="154">
        <v>98.8</v>
      </c>
      <c r="R115" s="154">
        <v>166</v>
      </c>
      <c r="S115" s="160">
        <v>4.9999999999999995E-94</v>
      </c>
      <c r="T115" s="154">
        <v>320</v>
      </c>
    </row>
    <row r="116" spans="8:20" x14ac:dyDescent="0.25">
      <c r="H116" s="156" t="s">
        <v>418</v>
      </c>
      <c r="I116" s="156" t="s">
        <v>419</v>
      </c>
      <c r="J116" s="156">
        <v>100</v>
      </c>
      <c r="K116" s="156">
        <v>45</v>
      </c>
      <c r="L116" s="159">
        <v>1E-27</v>
      </c>
      <c r="M116" s="156">
        <v>95.1</v>
      </c>
      <c r="O116" s="154" t="s">
        <v>408</v>
      </c>
      <c r="P116" s="154" t="s">
        <v>885</v>
      </c>
      <c r="Q116" s="154">
        <v>90.24</v>
      </c>
      <c r="R116" s="154">
        <v>82</v>
      </c>
      <c r="S116" s="160">
        <v>3E-37</v>
      </c>
      <c r="T116" s="154">
        <v>150</v>
      </c>
    </row>
    <row r="117" spans="8:20" x14ac:dyDescent="0.25">
      <c r="H117" s="156" t="s">
        <v>420</v>
      </c>
      <c r="I117" s="156" t="s">
        <v>421</v>
      </c>
      <c r="J117" s="156">
        <v>94.37</v>
      </c>
      <c r="K117" s="156">
        <v>71</v>
      </c>
      <c r="L117" s="159">
        <v>9.9999999999999993E-35</v>
      </c>
      <c r="M117" s="156">
        <v>137</v>
      </c>
      <c r="O117" s="154" t="s">
        <v>410</v>
      </c>
      <c r="P117" s="154" t="s">
        <v>886</v>
      </c>
      <c r="Q117" s="154">
        <v>97.3</v>
      </c>
      <c r="R117" s="154">
        <v>74</v>
      </c>
      <c r="S117" s="160">
        <v>1.9999999999999999E-39</v>
      </c>
      <c r="T117" s="154">
        <v>157</v>
      </c>
    </row>
    <row r="118" spans="8:20" x14ac:dyDescent="0.25">
      <c r="H118" s="156" t="s">
        <v>422</v>
      </c>
      <c r="I118" s="156" t="s">
        <v>423</v>
      </c>
      <c r="J118" s="156">
        <v>100</v>
      </c>
      <c r="K118" s="156">
        <v>112</v>
      </c>
      <c r="L118" s="159">
        <v>8.9999999999999999E-63</v>
      </c>
      <c r="M118" s="156">
        <v>230</v>
      </c>
      <c r="O118" s="154" t="s">
        <v>412</v>
      </c>
      <c r="P118" s="154" t="s">
        <v>887</v>
      </c>
      <c r="Q118" s="154">
        <v>94.07</v>
      </c>
      <c r="R118" s="154">
        <v>135</v>
      </c>
      <c r="S118" s="160">
        <v>2.9999999999999999E-69</v>
      </c>
      <c r="T118" s="154">
        <v>256</v>
      </c>
    </row>
    <row r="119" spans="8:20" x14ac:dyDescent="0.25">
      <c r="H119" s="156" t="s">
        <v>424</v>
      </c>
      <c r="I119" s="156" t="s">
        <v>425</v>
      </c>
      <c r="J119" s="156">
        <v>98.45</v>
      </c>
      <c r="K119" s="156">
        <v>129</v>
      </c>
      <c r="L119" s="159">
        <v>1.9999999999999999E-69</v>
      </c>
      <c r="M119" s="156">
        <v>248</v>
      </c>
      <c r="O119" s="154" t="s">
        <v>414</v>
      </c>
      <c r="P119" s="154" t="s">
        <v>888</v>
      </c>
      <c r="Q119" s="154">
        <v>92.55</v>
      </c>
      <c r="R119" s="154">
        <v>94</v>
      </c>
      <c r="S119" s="160">
        <v>4.9999999999999999E-49</v>
      </c>
      <c r="T119" s="154">
        <v>189</v>
      </c>
    </row>
    <row r="120" spans="8:20" x14ac:dyDescent="0.25">
      <c r="H120" s="156" t="s">
        <v>426</v>
      </c>
      <c r="I120" s="156" t="s">
        <v>427</v>
      </c>
      <c r="J120" s="156">
        <v>100</v>
      </c>
      <c r="K120" s="156">
        <v>112</v>
      </c>
      <c r="L120" s="159">
        <v>2.9999999999999999E-56</v>
      </c>
      <c r="M120" s="156">
        <v>209</v>
      </c>
      <c r="O120" s="154" t="s">
        <v>889</v>
      </c>
      <c r="P120" s="154" t="s">
        <v>890</v>
      </c>
      <c r="Q120" s="154">
        <v>89.81</v>
      </c>
      <c r="R120" s="154">
        <v>157</v>
      </c>
      <c r="S120" s="160">
        <v>6.0000000000000004E-106</v>
      </c>
      <c r="T120" s="154">
        <v>292</v>
      </c>
    </row>
    <row r="121" spans="8:20" x14ac:dyDescent="0.25">
      <c r="H121" s="156" t="s">
        <v>428</v>
      </c>
      <c r="I121" s="156" t="s">
        <v>429</v>
      </c>
      <c r="J121" s="156">
        <v>100</v>
      </c>
      <c r="K121" s="156">
        <v>94</v>
      </c>
      <c r="L121" s="159">
        <v>4E-52</v>
      </c>
      <c r="M121" s="156">
        <v>195</v>
      </c>
      <c r="O121" s="154" t="s">
        <v>420</v>
      </c>
      <c r="P121" s="154" t="s">
        <v>891</v>
      </c>
      <c r="Q121" s="154">
        <v>94.37</v>
      </c>
      <c r="R121" s="154">
        <v>71</v>
      </c>
      <c r="S121" s="160">
        <v>3.0000000000000002E-33</v>
      </c>
      <c r="T121" s="154">
        <v>137</v>
      </c>
    </row>
    <row r="122" spans="8:20" x14ac:dyDescent="0.25">
      <c r="H122" s="156" t="s">
        <v>430</v>
      </c>
      <c r="I122" s="156" t="s">
        <v>431</v>
      </c>
      <c r="J122" s="156">
        <v>100</v>
      </c>
      <c r="K122" s="156">
        <v>61</v>
      </c>
      <c r="L122" s="159">
        <v>6.0000000000000001E-32</v>
      </c>
      <c r="M122" s="156">
        <v>128</v>
      </c>
      <c r="O122" s="154" t="s">
        <v>422</v>
      </c>
      <c r="P122" s="154" t="s">
        <v>892</v>
      </c>
      <c r="Q122" s="154">
        <v>93.75</v>
      </c>
      <c r="R122" s="154">
        <v>112</v>
      </c>
      <c r="S122" s="160">
        <v>5.9999999999999998E-56</v>
      </c>
      <c r="T122" s="154">
        <v>212</v>
      </c>
    </row>
    <row r="123" spans="8:20" x14ac:dyDescent="0.25">
      <c r="H123" s="156" t="s">
        <v>432</v>
      </c>
      <c r="I123" s="156" t="s">
        <v>433</v>
      </c>
      <c r="J123" s="156">
        <v>98.04</v>
      </c>
      <c r="K123" s="156">
        <v>204</v>
      </c>
      <c r="L123" s="159">
        <v>1.9999999999999999E-106</v>
      </c>
      <c r="M123" s="156">
        <v>375</v>
      </c>
      <c r="O123" s="154" t="s">
        <v>893</v>
      </c>
      <c r="P123" s="154" t="s">
        <v>894</v>
      </c>
      <c r="Q123" s="154">
        <v>86.89</v>
      </c>
      <c r="R123" s="154">
        <v>61</v>
      </c>
      <c r="S123" s="160">
        <v>2.0000000000000001E-26</v>
      </c>
      <c r="T123" s="154">
        <v>114</v>
      </c>
    </row>
    <row r="124" spans="8:20" x14ac:dyDescent="0.25">
      <c r="H124" s="156" t="s">
        <v>434</v>
      </c>
      <c r="I124" s="156" t="s">
        <v>435</v>
      </c>
      <c r="J124" s="156">
        <v>100</v>
      </c>
      <c r="K124" s="156">
        <v>73</v>
      </c>
      <c r="L124" s="159">
        <v>2.0000000000000001E-37</v>
      </c>
      <c r="M124" s="156">
        <v>146</v>
      </c>
      <c r="O124" s="154" t="s">
        <v>424</v>
      </c>
      <c r="P124" s="154" t="s">
        <v>895</v>
      </c>
      <c r="Q124" s="154">
        <v>86.36</v>
      </c>
      <c r="R124" s="154">
        <v>66</v>
      </c>
      <c r="S124" s="160">
        <v>6.9999999999999997E-26</v>
      </c>
      <c r="T124" s="154">
        <v>112</v>
      </c>
    </row>
    <row r="125" spans="8:20" x14ac:dyDescent="0.25">
      <c r="H125" s="156" t="s">
        <v>436</v>
      </c>
      <c r="I125" s="156" t="s">
        <v>437</v>
      </c>
      <c r="J125" s="156">
        <v>100</v>
      </c>
      <c r="K125" s="156">
        <v>82</v>
      </c>
      <c r="L125" s="159">
        <v>6.9999999999999998E-58</v>
      </c>
      <c r="M125" s="156">
        <v>161</v>
      </c>
      <c r="O125" s="154" t="s">
        <v>896</v>
      </c>
      <c r="P125" s="154" t="s">
        <v>897</v>
      </c>
      <c r="Q125" s="154">
        <v>85.57</v>
      </c>
      <c r="R125" s="154">
        <v>97</v>
      </c>
      <c r="S125" s="160">
        <v>9.9999999999999998E-46</v>
      </c>
      <c r="T125" s="154">
        <v>178</v>
      </c>
    </row>
    <row r="126" spans="8:20" x14ac:dyDescent="0.25">
      <c r="H126" s="156" t="s">
        <v>438</v>
      </c>
      <c r="I126" s="156" t="s">
        <v>439</v>
      </c>
      <c r="J126" s="156">
        <v>97.73</v>
      </c>
      <c r="K126" s="156">
        <v>88</v>
      </c>
      <c r="L126" s="159">
        <v>3.9999999999999997E-40</v>
      </c>
      <c r="M126" s="156">
        <v>155</v>
      </c>
      <c r="O126" s="154" t="s">
        <v>896</v>
      </c>
      <c r="P126" s="154" t="s">
        <v>898</v>
      </c>
      <c r="Q126" s="154">
        <v>85.57</v>
      </c>
      <c r="R126" s="154">
        <v>97</v>
      </c>
      <c r="S126" s="160">
        <v>9.9999999999999998E-46</v>
      </c>
      <c r="T126" s="154">
        <v>178</v>
      </c>
    </row>
    <row r="127" spans="8:20" x14ac:dyDescent="0.25">
      <c r="H127" s="156" t="s">
        <v>440</v>
      </c>
      <c r="I127" s="156" t="s">
        <v>441</v>
      </c>
      <c r="J127" s="156">
        <v>99.11</v>
      </c>
      <c r="K127" s="156">
        <v>112</v>
      </c>
      <c r="L127" s="159">
        <v>3E-65</v>
      </c>
      <c r="M127" s="156">
        <v>238</v>
      </c>
      <c r="O127" s="154" t="s">
        <v>426</v>
      </c>
      <c r="P127" s="154" t="s">
        <v>899</v>
      </c>
      <c r="Q127" s="154">
        <v>92.92</v>
      </c>
      <c r="R127" s="154">
        <v>113</v>
      </c>
      <c r="S127" s="160">
        <v>6.0000000000000004E-53</v>
      </c>
      <c r="T127" s="154">
        <v>202</v>
      </c>
    </row>
    <row r="128" spans="8:20" x14ac:dyDescent="0.25">
      <c r="H128" s="156" t="s">
        <v>442</v>
      </c>
      <c r="I128" s="156" t="s">
        <v>443</v>
      </c>
      <c r="J128" s="156">
        <v>100</v>
      </c>
      <c r="K128" s="156">
        <v>66</v>
      </c>
      <c r="L128" s="159">
        <v>1.9999999999999999E-34</v>
      </c>
      <c r="M128" s="156">
        <v>136</v>
      </c>
      <c r="O128" s="154" t="s">
        <v>428</v>
      </c>
      <c r="P128" s="154" t="s">
        <v>900</v>
      </c>
      <c r="Q128" s="154">
        <v>89.29</v>
      </c>
      <c r="R128" s="154">
        <v>56</v>
      </c>
      <c r="S128" s="160">
        <v>5.0000000000000002E-23</v>
      </c>
      <c r="T128" s="154">
        <v>102</v>
      </c>
    </row>
    <row r="129" spans="8:20" x14ac:dyDescent="0.25">
      <c r="H129" s="156" t="s">
        <v>444</v>
      </c>
      <c r="I129" s="156" t="s">
        <v>445</v>
      </c>
      <c r="J129" s="156">
        <v>98.37</v>
      </c>
      <c r="K129" s="156">
        <v>123</v>
      </c>
      <c r="L129" s="159">
        <v>3.9999999999999999E-66</v>
      </c>
      <c r="M129" s="156">
        <v>241</v>
      </c>
      <c r="O129" s="154" t="s">
        <v>901</v>
      </c>
      <c r="P129" s="154" t="s">
        <v>902</v>
      </c>
      <c r="Q129" s="154">
        <v>93.33</v>
      </c>
      <c r="R129" s="154">
        <v>150</v>
      </c>
      <c r="S129" s="160">
        <v>9.0000000000000002E-110</v>
      </c>
      <c r="T129" s="154">
        <v>297</v>
      </c>
    </row>
    <row r="130" spans="8:20" x14ac:dyDescent="0.25">
      <c r="H130" s="156" t="s">
        <v>446</v>
      </c>
      <c r="I130" s="156" t="s">
        <v>447</v>
      </c>
      <c r="J130" s="156">
        <v>99</v>
      </c>
      <c r="K130" s="156">
        <v>201</v>
      </c>
      <c r="L130" s="159">
        <v>2E-116</v>
      </c>
      <c r="M130" s="156">
        <v>409</v>
      </c>
      <c r="O130" s="154" t="s">
        <v>432</v>
      </c>
      <c r="P130" s="154" t="s">
        <v>903</v>
      </c>
      <c r="Q130" s="154">
        <v>92.16</v>
      </c>
      <c r="R130" s="154">
        <v>204</v>
      </c>
      <c r="S130" s="160">
        <v>9.0000000000000002E-100</v>
      </c>
      <c r="T130" s="154">
        <v>357</v>
      </c>
    </row>
    <row r="131" spans="8:20" x14ac:dyDescent="0.25">
      <c r="H131" s="156" t="s">
        <v>448</v>
      </c>
      <c r="I131" s="156" t="s">
        <v>449</v>
      </c>
      <c r="J131" s="156">
        <v>100</v>
      </c>
      <c r="K131" s="156">
        <v>55</v>
      </c>
      <c r="L131" s="159">
        <v>3.0000000000000003E-29</v>
      </c>
      <c r="M131" s="156">
        <v>119</v>
      </c>
      <c r="O131" s="154" t="s">
        <v>434</v>
      </c>
      <c r="P131" s="154" t="s">
        <v>904</v>
      </c>
      <c r="Q131" s="154">
        <v>93.24</v>
      </c>
      <c r="R131" s="154">
        <v>74</v>
      </c>
      <c r="S131" s="160">
        <v>4.0000000000000002E-33</v>
      </c>
      <c r="T131" s="154">
        <v>136</v>
      </c>
    </row>
    <row r="132" spans="8:20" x14ac:dyDescent="0.25">
      <c r="H132" s="156" t="s">
        <v>450</v>
      </c>
      <c r="I132" s="156" t="s">
        <v>451</v>
      </c>
      <c r="J132" s="156">
        <v>99.11</v>
      </c>
      <c r="K132" s="156">
        <v>112</v>
      </c>
      <c r="L132" s="159">
        <v>2.0000000000000001E-63</v>
      </c>
      <c r="M132" s="156">
        <v>233</v>
      </c>
      <c r="O132" s="154" t="s">
        <v>438</v>
      </c>
      <c r="P132" s="154" t="s">
        <v>905</v>
      </c>
      <c r="Q132" s="154">
        <v>97.75</v>
      </c>
      <c r="R132" s="154">
        <v>89</v>
      </c>
      <c r="S132" s="160">
        <v>1.9999999999999999E-39</v>
      </c>
      <c r="T132" s="154">
        <v>157</v>
      </c>
    </row>
    <row r="133" spans="8:20" x14ac:dyDescent="0.25">
      <c r="H133" s="156" t="s">
        <v>452</v>
      </c>
      <c r="I133" s="156" t="s">
        <v>453</v>
      </c>
      <c r="J133" s="156">
        <v>99</v>
      </c>
      <c r="K133" s="156">
        <v>100</v>
      </c>
      <c r="L133" s="159">
        <v>3.0000000000000001E-54</v>
      </c>
      <c r="M133" s="156">
        <v>202</v>
      </c>
      <c r="O133" s="154" t="s">
        <v>906</v>
      </c>
      <c r="P133" s="154" t="s">
        <v>907</v>
      </c>
      <c r="Q133" s="154">
        <v>86.51</v>
      </c>
      <c r="R133" s="154">
        <v>126</v>
      </c>
      <c r="S133" s="160">
        <v>1.9999999999999999E-49</v>
      </c>
      <c r="T133" s="154">
        <v>190</v>
      </c>
    </row>
    <row r="134" spans="8:20" x14ac:dyDescent="0.25">
      <c r="H134" s="156" t="s">
        <v>454</v>
      </c>
      <c r="I134" s="156" t="s">
        <v>455</v>
      </c>
      <c r="J134" s="156">
        <v>100</v>
      </c>
      <c r="K134" s="156">
        <v>124</v>
      </c>
      <c r="L134" s="159">
        <v>7.9999999999999998E-60</v>
      </c>
      <c r="M134" s="156">
        <v>220</v>
      </c>
      <c r="O134" s="154" t="s">
        <v>442</v>
      </c>
      <c r="P134" s="154" t="s">
        <v>908</v>
      </c>
      <c r="Q134" s="154">
        <v>92.42</v>
      </c>
      <c r="R134" s="154">
        <v>66</v>
      </c>
      <c r="S134" s="160">
        <v>2.9999999999999999E-30</v>
      </c>
      <c r="T134" s="154">
        <v>126</v>
      </c>
    </row>
    <row r="135" spans="8:20" x14ac:dyDescent="0.25">
      <c r="H135" s="156" t="s">
        <v>456</v>
      </c>
      <c r="I135" s="156" t="s">
        <v>457</v>
      </c>
      <c r="J135" s="156">
        <v>100</v>
      </c>
      <c r="K135" s="156">
        <v>91</v>
      </c>
      <c r="L135" s="159">
        <v>8.9999999999999995E-51</v>
      </c>
      <c r="M135" s="156">
        <v>190</v>
      </c>
      <c r="O135" s="154" t="s">
        <v>444</v>
      </c>
      <c r="P135" s="154" t="s">
        <v>909</v>
      </c>
      <c r="Q135" s="154">
        <v>91.87</v>
      </c>
      <c r="R135" s="154">
        <v>123</v>
      </c>
      <c r="S135" s="160">
        <v>5.0000000000000001E-60</v>
      </c>
      <c r="T135" s="154">
        <v>225</v>
      </c>
    </row>
    <row r="136" spans="8:20" x14ac:dyDescent="0.25">
      <c r="H136" s="156" t="s">
        <v>458</v>
      </c>
      <c r="I136" s="156" t="s">
        <v>459</v>
      </c>
      <c r="J136" s="156">
        <v>89.84</v>
      </c>
      <c r="K136" s="156">
        <v>128</v>
      </c>
      <c r="L136" s="159">
        <v>3.9999999999999999E-64</v>
      </c>
      <c r="M136" s="156">
        <v>234</v>
      </c>
      <c r="O136" s="154" t="s">
        <v>448</v>
      </c>
      <c r="P136" s="154" t="s">
        <v>910</v>
      </c>
      <c r="Q136" s="154">
        <v>94.55</v>
      </c>
      <c r="R136" s="154">
        <v>55</v>
      </c>
      <c r="S136" s="160">
        <v>2.0000000000000001E-26</v>
      </c>
      <c r="T136" s="154">
        <v>114</v>
      </c>
    </row>
    <row r="137" spans="8:20" x14ac:dyDescent="0.25">
      <c r="H137" s="156" t="s">
        <v>460</v>
      </c>
      <c r="I137" s="156" t="s">
        <v>461</v>
      </c>
      <c r="J137" s="156">
        <v>97.26</v>
      </c>
      <c r="K137" s="156">
        <v>73</v>
      </c>
      <c r="L137" s="159">
        <v>8.9999999999999995E-51</v>
      </c>
      <c r="M137" s="156">
        <v>140</v>
      </c>
      <c r="O137" s="154" t="s">
        <v>450</v>
      </c>
      <c r="P137" s="154" t="s">
        <v>911</v>
      </c>
      <c r="Q137" s="154">
        <v>99.11</v>
      </c>
      <c r="R137" s="154">
        <v>112</v>
      </c>
      <c r="S137" s="160">
        <v>3.0000000000000001E-62</v>
      </c>
      <c r="T137" s="154">
        <v>233</v>
      </c>
    </row>
    <row r="138" spans="8:20" x14ac:dyDescent="0.25">
      <c r="H138" s="156" t="s">
        <v>462</v>
      </c>
      <c r="I138" s="156" t="s">
        <v>463</v>
      </c>
      <c r="J138" s="156">
        <v>100</v>
      </c>
      <c r="K138" s="156">
        <v>66</v>
      </c>
      <c r="L138" s="159">
        <v>1.0000000000000001E-32</v>
      </c>
      <c r="M138" s="156">
        <v>130</v>
      </c>
      <c r="O138" s="154" t="s">
        <v>912</v>
      </c>
      <c r="P138" s="154" t="s">
        <v>913</v>
      </c>
      <c r="Q138" s="154">
        <v>94.74</v>
      </c>
      <c r="R138" s="154">
        <v>171</v>
      </c>
      <c r="S138" s="160">
        <v>1E-89</v>
      </c>
      <c r="T138" s="154">
        <v>323</v>
      </c>
    </row>
    <row r="139" spans="8:20" x14ac:dyDescent="0.25">
      <c r="H139" s="156" t="s">
        <v>464</v>
      </c>
      <c r="I139" s="156" t="s">
        <v>465</v>
      </c>
      <c r="J139" s="156">
        <v>85.16</v>
      </c>
      <c r="K139" s="156">
        <v>128</v>
      </c>
      <c r="L139" s="159">
        <v>5.0000000000000002E-63</v>
      </c>
      <c r="M139" s="156">
        <v>231</v>
      </c>
      <c r="O139" s="154" t="s">
        <v>912</v>
      </c>
      <c r="P139" s="154" t="s">
        <v>914</v>
      </c>
      <c r="Q139" s="154">
        <v>94.74</v>
      </c>
      <c r="R139" s="154">
        <v>171</v>
      </c>
      <c r="S139" s="160">
        <v>1E-89</v>
      </c>
      <c r="T139" s="154">
        <v>323</v>
      </c>
    </row>
    <row r="140" spans="8:20" x14ac:dyDescent="0.25">
      <c r="H140" s="156" t="s">
        <v>466</v>
      </c>
      <c r="I140" s="156" t="s">
        <v>467</v>
      </c>
      <c r="J140" s="156">
        <v>85.51</v>
      </c>
      <c r="K140" s="156">
        <v>69</v>
      </c>
      <c r="L140" s="159">
        <v>2.0000000000000001E-32</v>
      </c>
      <c r="M140" s="156">
        <v>129</v>
      </c>
      <c r="O140" s="154" t="s">
        <v>915</v>
      </c>
      <c r="P140" s="154" t="s">
        <v>916</v>
      </c>
      <c r="Q140" s="154">
        <v>86.17</v>
      </c>
      <c r="R140" s="154">
        <v>94</v>
      </c>
      <c r="S140" s="160">
        <v>3.0000000000000003E-39</v>
      </c>
      <c r="T140" s="154">
        <v>156</v>
      </c>
    </row>
    <row r="141" spans="8:20" x14ac:dyDescent="0.25">
      <c r="H141" s="156" t="s">
        <v>468</v>
      </c>
      <c r="I141" s="156" t="s">
        <v>469</v>
      </c>
      <c r="J141" s="156">
        <v>100</v>
      </c>
      <c r="K141" s="156">
        <v>91</v>
      </c>
      <c r="L141" s="159">
        <v>6.9999999999999999E-50</v>
      </c>
      <c r="M141" s="156">
        <v>187</v>
      </c>
      <c r="O141" s="154" t="s">
        <v>458</v>
      </c>
      <c r="P141" s="154" t="s">
        <v>917</v>
      </c>
      <c r="Q141" s="154">
        <v>97.88</v>
      </c>
      <c r="R141" s="154">
        <v>189</v>
      </c>
      <c r="S141" s="160">
        <v>1.9999999999999999E-94</v>
      </c>
      <c r="T141" s="154">
        <v>340</v>
      </c>
    </row>
    <row r="142" spans="8:20" x14ac:dyDescent="0.25">
      <c r="H142" s="156" t="s">
        <v>470</v>
      </c>
      <c r="I142" s="156" t="s">
        <v>471</v>
      </c>
      <c r="J142" s="156">
        <v>89.13</v>
      </c>
      <c r="K142" s="156">
        <v>92</v>
      </c>
      <c r="L142" s="159">
        <v>3.9999999999999997E-40</v>
      </c>
      <c r="M142" s="156">
        <v>155</v>
      </c>
      <c r="O142" s="154" t="s">
        <v>458</v>
      </c>
      <c r="P142" s="154" t="s">
        <v>918</v>
      </c>
      <c r="Q142" s="154">
        <v>97.88</v>
      </c>
      <c r="R142" s="154">
        <v>189</v>
      </c>
      <c r="S142" s="160">
        <v>1.9999999999999999E-94</v>
      </c>
      <c r="T142" s="154">
        <v>340</v>
      </c>
    </row>
    <row r="143" spans="8:20" x14ac:dyDescent="0.25">
      <c r="H143" s="156" t="s">
        <v>472</v>
      </c>
      <c r="I143" s="156" t="s">
        <v>473</v>
      </c>
      <c r="J143" s="156">
        <v>100</v>
      </c>
      <c r="K143" s="156">
        <v>75</v>
      </c>
      <c r="L143" s="159">
        <v>8.0000000000000001E-35</v>
      </c>
      <c r="M143" s="156">
        <v>137</v>
      </c>
      <c r="O143" s="154" t="s">
        <v>462</v>
      </c>
      <c r="P143" s="154" t="s">
        <v>919</v>
      </c>
      <c r="Q143" s="154">
        <v>100</v>
      </c>
      <c r="R143" s="154">
        <v>66</v>
      </c>
      <c r="S143" s="160">
        <v>2.0000000000000002E-31</v>
      </c>
      <c r="T143" s="154">
        <v>130</v>
      </c>
    </row>
    <row r="144" spans="8:20" x14ac:dyDescent="0.25">
      <c r="H144" s="156" t="s">
        <v>474</v>
      </c>
      <c r="I144" s="156" t="s">
        <v>475</v>
      </c>
      <c r="J144" s="156">
        <v>100</v>
      </c>
      <c r="K144" s="156">
        <v>51</v>
      </c>
      <c r="L144" s="159">
        <v>3.0000000000000001E-27</v>
      </c>
      <c r="M144" s="156">
        <v>112</v>
      </c>
      <c r="O144" s="154" t="s">
        <v>462</v>
      </c>
      <c r="P144" s="154" t="s">
        <v>920</v>
      </c>
      <c r="Q144" s="154">
        <v>100</v>
      </c>
      <c r="R144" s="154">
        <v>66</v>
      </c>
      <c r="S144" s="160">
        <v>2.0000000000000002E-31</v>
      </c>
      <c r="T144" s="154">
        <v>130</v>
      </c>
    </row>
    <row r="145" spans="8:20" x14ac:dyDescent="0.25">
      <c r="H145" s="156" t="s">
        <v>476</v>
      </c>
      <c r="I145" s="156" t="s">
        <v>477</v>
      </c>
      <c r="J145" s="156">
        <v>100</v>
      </c>
      <c r="K145" s="156">
        <v>58</v>
      </c>
      <c r="L145" s="159">
        <v>9.9999999999999997E-29</v>
      </c>
      <c r="M145" s="156">
        <v>116</v>
      </c>
      <c r="O145" s="154" t="s">
        <v>468</v>
      </c>
      <c r="P145" s="154" t="s">
        <v>921</v>
      </c>
      <c r="Q145" s="154">
        <v>96.7</v>
      </c>
      <c r="R145" s="154">
        <v>91</v>
      </c>
      <c r="S145" s="160">
        <v>2E-46</v>
      </c>
      <c r="T145" s="154">
        <v>179</v>
      </c>
    </row>
    <row r="146" spans="8:20" x14ac:dyDescent="0.25">
      <c r="H146" s="156" t="s">
        <v>478</v>
      </c>
      <c r="I146" s="156" t="s">
        <v>479</v>
      </c>
      <c r="J146" s="156">
        <v>98.94</v>
      </c>
      <c r="K146" s="156">
        <v>94</v>
      </c>
      <c r="L146" s="159">
        <v>4.0000000000000003E-86</v>
      </c>
      <c r="M146" s="156">
        <v>190</v>
      </c>
      <c r="O146" s="154" t="s">
        <v>470</v>
      </c>
      <c r="P146" s="154" t="s">
        <v>922</v>
      </c>
      <c r="Q146" s="154">
        <v>90.43</v>
      </c>
      <c r="R146" s="154">
        <v>94</v>
      </c>
      <c r="S146" s="160">
        <v>1.0000000000000001E-43</v>
      </c>
      <c r="T146" s="154">
        <v>171</v>
      </c>
    </row>
    <row r="147" spans="8:20" x14ac:dyDescent="0.25">
      <c r="H147" s="156" t="s">
        <v>480</v>
      </c>
      <c r="I147" s="156" t="s">
        <v>481</v>
      </c>
      <c r="J147" s="156">
        <v>96.9</v>
      </c>
      <c r="K147" s="156">
        <v>129</v>
      </c>
      <c r="L147" s="159">
        <v>9.9999999999999992E-72</v>
      </c>
      <c r="M147" s="156">
        <v>259</v>
      </c>
      <c r="O147" s="154" t="s">
        <v>923</v>
      </c>
      <c r="P147" s="154" t="s">
        <v>924</v>
      </c>
      <c r="Q147" s="154">
        <v>92.65</v>
      </c>
      <c r="R147" s="154">
        <v>68</v>
      </c>
      <c r="S147" s="160">
        <v>8E-41</v>
      </c>
      <c r="T147" s="154">
        <v>153</v>
      </c>
    </row>
    <row r="148" spans="8:20" x14ac:dyDescent="0.25">
      <c r="H148" s="156" t="s">
        <v>482</v>
      </c>
      <c r="I148" s="156" t="s">
        <v>483</v>
      </c>
      <c r="J148" s="156">
        <v>93.88</v>
      </c>
      <c r="K148" s="156">
        <v>49</v>
      </c>
      <c r="L148" s="159">
        <v>5.9999999999999999E-24</v>
      </c>
      <c r="M148" s="156">
        <v>101</v>
      </c>
      <c r="O148" s="154" t="s">
        <v>925</v>
      </c>
      <c r="P148" s="154" t="s">
        <v>926</v>
      </c>
      <c r="Q148" s="154">
        <v>90.37</v>
      </c>
      <c r="R148" s="154">
        <v>135</v>
      </c>
      <c r="S148" s="160">
        <v>9.9999999999999998E-67</v>
      </c>
      <c r="T148" s="154">
        <v>247</v>
      </c>
    </row>
    <row r="149" spans="8:20" x14ac:dyDescent="0.25">
      <c r="H149" s="156" t="s">
        <v>484</v>
      </c>
      <c r="I149" s="156" t="s">
        <v>485</v>
      </c>
      <c r="J149" s="156">
        <v>99.36</v>
      </c>
      <c r="K149" s="156">
        <v>156</v>
      </c>
      <c r="L149" s="159">
        <v>8.0000000000000003E-84</v>
      </c>
      <c r="M149" s="156">
        <v>300</v>
      </c>
      <c r="O149" s="154" t="s">
        <v>927</v>
      </c>
      <c r="P149" s="154" t="s">
        <v>928</v>
      </c>
      <c r="Q149" s="154">
        <v>93.24</v>
      </c>
      <c r="R149" s="154">
        <v>74</v>
      </c>
      <c r="S149" s="160">
        <v>6E-37</v>
      </c>
      <c r="T149" s="154">
        <v>148</v>
      </c>
    </row>
    <row r="150" spans="8:20" x14ac:dyDescent="0.25">
      <c r="H150" s="156" t="s">
        <v>486</v>
      </c>
      <c r="I150" s="156" t="s">
        <v>487</v>
      </c>
      <c r="J150" s="156">
        <v>93.51</v>
      </c>
      <c r="K150" s="156">
        <v>154</v>
      </c>
      <c r="L150" s="159">
        <v>1E-84</v>
      </c>
      <c r="M150" s="156">
        <v>302</v>
      </c>
      <c r="O150" s="154" t="s">
        <v>927</v>
      </c>
      <c r="P150" s="154" t="s">
        <v>929</v>
      </c>
      <c r="Q150" s="154">
        <v>93.24</v>
      </c>
      <c r="R150" s="154">
        <v>74</v>
      </c>
      <c r="S150" s="160">
        <v>7.0000000000000003E-37</v>
      </c>
      <c r="T150" s="154">
        <v>148</v>
      </c>
    </row>
    <row r="151" spans="8:20" x14ac:dyDescent="0.25">
      <c r="H151" s="156" t="s">
        <v>488</v>
      </c>
      <c r="I151" s="156" t="s">
        <v>489</v>
      </c>
      <c r="J151" s="156">
        <v>99.37</v>
      </c>
      <c r="K151" s="156">
        <v>158</v>
      </c>
      <c r="L151" s="159">
        <v>1E-89</v>
      </c>
      <c r="M151" s="156">
        <v>319</v>
      </c>
      <c r="O151" s="154" t="s">
        <v>927</v>
      </c>
      <c r="P151" s="154" t="s">
        <v>930</v>
      </c>
      <c r="Q151" s="154">
        <v>93.24</v>
      </c>
      <c r="R151" s="154">
        <v>74</v>
      </c>
      <c r="S151" s="160">
        <v>7.0000000000000003E-37</v>
      </c>
      <c r="T151" s="154">
        <v>148</v>
      </c>
    </row>
    <row r="152" spans="8:20" x14ac:dyDescent="0.25">
      <c r="H152" s="156" t="s">
        <v>490</v>
      </c>
      <c r="I152" s="156" t="s">
        <v>491</v>
      </c>
      <c r="J152" s="156">
        <v>91.43</v>
      </c>
      <c r="K152" s="156">
        <v>35</v>
      </c>
      <c r="L152" s="159">
        <v>3E-23</v>
      </c>
      <c r="M152" s="156">
        <v>67.400000000000006</v>
      </c>
      <c r="O152" s="154" t="s">
        <v>476</v>
      </c>
      <c r="P152" s="154" t="s">
        <v>931</v>
      </c>
      <c r="Q152" s="154">
        <v>94.83</v>
      </c>
      <c r="R152" s="154">
        <v>58</v>
      </c>
      <c r="S152" s="160">
        <v>3.0000000000000001E-26</v>
      </c>
      <c r="T152" s="154">
        <v>113</v>
      </c>
    </row>
    <row r="153" spans="8:20" x14ac:dyDescent="0.25">
      <c r="H153" s="156" t="s">
        <v>492</v>
      </c>
      <c r="I153" s="156" t="s">
        <v>493</v>
      </c>
      <c r="J153" s="156">
        <v>96.99</v>
      </c>
      <c r="K153" s="156">
        <v>133</v>
      </c>
      <c r="L153" s="159">
        <v>3.9999999999999998E-81</v>
      </c>
      <c r="M153" s="156">
        <v>263</v>
      </c>
      <c r="O153" s="154" t="s">
        <v>932</v>
      </c>
      <c r="P153" s="154" t="s">
        <v>933</v>
      </c>
      <c r="Q153" s="154">
        <v>93.06</v>
      </c>
      <c r="R153" s="154">
        <v>72</v>
      </c>
      <c r="S153" s="160">
        <v>1.9999999999999999E-34</v>
      </c>
      <c r="T153" s="154">
        <v>129</v>
      </c>
    </row>
    <row r="154" spans="8:20" x14ac:dyDescent="0.25">
      <c r="H154" s="156" t="s">
        <v>494</v>
      </c>
      <c r="I154" s="156" t="s">
        <v>495</v>
      </c>
      <c r="J154" s="156">
        <v>95.95</v>
      </c>
      <c r="K154" s="156">
        <v>74</v>
      </c>
      <c r="L154" s="159">
        <v>7.9999999999999997E-38</v>
      </c>
      <c r="M154" s="156">
        <v>147</v>
      </c>
      <c r="O154" s="154" t="s">
        <v>478</v>
      </c>
      <c r="P154" s="154" t="s">
        <v>934</v>
      </c>
      <c r="Q154" s="154">
        <v>97.87</v>
      </c>
      <c r="R154" s="154">
        <v>94</v>
      </c>
      <c r="S154" s="160">
        <v>2.0000000000000001E-83</v>
      </c>
      <c r="T154" s="154">
        <v>190</v>
      </c>
    </row>
    <row r="155" spans="8:20" x14ac:dyDescent="0.25">
      <c r="H155" s="156" t="s">
        <v>496</v>
      </c>
      <c r="I155" s="156" t="s">
        <v>497</v>
      </c>
      <c r="J155" s="156">
        <v>100</v>
      </c>
      <c r="K155" s="156">
        <v>45</v>
      </c>
      <c r="L155" s="159">
        <v>8.9999999999999995E-24</v>
      </c>
      <c r="M155" s="156">
        <v>100</v>
      </c>
      <c r="O155" s="154" t="s">
        <v>935</v>
      </c>
      <c r="P155" s="154" t="s">
        <v>936</v>
      </c>
      <c r="Q155" s="154">
        <v>87.95</v>
      </c>
      <c r="R155" s="154">
        <v>83</v>
      </c>
      <c r="S155" s="160">
        <v>7.0000000000000003E-37</v>
      </c>
      <c r="T155" s="154">
        <v>148</v>
      </c>
    </row>
    <row r="156" spans="8:20" x14ac:dyDescent="0.25">
      <c r="H156" s="156" t="s">
        <v>498</v>
      </c>
      <c r="I156" s="156" t="s">
        <v>499</v>
      </c>
      <c r="J156" s="156">
        <v>99.34</v>
      </c>
      <c r="K156" s="156">
        <v>152</v>
      </c>
      <c r="L156" s="159">
        <v>4.0000000000000001E-91</v>
      </c>
      <c r="M156" s="156">
        <v>324</v>
      </c>
      <c r="O156" s="154" t="s">
        <v>482</v>
      </c>
      <c r="P156" s="154" t="s">
        <v>937</v>
      </c>
      <c r="Q156" s="154">
        <v>95.83</v>
      </c>
      <c r="R156" s="154">
        <v>48</v>
      </c>
      <c r="S156" s="160">
        <v>8.9999999999999995E-23</v>
      </c>
      <c r="T156" s="154">
        <v>101</v>
      </c>
    </row>
    <row r="157" spans="8:20" x14ac:dyDescent="0.25">
      <c r="H157" s="156" t="s">
        <v>500</v>
      </c>
      <c r="I157" s="156" t="s">
        <v>501</v>
      </c>
      <c r="J157" s="156">
        <v>98.61</v>
      </c>
      <c r="K157" s="156">
        <v>72</v>
      </c>
      <c r="L157" s="159">
        <v>9.9999999999999993E-40</v>
      </c>
      <c r="M157" s="156">
        <v>152</v>
      </c>
      <c r="O157" s="154" t="s">
        <v>938</v>
      </c>
      <c r="P157" s="154" t="s">
        <v>939</v>
      </c>
      <c r="Q157" s="154">
        <v>97.2</v>
      </c>
      <c r="R157" s="154">
        <v>107</v>
      </c>
      <c r="S157" s="160">
        <v>1E-58</v>
      </c>
      <c r="T157" s="154">
        <v>220</v>
      </c>
    </row>
    <row r="158" spans="8:20" x14ac:dyDescent="0.25">
      <c r="H158" s="156" t="s">
        <v>502</v>
      </c>
      <c r="I158" s="156" t="s">
        <v>503</v>
      </c>
      <c r="J158" s="156">
        <v>97.17</v>
      </c>
      <c r="K158" s="156">
        <v>106</v>
      </c>
      <c r="L158" s="159">
        <v>3.9999999999999999E-48</v>
      </c>
      <c r="M158" s="156">
        <v>181</v>
      </c>
      <c r="O158" s="154" t="s">
        <v>940</v>
      </c>
      <c r="P158" s="154" t="s">
        <v>941</v>
      </c>
      <c r="Q158" s="154">
        <v>97.22</v>
      </c>
      <c r="R158" s="154">
        <v>72</v>
      </c>
      <c r="S158" s="160">
        <v>3E-34</v>
      </c>
      <c r="T158" s="154">
        <v>139</v>
      </c>
    </row>
    <row r="159" spans="8:20" x14ac:dyDescent="0.25">
      <c r="H159" s="156" t="s">
        <v>504</v>
      </c>
      <c r="I159" s="156" t="s">
        <v>505</v>
      </c>
      <c r="J159" s="156">
        <v>100</v>
      </c>
      <c r="K159" s="156">
        <v>144</v>
      </c>
      <c r="L159" s="159">
        <v>1.9999999999999999E-74</v>
      </c>
      <c r="M159" s="156">
        <v>268</v>
      </c>
      <c r="O159" s="154" t="s">
        <v>486</v>
      </c>
      <c r="P159" s="154" t="s">
        <v>942</v>
      </c>
      <c r="Q159" s="154">
        <v>92.86</v>
      </c>
      <c r="R159" s="154">
        <v>154</v>
      </c>
      <c r="S159" s="160">
        <v>4.0000000000000001E-83</v>
      </c>
      <c r="T159" s="154">
        <v>301</v>
      </c>
    </row>
    <row r="160" spans="8:20" x14ac:dyDescent="0.25">
      <c r="H160" s="156" t="s">
        <v>506</v>
      </c>
      <c r="I160" s="156" t="s">
        <v>507</v>
      </c>
      <c r="J160" s="156">
        <v>100</v>
      </c>
      <c r="K160" s="156">
        <v>141</v>
      </c>
      <c r="L160" s="159">
        <v>9.0000000000000004E-70</v>
      </c>
      <c r="M160" s="156">
        <v>253</v>
      </c>
      <c r="O160" s="154" t="s">
        <v>943</v>
      </c>
      <c r="P160" s="154" t="s">
        <v>944</v>
      </c>
      <c r="Q160" s="154">
        <v>93.75</v>
      </c>
      <c r="R160" s="154">
        <v>144</v>
      </c>
      <c r="S160" s="160">
        <v>4.9999999999999996E-72</v>
      </c>
      <c r="T160" s="154">
        <v>257</v>
      </c>
    </row>
    <row r="161" spans="8:20" x14ac:dyDescent="0.25">
      <c r="H161" s="156" t="s">
        <v>508</v>
      </c>
      <c r="I161" s="156" t="s">
        <v>509</v>
      </c>
      <c r="J161" s="156">
        <v>100</v>
      </c>
      <c r="K161" s="156">
        <v>85</v>
      </c>
      <c r="L161" s="159">
        <v>9.9999999999999997E-48</v>
      </c>
      <c r="M161" s="156">
        <v>179</v>
      </c>
      <c r="O161" s="154" t="s">
        <v>945</v>
      </c>
      <c r="P161" s="154" t="s">
        <v>946</v>
      </c>
      <c r="Q161" s="154">
        <v>86.87</v>
      </c>
      <c r="R161" s="154">
        <v>99</v>
      </c>
      <c r="S161" s="160">
        <v>4.9999999999999999E-46</v>
      </c>
      <c r="T161" s="154">
        <v>178</v>
      </c>
    </row>
    <row r="162" spans="8:20" x14ac:dyDescent="0.25">
      <c r="H162" s="156" t="s">
        <v>510</v>
      </c>
      <c r="I162" s="156" t="s">
        <v>511</v>
      </c>
      <c r="J162" s="156">
        <v>100</v>
      </c>
      <c r="K162" s="156">
        <v>55</v>
      </c>
      <c r="L162" s="159">
        <v>3E-28</v>
      </c>
      <c r="M162" s="156">
        <v>115</v>
      </c>
      <c r="O162" s="154" t="s">
        <v>947</v>
      </c>
      <c r="P162" s="154" t="s">
        <v>948</v>
      </c>
      <c r="Q162" s="154">
        <v>86.57</v>
      </c>
      <c r="R162" s="154">
        <v>67</v>
      </c>
      <c r="S162" s="160">
        <v>3.0000000000000003E-29</v>
      </c>
      <c r="T162" s="154">
        <v>122</v>
      </c>
    </row>
    <row r="163" spans="8:20" x14ac:dyDescent="0.25">
      <c r="H163" s="156" t="s">
        <v>512</v>
      </c>
      <c r="I163" s="156" t="s">
        <v>513</v>
      </c>
      <c r="J163" s="156">
        <v>98.8</v>
      </c>
      <c r="K163" s="156">
        <v>83</v>
      </c>
      <c r="L163" s="159">
        <v>1E-42</v>
      </c>
      <c r="M163" s="156">
        <v>162</v>
      </c>
      <c r="O163" s="154" t="s">
        <v>494</v>
      </c>
      <c r="P163" s="154" t="s">
        <v>949</v>
      </c>
      <c r="Q163" s="154">
        <v>94.67</v>
      </c>
      <c r="R163" s="154">
        <v>75</v>
      </c>
      <c r="S163" s="160">
        <v>1.0000000000000001E-37</v>
      </c>
      <c r="T163" s="154">
        <v>150</v>
      </c>
    </row>
    <row r="164" spans="8:20" x14ac:dyDescent="0.25">
      <c r="H164" s="156" t="s">
        <v>514</v>
      </c>
      <c r="I164" s="156" t="s">
        <v>515</v>
      </c>
      <c r="J164" s="156">
        <v>100</v>
      </c>
      <c r="K164" s="156">
        <v>61</v>
      </c>
      <c r="L164" s="159">
        <v>2.0000000000000002E-31</v>
      </c>
      <c r="M164" s="156">
        <v>125</v>
      </c>
      <c r="O164" s="154" t="s">
        <v>950</v>
      </c>
      <c r="P164" s="154" t="s">
        <v>951</v>
      </c>
      <c r="Q164" s="154">
        <v>91.18</v>
      </c>
      <c r="R164" s="154">
        <v>68</v>
      </c>
      <c r="S164" s="160">
        <v>5.9999999999999998E-35</v>
      </c>
      <c r="T164" s="154">
        <v>141</v>
      </c>
    </row>
    <row r="165" spans="8:20" x14ac:dyDescent="0.25">
      <c r="H165" s="156" t="s">
        <v>516</v>
      </c>
      <c r="I165" s="156" t="s">
        <v>517</v>
      </c>
      <c r="J165" s="156">
        <v>99.13</v>
      </c>
      <c r="K165" s="156">
        <v>115</v>
      </c>
      <c r="L165" s="159">
        <v>8.0000000000000005E-63</v>
      </c>
      <c r="M165" s="156">
        <v>229</v>
      </c>
      <c r="O165" s="154" t="s">
        <v>952</v>
      </c>
      <c r="P165" s="154" t="s">
        <v>953</v>
      </c>
      <c r="Q165" s="154">
        <v>94.87</v>
      </c>
      <c r="R165" s="154">
        <v>156</v>
      </c>
      <c r="S165" s="160">
        <v>4.0000000000000001E-58</v>
      </c>
      <c r="T165" s="154">
        <v>218</v>
      </c>
    </row>
    <row r="166" spans="8:20" x14ac:dyDescent="0.25">
      <c r="H166" s="156" t="s">
        <v>518</v>
      </c>
      <c r="I166" s="156" t="s">
        <v>519</v>
      </c>
      <c r="J166" s="156">
        <v>88.64</v>
      </c>
      <c r="K166" s="156">
        <v>44</v>
      </c>
      <c r="L166" s="159">
        <v>4.0000000000000003E-31</v>
      </c>
      <c r="M166" s="156">
        <v>82</v>
      </c>
      <c r="O166" s="154" t="s">
        <v>496</v>
      </c>
      <c r="P166" s="154" t="s">
        <v>954</v>
      </c>
      <c r="Q166" s="154">
        <v>100</v>
      </c>
      <c r="R166" s="154">
        <v>45</v>
      </c>
      <c r="S166" s="160">
        <v>2.0000000000000001E-22</v>
      </c>
      <c r="T166" s="154">
        <v>100</v>
      </c>
    </row>
    <row r="167" spans="8:20" x14ac:dyDescent="0.25">
      <c r="H167" s="156" t="s">
        <v>520</v>
      </c>
      <c r="I167" s="156" t="s">
        <v>521</v>
      </c>
      <c r="J167" s="156">
        <v>98.15</v>
      </c>
      <c r="K167" s="156">
        <v>54</v>
      </c>
      <c r="L167" s="159">
        <v>6.9999999999999995E-29</v>
      </c>
      <c r="M167" s="156">
        <v>116</v>
      </c>
      <c r="O167" s="154" t="s">
        <v>955</v>
      </c>
      <c r="P167" s="154" t="s">
        <v>956</v>
      </c>
      <c r="Q167" s="154">
        <v>92.86</v>
      </c>
      <c r="R167" s="154">
        <v>70</v>
      </c>
      <c r="S167" s="160">
        <v>2.0000000000000001E-32</v>
      </c>
      <c r="T167" s="154">
        <v>133</v>
      </c>
    </row>
    <row r="168" spans="8:20" x14ac:dyDescent="0.25">
      <c r="H168" s="156" t="s">
        <v>522</v>
      </c>
      <c r="I168" s="156" t="s">
        <v>523</v>
      </c>
      <c r="J168" s="156">
        <v>88.71</v>
      </c>
      <c r="K168" s="156">
        <v>62</v>
      </c>
      <c r="L168" s="159">
        <v>3E-34</v>
      </c>
      <c r="M168" s="156">
        <v>108</v>
      </c>
      <c r="O168" s="154" t="s">
        <v>957</v>
      </c>
      <c r="P168" s="154" t="s">
        <v>958</v>
      </c>
      <c r="Q168" s="154">
        <v>91.73</v>
      </c>
      <c r="R168" s="154">
        <v>133</v>
      </c>
      <c r="S168" s="160">
        <v>9.0000000000000004E-70</v>
      </c>
      <c r="T168" s="154">
        <v>257</v>
      </c>
    </row>
    <row r="169" spans="8:20" x14ac:dyDescent="0.25">
      <c r="H169" s="156" t="s">
        <v>524</v>
      </c>
      <c r="I169" s="156" t="s">
        <v>525</v>
      </c>
      <c r="J169" s="156">
        <v>100</v>
      </c>
      <c r="K169" s="156">
        <v>45</v>
      </c>
      <c r="L169" s="159">
        <v>1.9999999999999999E-40</v>
      </c>
      <c r="M169" s="156">
        <v>95.9</v>
      </c>
      <c r="O169" s="154" t="s">
        <v>959</v>
      </c>
      <c r="P169" s="154" t="s">
        <v>960</v>
      </c>
      <c r="Q169" s="154">
        <v>97.79</v>
      </c>
      <c r="R169" s="154">
        <v>136</v>
      </c>
      <c r="S169" s="160">
        <v>1E-78</v>
      </c>
      <c r="T169" s="154">
        <v>286</v>
      </c>
    </row>
    <row r="170" spans="8:20" x14ac:dyDescent="0.25">
      <c r="H170" s="156" t="s">
        <v>526</v>
      </c>
      <c r="I170" s="156" t="s">
        <v>527</v>
      </c>
      <c r="J170" s="156">
        <v>98.51</v>
      </c>
      <c r="K170" s="156">
        <v>67</v>
      </c>
      <c r="L170" s="159">
        <v>3.0000000000000002E-44</v>
      </c>
      <c r="M170" s="156">
        <v>145</v>
      </c>
      <c r="O170" s="154" t="s">
        <v>961</v>
      </c>
      <c r="P170" s="154" t="s">
        <v>962</v>
      </c>
      <c r="Q170" s="154">
        <v>87.8</v>
      </c>
      <c r="R170" s="154">
        <v>82</v>
      </c>
      <c r="S170" s="160">
        <v>1.0000000000000001E-33</v>
      </c>
      <c r="T170" s="154">
        <v>137</v>
      </c>
    </row>
    <row r="171" spans="8:20" x14ac:dyDescent="0.25">
      <c r="H171" s="156" t="s">
        <v>528</v>
      </c>
      <c r="I171" s="156" t="s">
        <v>529</v>
      </c>
      <c r="J171" s="156">
        <v>98.7</v>
      </c>
      <c r="K171" s="156">
        <v>77</v>
      </c>
      <c r="L171" s="159">
        <v>7.9999999999999994E-39</v>
      </c>
      <c r="M171" s="156">
        <v>149</v>
      </c>
      <c r="O171" s="154" t="s">
        <v>963</v>
      </c>
      <c r="P171" s="154" t="s">
        <v>964</v>
      </c>
      <c r="Q171" s="154">
        <v>96.03</v>
      </c>
      <c r="R171" s="154">
        <v>151</v>
      </c>
      <c r="S171" s="160">
        <v>9.9999999999999996E-81</v>
      </c>
      <c r="T171" s="154">
        <v>293</v>
      </c>
    </row>
    <row r="172" spans="8:20" x14ac:dyDescent="0.25">
      <c r="H172" s="156" t="s">
        <v>530</v>
      </c>
      <c r="I172" s="156" t="s">
        <v>531</v>
      </c>
      <c r="J172" s="156">
        <v>92</v>
      </c>
      <c r="K172" s="156">
        <v>50</v>
      </c>
      <c r="L172" s="159">
        <v>3E-23</v>
      </c>
      <c r="M172" s="156">
        <v>97.4</v>
      </c>
      <c r="O172" s="154" t="s">
        <v>498</v>
      </c>
      <c r="P172" s="154" t="s">
        <v>965</v>
      </c>
      <c r="Q172" s="154">
        <v>98.03</v>
      </c>
      <c r="R172" s="154">
        <v>152</v>
      </c>
      <c r="S172" s="160">
        <v>2.0000000000000001E-89</v>
      </c>
      <c r="T172" s="154">
        <v>322</v>
      </c>
    </row>
    <row r="173" spans="8:20" x14ac:dyDescent="0.25">
      <c r="H173" s="156" t="s">
        <v>532</v>
      </c>
      <c r="I173" s="156" t="s">
        <v>533</v>
      </c>
      <c r="J173" s="156">
        <v>100</v>
      </c>
      <c r="K173" s="156">
        <v>75</v>
      </c>
      <c r="L173" s="159">
        <v>3.0000000000000002E-44</v>
      </c>
      <c r="M173" s="156">
        <v>160</v>
      </c>
      <c r="O173" s="154" t="s">
        <v>966</v>
      </c>
      <c r="P173" s="154" t="s">
        <v>967</v>
      </c>
      <c r="Q173" s="154">
        <v>98.32</v>
      </c>
      <c r="R173" s="154">
        <v>119</v>
      </c>
      <c r="S173" s="160">
        <v>1.9999999999999999E-64</v>
      </c>
      <c r="T173" s="154">
        <v>239</v>
      </c>
    </row>
    <row r="174" spans="8:20" x14ac:dyDescent="0.25">
      <c r="H174" s="156" t="s">
        <v>534</v>
      </c>
      <c r="I174" s="156" t="s">
        <v>535</v>
      </c>
      <c r="J174" s="156">
        <v>96.94</v>
      </c>
      <c r="K174" s="156">
        <v>98</v>
      </c>
      <c r="L174" s="159">
        <v>8.0000000000000002E-58</v>
      </c>
      <c r="M174" s="156">
        <v>194</v>
      </c>
      <c r="O174" s="154" t="s">
        <v>968</v>
      </c>
      <c r="P174" s="154" t="s">
        <v>969</v>
      </c>
      <c r="Q174" s="154">
        <v>91.27</v>
      </c>
      <c r="R174" s="154">
        <v>126</v>
      </c>
      <c r="S174" s="160">
        <v>3.0000000000000001E-61</v>
      </c>
      <c r="T174" s="154">
        <v>228</v>
      </c>
    </row>
    <row r="175" spans="8:20" x14ac:dyDescent="0.25">
      <c r="H175" s="156" t="s">
        <v>536</v>
      </c>
      <c r="I175" s="156" t="s">
        <v>403</v>
      </c>
      <c r="J175" s="156">
        <v>95.56</v>
      </c>
      <c r="K175" s="156">
        <v>45</v>
      </c>
      <c r="L175" s="159">
        <v>9.9999999999999993E-35</v>
      </c>
      <c r="M175" s="156">
        <v>94</v>
      </c>
      <c r="O175" s="154" t="s">
        <v>970</v>
      </c>
      <c r="P175" s="154" t="s">
        <v>971</v>
      </c>
      <c r="Q175" s="154">
        <v>99.28</v>
      </c>
      <c r="R175" s="154">
        <v>139</v>
      </c>
      <c r="S175" s="160">
        <v>4E-78</v>
      </c>
      <c r="T175" s="154">
        <v>284</v>
      </c>
    </row>
    <row r="176" spans="8:20" x14ac:dyDescent="0.25">
      <c r="H176" s="156" t="s">
        <v>537</v>
      </c>
      <c r="I176" s="156" t="s">
        <v>297</v>
      </c>
      <c r="J176" s="156">
        <v>98.26</v>
      </c>
      <c r="K176" s="156">
        <v>115</v>
      </c>
      <c r="L176" s="159">
        <v>6.0000000000000006E-67</v>
      </c>
      <c r="M176" s="156">
        <v>243</v>
      </c>
      <c r="O176" s="154" t="s">
        <v>970</v>
      </c>
      <c r="P176" s="154" t="s">
        <v>972</v>
      </c>
      <c r="Q176" s="154">
        <v>99.28</v>
      </c>
      <c r="R176" s="154">
        <v>139</v>
      </c>
      <c r="S176" s="160">
        <v>4E-78</v>
      </c>
      <c r="T176" s="154">
        <v>284</v>
      </c>
    </row>
    <row r="177" spans="8:20" x14ac:dyDescent="0.25">
      <c r="H177" s="156" t="s">
        <v>538</v>
      </c>
      <c r="I177" s="156" t="s">
        <v>459</v>
      </c>
      <c r="J177" s="156">
        <v>98.44</v>
      </c>
      <c r="K177" s="156">
        <v>64</v>
      </c>
      <c r="L177" s="159">
        <v>2.0000000000000001E-32</v>
      </c>
      <c r="M177" s="156">
        <v>127</v>
      </c>
      <c r="O177" s="154" t="s">
        <v>973</v>
      </c>
      <c r="P177" s="154" t="s">
        <v>974</v>
      </c>
      <c r="Q177" s="154">
        <v>88.7</v>
      </c>
      <c r="R177" s="154">
        <v>115</v>
      </c>
      <c r="S177" s="160">
        <v>1.9999999999999999E-67</v>
      </c>
      <c r="T177" s="154">
        <v>224</v>
      </c>
    </row>
    <row r="178" spans="8:20" x14ac:dyDescent="0.25">
      <c r="H178" s="156" t="s">
        <v>539</v>
      </c>
      <c r="I178" s="156" t="s">
        <v>540</v>
      </c>
      <c r="J178" s="156">
        <v>90.08</v>
      </c>
      <c r="K178" s="156">
        <v>131</v>
      </c>
      <c r="L178" s="159">
        <v>3.0000000000000001E-73</v>
      </c>
      <c r="M178" s="156">
        <v>265</v>
      </c>
      <c r="O178" s="154" t="s">
        <v>973</v>
      </c>
      <c r="P178" s="154" t="s">
        <v>975</v>
      </c>
      <c r="Q178" s="154">
        <v>88.7</v>
      </c>
      <c r="R178" s="154">
        <v>115</v>
      </c>
      <c r="S178" s="160">
        <v>1.9999999999999999E-67</v>
      </c>
      <c r="T178" s="154">
        <v>224</v>
      </c>
    </row>
    <row r="179" spans="8:20" x14ac:dyDescent="0.25">
      <c r="H179" s="156" t="s">
        <v>541</v>
      </c>
      <c r="I179" s="156" t="s">
        <v>397</v>
      </c>
      <c r="J179" s="156">
        <v>100</v>
      </c>
      <c r="K179" s="156">
        <v>45</v>
      </c>
      <c r="L179" s="159">
        <v>2.0000000000000001E-22</v>
      </c>
      <c r="M179" s="156">
        <v>94.7</v>
      </c>
      <c r="O179" s="154" t="s">
        <v>973</v>
      </c>
      <c r="P179" s="154" t="s">
        <v>976</v>
      </c>
      <c r="Q179" s="154">
        <v>88.7</v>
      </c>
      <c r="R179" s="154">
        <v>115</v>
      </c>
      <c r="S179" s="160">
        <v>1.9999999999999999E-67</v>
      </c>
      <c r="T179" s="154">
        <v>224</v>
      </c>
    </row>
    <row r="180" spans="8:20" x14ac:dyDescent="0.25">
      <c r="H180" s="156" t="s">
        <v>542</v>
      </c>
      <c r="I180" s="156" t="s">
        <v>543</v>
      </c>
      <c r="J180" s="156">
        <v>100</v>
      </c>
      <c r="K180" s="156">
        <v>62</v>
      </c>
      <c r="L180" s="159">
        <v>5.0000000000000004E-32</v>
      </c>
      <c r="M180" s="156">
        <v>127</v>
      </c>
      <c r="O180" s="154" t="s">
        <v>977</v>
      </c>
      <c r="P180" s="154" t="s">
        <v>978</v>
      </c>
      <c r="Q180" s="154">
        <v>93.24</v>
      </c>
      <c r="R180" s="154">
        <v>74</v>
      </c>
      <c r="S180" s="160">
        <v>9.9999999999999996E-39</v>
      </c>
      <c r="T180" s="154">
        <v>153</v>
      </c>
    </row>
    <row r="181" spans="8:20" x14ac:dyDescent="0.25">
      <c r="H181" s="156" t="s">
        <v>544</v>
      </c>
      <c r="I181" s="156" t="s">
        <v>371</v>
      </c>
      <c r="J181" s="156">
        <v>98.73</v>
      </c>
      <c r="K181" s="156">
        <v>79</v>
      </c>
      <c r="L181" s="159">
        <v>1.9999999999999999E-49</v>
      </c>
      <c r="M181" s="156">
        <v>169</v>
      </c>
      <c r="O181" s="154" t="s">
        <v>514</v>
      </c>
      <c r="P181" s="154" t="s">
        <v>979</v>
      </c>
      <c r="Q181" s="154">
        <v>90.16</v>
      </c>
      <c r="R181" s="154">
        <v>61</v>
      </c>
      <c r="S181" s="160">
        <v>3.9999999999999997E-24</v>
      </c>
      <c r="T181" s="154">
        <v>105</v>
      </c>
    </row>
    <row r="182" spans="8:20" x14ac:dyDescent="0.25">
      <c r="H182" s="156" t="s">
        <v>545</v>
      </c>
      <c r="I182" s="156" t="s">
        <v>207</v>
      </c>
      <c r="J182" s="156">
        <v>97.37</v>
      </c>
      <c r="K182" s="156">
        <v>38</v>
      </c>
      <c r="L182" s="159">
        <v>8.0000000000000003E-25</v>
      </c>
      <c r="M182" s="156">
        <v>77.400000000000006</v>
      </c>
      <c r="O182" s="154" t="s">
        <v>980</v>
      </c>
      <c r="P182" s="154" t="s">
        <v>981</v>
      </c>
      <c r="Q182" s="154">
        <v>96.36</v>
      </c>
      <c r="R182" s="154">
        <v>55</v>
      </c>
      <c r="S182" s="160">
        <v>9.9999999999999992E-25</v>
      </c>
      <c r="T182" s="154">
        <v>106</v>
      </c>
    </row>
    <row r="183" spans="8:20" x14ac:dyDescent="0.25">
      <c r="H183" s="156" t="s">
        <v>546</v>
      </c>
      <c r="I183" s="156" t="s">
        <v>547</v>
      </c>
      <c r="J183" s="156">
        <v>98.33</v>
      </c>
      <c r="K183" s="156">
        <v>60</v>
      </c>
      <c r="L183" s="159">
        <v>4E-41</v>
      </c>
      <c r="M183" s="156">
        <v>130</v>
      </c>
      <c r="O183" s="154" t="s">
        <v>520</v>
      </c>
      <c r="P183" s="154" t="s">
        <v>982</v>
      </c>
      <c r="Q183" s="154">
        <v>92.59</v>
      </c>
      <c r="R183" s="154">
        <v>54</v>
      </c>
      <c r="S183" s="160">
        <v>2.0000000000000001E-26</v>
      </c>
      <c r="T183" s="154">
        <v>112</v>
      </c>
    </row>
    <row r="184" spans="8:20" x14ac:dyDescent="0.25">
      <c r="H184" s="156" t="s">
        <v>548</v>
      </c>
      <c r="I184" s="156" t="s">
        <v>549</v>
      </c>
      <c r="J184" s="156">
        <v>98.88</v>
      </c>
      <c r="K184" s="156">
        <v>89</v>
      </c>
      <c r="L184" s="159">
        <v>1.9999999999999999E-44</v>
      </c>
      <c r="M184" s="156">
        <v>167</v>
      </c>
      <c r="O184" s="154" t="s">
        <v>522</v>
      </c>
      <c r="P184" s="154" t="s">
        <v>983</v>
      </c>
      <c r="Q184" s="154">
        <v>98.18</v>
      </c>
      <c r="R184" s="154">
        <v>55</v>
      </c>
      <c r="S184" s="160">
        <v>2.0000000000000002E-30</v>
      </c>
      <c r="T184" s="154">
        <v>106</v>
      </c>
    </row>
    <row r="185" spans="8:20" x14ac:dyDescent="0.25">
      <c r="H185" s="156" t="s">
        <v>550</v>
      </c>
      <c r="I185" s="156" t="s">
        <v>413</v>
      </c>
      <c r="J185" s="156">
        <v>100</v>
      </c>
      <c r="K185" s="156">
        <v>89</v>
      </c>
      <c r="L185" s="159">
        <v>3E-51</v>
      </c>
      <c r="M185" s="156">
        <v>190</v>
      </c>
      <c r="O185" s="154" t="s">
        <v>984</v>
      </c>
      <c r="P185" s="154" t="s">
        <v>985</v>
      </c>
      <c r="Q185" s="154">
        <v>90.2</v>
      </c>
      <c r="R185" s="154">
        <v>51</v>
      </c>
      <c r="S185" s="160">
        <v>3E-23</v>
      </c>
      <c r="T185" s="154">
        <v>101</v>
      </c>
    </row>
    <row r="186" spans="8:20" x14ac:dyDescent="0.25">
      <c r="H186" s="156" t="s">
        <v>551</v>
      </c>
      <c r="I186" s="156" t="s">
        <v>439</v>
      </c>
      <c r="J186" s="156">
        <v>100</v>
      </c>
      <c r="K186" s="156">
        <v>109</v>
      </c>
      <c r="L186" s="159">
        <v>2.0000000000000001E-62</v>
      </c>
      <c r="M186" s="156">
        <v>223</v>
      </c>
      <c r="O186" s="154" t="s">
        <v>524</v>
      </c>
      <c r="P186" s="154" t="s">
        <v>986</v>
      </c>
      <c r="Q186" s="154">
        <v>97.78</v>
      </c>
      <c r="R186" s="154">
        <v>45</v>
      </c>
      <c r="S186" s="160">
        <v>1.0000000000000001E-37</v>
      </c>
      <c r="T186" s="154">
        <v>92.8</v>
      </c>
    </row>
    <row r="187" spans="8:20" x14ac:dyDescent="0.25">
      <c r="H187" s="156" t="s">
        <v>552</v>
      </c>
      <c r="I187" s="156" t="s">
        <v>553</v>
      </c>
      <c r="J187" s="156">
        <v>100</v>
      </c>
      <c r="K187" s="156">
        <v>112</v>
      </c>
      <c r="L187" s="159">
        <v>9.0000000000000002E-69</v>
      </c>
      <c r="M187" s="156">
        <v>239</v>
      </c>
      <c r="O187" s="154" t="s">
        <v>987</v>
      </c>
      <c r="P187" s="154" t="s">
        <v>988</v>
      </c>
      <c r="Q187" s="154">
        <v>98.72</v>
      </c>
      <c r="R187" s="154">
        <v>78</v>
      </c>
      <c r="S187" s="160">
        <v>9.9999999999999996E-39</v>
      </c>
      <c r="T187" s="154">
        <v>152</v>
      </c>
    </row>
    <row r="188" spans="8:20" x14ac:dyDescent="0.25">
      <c r="H188" s="156" t="s">
        <v>554</v>
      </c>
      <c r="I188" s="156" t="s">
        <v>555</v>
      </c>
      <c r="J188" s="156">
        <v>100</v>
      </c>
      <c r="K188" s="156">
        <v>108</v>
      </c>
      <c r="L188" s="159">
        <v>2.0000000000000001E-59</v>
      </c>
      <c r="M188" s="156">
        <v>211</v>
      </c>
      <c r="O188" s="154" t="s">
        <v>989</v>
      </c>
      <c r="P188" s="154" t="s">
        <v>990</v>
      </c>
      <c r="Q188" s="154">
        <v>92.65</v>
      </c>
      <c r="R188" s="154">
        <v>68</v>
      </c>
      <c r="S188" s="160">
        <v>4.0000000000000003E-31</v>
      </c>
      <c r="T188" s="154">
        <v>127</v>
      </c>
    </row>
    <row r="189" spans="8:20" x14ac:dyDescent="0.25">
      <c r="H189" s="156" t="s">
        <v>556</v>
      </c>
      <c r="I189" s="156" t="s">
        <v>557</v>
      </c>
      <c r="J189" s="156">
        <v>98.35</v>
      </c>
      <c r="K189" s="156">
        <v>121</v>
      </c>
      <c r="L189" s="159">
        <v>2.9999999999999999E-56</v>
      </c>
      <c r="M189" s="156">
        <v>208</v>
      </c>
      <c r="O189" s="154" t="s">
        <v>991</v>
      </c>
      <c r="P189" s="154" t="s">
        <v>992</v>
      </c>
      <c r="Q189" s="154">
        <v>90.11</v>
      </c>
      <c r="R189" s="154">
        <v>91</v>
      </c>
      <c r="S189" s="160">
        <v>4.0000000000000003E-68</v>
      </c>
      <c r="T189" s="154">
        <v>174</v>
      </c>
    </row>
    <row r="190" spans="8:20" x14ac:dyDescent="0.25">
      <c r="H190" s="156" t="s">
        <v>558</v>
      </c>
      <c r="I190" s="156" t="s">
        <v>523</v>
      </c>
      <c r="J190" s="156">
        <v>95.18</v>
      </c>
      <c r="K190" s="156">
        <v>83</v>
      </c>
      <c r="L190" s="159">
        <v>2E-45</v>
      </c>
      <c r="M190" s="156">
        <v>156</v>
      </c>
      <c r="O190" s="154" t="s">
        <v>993</v>
      </c>
      <c r="P190" s="154" t="s">
        <v>956</v>
      </c>
      <c r="Q190" s="154">
        <v>85.71</v>
      </c>
      <c r="R190" s="154">
        <v>161</v>
      </c>
      <c r="S190" s="160">
        <v>3.9999999999999998E-74</v>
      </c>
      <c r="T190" s="154">
        <v>271</v>
      </c>
    </row>
    <row r="191" spans="8:20" x14ac:dyDescent="0.25">
      <c r="H191" s="156" t="s">
        <v>559</v>
      </c>
      <c r="I191" s="156" t="s">
        <v>489</v>
      </c>
      <c r="J191" s="156">
        <v>100</v>
      </c>
      <c r="K191" s="156">
        <v>56</v>
      </c>
      <c r="L191" s="159">
        <v>1.0000000000000001E-30</v>
      </c>
      <c r="M191" s="156">
        <v>115</v>
      </c>
      <c r="O191" s="154" t="s">
        <v>530</v>
      </c>
      <c r="P191" s="154" t="s">
        <v>994</v>
      </c>
      <c r="Q191" s="154">
        <v>92</v>
      </c>
      <c r="R191" s="154">
        <v>50</v>
      </c>
      <c r="S191" s="160">
        <v>5.9999999999999998E-22</v>
      </c>
      <c r="T191" s="154">
        <v>97.4</v>
      </c>
    </row>
    <row r="192" spans="8:20" x14ac:dyDescent="0.25">
      <c r="H192" s="156" t="s">
        <v>560</v>
      </c>
      <c r="I192" s="156" t="s">
        <v>295</v>
      </c>
      <c r="J192" s="156">
        <v>99.24</v>
      </c>
      <c r="K192" s="156">
        <v>263</v>
      </c>
      <c r="L192" s="159">
        <v>1E-180</v>
      </c>
      <c r="M192" s="156">
        <v>469</v>
      </c>
      <c r="O192" s="154" t="s">
        <v>530</v>
      </c>
      <c r="P192" s="154" t="s">
        <v>995</v>
      </c>
      <c r="Q192" s="154">
        <v>92</v>
      </c>
      <c r="R192" s="154">
        <v>50</v>
      </c>
      <c r="S192" s="160">
        <v>5.9999999999999998E-22</v>
      </c>
      <c r="T192" s="154">
        <v>97.4</v>
      </c>
    </row>
    <row r="193" spans="8:20" x14ac:dyDescent="0.25">
      <c r="H193" s="156" t="s">
        <v>561</v>
      </c>
      <c r="I193" s="156" t="s">
        <v>562</v>
      </c>
      <c r="J193" s="156">
        <v>96.3</v>
      </c>
      <c r="K193" s="156">
        <v>81</v>
      </c>
      <c r="L193" s="159">
        <v>2.9999999999999999E-41</v>
      </c>
      <c r="M193" s="156">
        <v>160</v>
      </c>
      <c r="O193" s="154" t="s">
        <v>996</v>
      </c>
      <c r="P193" s="154" t="s">
        <v>997</v>
      </c>
      <c r="Q193" s="154">
        <v>85.71</v>
      </c>
      <c r="R193" s="154">
        <v>91</v>
      </c>
      <c r="S193" s="160">
        <v>3E-51</v>
      </c>
      <c r="T193" s="154">
        <v>167</v>
      </c>
    </row>
    <row r="194" spans="8:20" x14ac:dyDescent="0.25">
      <c r="H194" s="156" t="s">
        <v>563</v>
      </c>
      <c r="I194" s="156" t="s">
        <v>564</v>
      </c>
      <c r="J194" s="156">
        <v>99.42</v>
      </c>
      <c r="K194" s="156">
        <v>172</v>
      </c>
      <c r="L194" s="159">
        <v>3.9999999999999998E-98</v>
      </c>
      <c r="M194" s="156">
        <v>349</v>
      </c>
      <c r="O194" s="154" t="s">
        <v>996</v>
      </c>
      <c r="P194" s="154" t="s">
        <v>998</v>
      </c>
      <c r="Q194" s="154">
        <v>85.71</v>
      </c>
      <c r="R194" s="154">
        <v>91</v>
      </c>
      <c r="S194" s="160">
        <v>3E-51</v>
      </c>
      <c r="T194" s="154">
        <v>167</v>
      </c>
    </row>
    <row r="195" spans="8:20" x14ac:dyDescent="0.25">
      <c r="H195" s="156" t="s">
        <v>565</v>
      </c>
      <c r="I195" s="156" t="s">
        <v>566</v>
      </c>
      <c r="J195" s="156">
        <v>97.32</v>
      </c>
      <c r="K195" s="156">
        <v>112</v>
      </c>
      <c r="L195" s="159">
        <v>9.9999999999999992E-72</v>
      </c>
      <c r="M195" s="156">
        <v>214</v>
      </c>
      <c r="O195" s="154" t="s">
        <v>996</v>
      </c>
      <c r="P195" s="154" t="s">
        <v>999</v>
      </c>
      <c r="Q195" s="154">
        <v>85.87</v>
      </c>
      <c r="R195" s="154">
        <v>92</v>
      </c>
      <c r="S195" s="160">
        <v>3.9999999999999997E-49</v>
      </c>
      <c r="T195" s="154">
        <v>167</v>
      </c>
    </row>
    <row r="196" spans="8:20" x14ac:dyDescent="0.25">
      <c r="H196" s="156" t="s">
        <v>567</v>
      </c>
      <c r="I196" s="156" t="s">
        <v>568</v>
      </c>
      <c r="J196" s="156">
        <v>99.29</v>
      </c>
      <c r="K196" s="156">
        <v>141</v>
      </c>
      <c r="L196" s="159">
        <v>7.0000000000000002E-137</v>
      </c>
      <c r="M196" s="156">
        <v>243</v>
      </c>
      <c r="O196" s="154" t="s">
        <v>1000</v>
      </c>
      <c r="P196" s="154" t="s">
        <v>1001</v>
      </c>
      <c r="Q196" s="154">
        <v>92.19</v>
      </c>
      <c r="R196" s="154">
        <v>64</v>
      </c>
      <c r="S196" s="160">
        <v>4.9999999999999999E-29</v>
      </c>
      <c r="T196" s="154">
        <v>120</v>
      </c>
    </row>
    <row r="197" spans="8:20" x14ac:dyDescent="0.25">
      <c r="H197" s="156" t="s">
        <v>569</v>
      </c>
      <c r="I197" s="156" t="s">
        <v>335</v>
      </c>
      <c r="J197" s="156">
        <v>98.99</v>
      </c>
      <c r="K197" s="156">
        <v>297</v>
      </c>
      <c r="L197" s="159">
        <v>9E-175</v>
      </c>
      <c r="M197" s="156">
        <v>603</v>
      </c>
      <c r="O197" s="154" t="s">
        <v>532</v>
      </c>
      <c r="P197" s="154" t="s">
        <v>1002</v>
      </c>
      <c r="Q197" s="154">
        <v>94.32</v>
      </c>
      <c r="R197" s="154">
        <v>88</v>
      </c>
      <c r="S197" s="160">
        <v>8.0000000000000002E-46</v>
      </c>
      <c r="T197" s="154">
        <v>176</v>
      </c>
    </row>
    <row r="198" spans="8:20" x14ac:dyDescent="0.25">
      <c r="H198" s="156" t="s">
        <v>570</v>
      </c>
      <c r="I198" s="156" t="s">
        <v>381</v>
      </c>
      <c r="J198" s="156">
        <v>100</v>
      </c>
      <c r="K198" s="156">
        <v>382</v>
      </c>
      <c r="L198" s="159">
        <v>0</v>
      </c>
      <c r="M198" s="156">
        <v>662</v>
      </c>
      <c r="O198" s="154" t="s">
        <v>537</v>
      </c>
      <c r="P198" s="154" t="s">
        <v>818</v>
      </c>
      <c r="Q198" s="154">
        <v>90.43</v>
      </c>
      <c r="R198" s="154">
        <v>115</v>
      </c>
      <c r="S198" s="160">
        <v>9E-60</v>
      </c>
      <c r="T198" s="154">
        <v>223</v>
      </c>
    </row>
    <row r="199" spans="8:20" x14ac:dyDescent="0.25">
      <c r="H199" s="156" t="s">
        <v>571</v>
      </c>
      <c r="I199" s="156" t="s">
        <v>341</v>
      </c>
      <c r="J199" s="156">
        <v>100</v>
      </c>
      <c r="K199" s="156">
        <v>197</v>
      </c>
      <c r="L199" s="159">
        <v>5.0000000000000003E-102</v>
      </c>
      <c r="M199" s="156">
        <v>362</v>
      </c>
      <c r="O199" s="154" t="s">
        <v>538</v>
      </c>
      <c r="P199" s="154" t="s">
        <v>877</v>
      </c>
      <c r="Q199" s="154">
        <v>96.88</v>
      </c>
      <c r="R199" s="154">
        <v>64</v>
      </c>
      <c r="S199" s="160">
        <v>9.0000000000000008E-31</v>
      </c>
      <c r="T199" s="154">
        <v>126</v>
      </c>
    </row>
    <row r="200" spans="8:20" x14ac:dyDescent="0.25">
      <c r="H200" s="156" t="s">
        <v>572</v>
      </c>
      <c r="I200" s="156" t="s">
        <v>341</v>
      </c>
      <c r="J200" s="156">
        <v>100</v>
      </c>
      <c r="K200" s="156">
        <v>197</v>
      </c>
      <c r="L200" s="159">
        <v>3E-102</v>
      </c>
      <c r="M200" s="156">
        <v>362</v>
      </c>
      <c r="O200" s="154" t="s">
        <v>538</v>
      </c>
      <c r="P200" s="154" t="s">
        <v>1003</v>
      </c>
      <c r="Q200" s="154">
        <v>96.88</v>
      </c>
      <c r="R200" s="154">
        <v>64</v>
      </c>
      <c r="S200" s="160">
        <v>9.0000000000000008E-31</v>
      </c>
      <c r="T200" s="154">
        <v>126</v>
      </c>
    </row>
    <row r="201" spans="8:20" x14ac:dyDescent="0.25">
      <c r="H201" s="156" t="s">
        <v>573</v>
      </c>
      <c r="I201" s="156" t="s">
        <v>329</v>
      </c>
      <c r="J201" s="156">
        <v>95.28</v>
      </c>
      <c r="K201" s="156">
        <v>233</v>
      </c>
      <c r="L201" s="159">
        <v>7.9999999999999999E-171</v>
      </c>
      <c r="M201" s="156">
        <v>390</v>
      </c>
      <c r="O201" s="154" t="s">
        <v>538</v>
      </c>
      <c r="P201" s="154" t="s">
        <v>1004</v>
      </c>
      <c r="Q201" s="154">
        <v>96.88</v>
      </c>
      <c r="R201" s="154">
        <v>64</v>
      </c>
      <c r="S201" s="160">
        <v>9.0000000000000008E-31</v>
      </c>
      <c r="T201" s="154">
        <v>126</v>
      </c>
    </row>
    <row r="202" spans="8:20" x14ac:dyDescent="0.25">
      <c r="H202" s="156" t="s">
        <v>574</v>
      </c>
      <c r="I202" s="156" t="s">
        <v>203</v>
      </c>
      <c r="J202" s="156">
        <v>99.01</v>
      </c>
      <c r="K202" s="156">
        <v>203</v>
      </c>
      <c r="L202" s="159">
        <v>7.0000000000000004E-161</v>
      </c>
      <c r="M202" s="156">
        <v>353</v>
      </c>
      <c r="O202" s="154" t="s">
        <v>538</v>
      </c>
      <c r="P202" s="154" t="s">
        <v>1005</v>
      </c>
      <c r="Q202" s="154">
        <v>96.88</v>
      </c>
      <c r="R202" s="154">
        <v>64</v>
      </c>
      <c r="S202" s="160">
        <v>9.0000000000000008E-31</v>
      </c>
      <c r="T202" s="154">
        <v>126</v>
      </c>
    </row>
    <row r="203" spans="8:20" x14ac:dyDescent="0.25">
      <c r="H203" s="156" t="s">
        <v>575</v>
      </c>
      <c r="I203" s="156" t="s">
        <v>203</v>
      </c>
      <c r="J203" s="156">
        <v>99.01</v>
      </c>
      <c r="K203" s="156">
        <v>203</v>
      </c>
      <c r="L203" s="159">
        <v>2.0000000000000001E-153</v>
      </c>
      <c r="M203" s="156">
        <v>353</v>
      </c>
      <c r="O203" s="154" t="s">
        <v>1006</v>
      </c>
      <c r="P203" s="154" t="s">
        <v>1007</v>
      </c>
      <c r="Q203" s="154">
        <v>95.31</v>
      </c>
      <c r="R203" s="154">
        <v>128</v>
      </c>
      <c r="S203" s="160">
        <v>9.9999999999999996E-70</v>
      </c>
      <c r="T203" s="154">
        <v>250</v>
      </c>
    </row>
    <row r="204" spans="8:20" x14ac:dyDescent="0.25">
      <c r="H204" s="156" t="s">
        <v>576</v>
      </c>
      <c r="I204" s="156" t="s">
        <v>363</v>
      </c>
      <c r="J204" s="156">
        <v>100</v>
      </c>
      <c r="K204" s="156">
        <v>218</v>
      </c>
      <c r="L204" s="159">
        <v>8.0000000000000005E-122</v>
      </c>
      <c r="M204" s="156">
        <v>427</v>
      </c>
      <c r="O204" s="154" t="s">
        <v>1008</v>
      </c>
      <c r="P204" s="154" t="s">
        <v>1009</v>
      </c>
      <c r="Q204" s="154">
        <v>86.36</v>
      </c>
      <c r="R204" s="154">
        <v>44</v>
      </c>
      <c r="S204" s="160">
        <v>4.0000000000000002E-26</v>
      </c>
      <c r="T204" s="154">
        <v>77.400000000000006</v>
      </c>
    </row>
    <row r="205" spans="8:20" x14ac:dyDescent="0.25">
      <c r="H205" s="156" t="s">
        <v>577</v>
      </c>
      <c r="I205" s="156" t="s">
        <v>437</v>
      </c>
      <c r="J205" s="156">
        <v>100</v>
      </c>
      <c r="K205" s="156">
        <v>192</v>
      </c>
      <c r="L205" s="159">
        <v>4.9999999999999997E-113</v>
      </c>
      <c r="M205" s="156">
        <v>344</v>
      </c>
      <c r="O205" s="154" t="s">
        <v>539</v>
      </c>
      <c r="P205" s="154" t="s">
        <v>1010</v>
      </c>
      <c r="Q205" s="154">
        <v>86.99</v>
      </c>
      <c r="R205" s="154">
        <v>123</v>
      </c>
      <c r="S205" s="160">
        <v>3.9999999999999997E-65</v>
      </c>
      <c r="T205" s="154">
        <v>241</v>
      </c>
    </row>
    <row r="206" spans="8:20" x14ac:dyDescent="0.25">
      <c r="H206" s="156" t="s">
        <v>578</v>
      </c>
      <c r="I206" s="156" t="s">
        <v>435</v>
      </c>
      <c r="J206" s="156">
        <v>98.63</v>
      </c>
      <c r="K206" s="156">
        <v>73</v>
      </c>
      <c r="L206" s="159">
        <v>1E-35</v>
      </c>
      <c r="M206" s="156">
        <v>140</v>
      </c>
      <c r="O206" s="154" t="s">
        <v>1011</v>
      </c>
      <c r="P206" s="154" t="s">
        <v>942</v>
      </c>
      <c r="Q206" s="154">
        <v>87.1</v>
      </c>
      <c r="R206" s="154">
        <v>62</v>
      </c>
      <c r="S206" s="160">
        <v>6.0000000000000002E-27</v>
      </c>
      <c r="T206" s="154">
        <v>114</v>
      </c>
    </row>
    <row r="207" spans="8:20" x14ac:dyDescent="0.25">
      <c r="H207" s="156" t="s">
        <v>579</v>
      </c>
      <c r="I207" s="156" t="s">
        <v>505</v>
      </c>
      <c r="J207" s="156">
        <v>100</v>
      </c>
      <c r="K207" s="156">
        <v>204</v>
      </c>
      <c r="L207" s="159">
        <v>1E-125</v>
      </c>
      <c r="M207" s="156">
        <v>440</v>
      </c>
      <c r="O207" s="154" t="s">
        <v>1012</v>
      </c>
      <c r="P207" s="154" t="s">
        <v>1013</v>
      </c>
      <c r="Q207" s="154">
        <v>93.97</v>
      </c>
      <c r="R207" s="154">
        <v>116</v>
      </c>
      <c r="S207" s="160">
        <v>3.0000000000000001E-61</v>
      </c>
      <c r="T207" s="154">
        <v>228</v>
      </c>
    </row>
    <row r="208" spans="8:20" x14ac:dyDescent="0.25">
      <c r="H208" s="156" t="s">
        <v>580</v>
      </c>
      <c r="I208" s="156" t="s">
        <v>213</v>
      </c>
      <c r="J208" s="156">
        <v>100</v>
      </c>
      <c r="K208" s="156">
        <v>149</v>
      </c>
      <c r="L208" s="159">
        <v>2.0000000000000001E-127</v>
      </c>
      <c r="M208" s="156">
        <v>298</v>
      </c>
      <c r="O208" s="154" t="s">
        <v>1014</v>
      </c>
      <c r="P208" s="154" t="s">
        <v>1015</v>
      </c>
      <c r="Q208" s="154">
        <v>88.04</v>
      </c>
      <c r="R208" s="154">
        <v>92</v>
      </c>
      <c r="S208" s="160">
        <v>3.0000000000000003E-42</v>
      </c>
      <c r="T208" s="154">
        <v>164</v>
      </c>
    </row>
    <row r="209" spans="8:20" x14ac:dyDescent="0.25">
      <c r="H209" s="156" t="s">
        <v>581</v>
      </c>
      <c r="I209" s="156" t="s">
        <v>449</v>
      </c>
      <c r="J209" s="156">
        <v>99.53</v>
      </c>
      <c r="K209" s="156">
        <v>215</v>
      </c>
      <c r="L209" s="159">
        <v>4.0000000000000002E-123</v>
      </c>
      <c r="M209" s="156">
        <v>432</v>
      </c>
      <c r="O209" s="154" t="s">
        <v>1016</v>
      </c>
      <c r="P209" s="154" t="s">
        <v>1017</v>
      </c>
      <c r="Q209" s="154">
        <v>91.3</v>
      </c>
      <c r="R209" s="154">
        <v>46</v>
      </c>
      <c r="S209" s="160">
        <v>9.9999999999999994E-30</v>
      </c>
      <c r="T209" s="154">
        <v>94.4</v>
      </c>
    </row>
    <row r="210" spans="8:20" x14ac:dyDescent="0.25">
      <c r="H210" s="156" t="s">
        <v>582</v>
      </c>
      <c r="I210" s="156" t="s">
        <v>583</v>
      </c>
      <c r="J210" s="156">
        <v>90.28</v>
      </c>
      <c r="K210" s="156">
        <v>72</v>
      </c>
      <c r="L210" s="159">
        <v>2.0000000000000002E-31</v>
      </c>
      <c r="M210" s="156">
        <v>126</v>
      </c>
      <c r="O210" s="154" t="s">
        <v>1016</v>
      </c>
      <c r="P210" s="154" t="s">
        <v>1018</v>
      </c>
      <c r="Q210" s="154">
        <v>91.3</v>
      </c>
      <c r="R210" s="154">
        <v>46</v>
      </c>
      <c r="S210" s="160">
        <v>7.0000000000000007E-21</v>
      </c>
      <c r="T210" s="154">
        <v>94.4</v>
      </c>
    </row>
    <row r="211" spans="8:20" x14ac:dyDescent="0.25">
      <c r="H211" s="156" t="s">
        <v>584</v>
      </c>
      <c r="I211" s="156" t="s">
        <v>359</v>
      </c>
      <c r="J211" s="156">
        <v>98.95</v>
      </c>
      <c r="K211" s="156">
        <v>95</v>
      </c>
      <c r="L211" s="159">
        <v>2E-55</v>
      </c>
      <c r="M211" s="156">
        <v>201</v>
      </c>
      <c r="O211" s="154" t="s">
        <v>1019</v>
      </c>
      <c r="P211" s="154" t="s">
        <v>1020</v>
      </c>
      <c r="Q211" s="154">
        <v>97.18</v>
      </c>
      <c r="R211" s="154">
        <v>71</v>
      </c>
      <c r="S211" s="160">
        <v>4.9999999999999998E-45</v>
      </c>
      <c r="T211" s="154">
        <v>150</v>
      </c>
    </row>
    <row r="212" spans="8:20" x14ac:dyDescent="0.25">
      <c r="H212" s="156" t="s">
        <v>585</v>
      </c>
      <c r="I212" s="156" t="s">
        <v>337</v>
      </c>
      <c r="J212" s="156">
        <v>100</v>
      </c>
      <c r="K212" s="156">
        <v>143</v>
      </c>
      <c r="L212" s="159">
        <v>7.9999999999999997E-69</v>
      </c>
      <c r="M212" s="156">
        <v>251</v>
      </c>
      <c r="O212" s="154" t="s">
        <v>546</v>
      </c>
      <c r="P212" s="154" t="s">
        <v>1021</v>
      </c>
      <c r="Q212" s="154">
        <v>88.33</v>
      </c>
      <c r="R212" s="154">
        <v>60</v>
      </c>
      <c r="S212" s="160">
        <v>8.0000000000000001E-35</v>
      </c>
      <c r="T212" s="154">
        <v>114</v>
      </c>
    </row>
    <row r="213" spans="8:20" x14ac:dyDescent="0.25">
      <c r="H213" s="156" t="s">
        <v>586</v>
      </c>
      <c r="I213" s="156" t="s">
        <v>385</v>
      </c>
      <c r="J213" s="156">
        <v>98.97</v>
      </c>
      <c r="K213" s="156">
        <v>97</v>
      </c>
      <c r="L213" s="159">
        <v>5.0000000000000001E-100</v>
      </c>
      <c r="M213" s="156">
        <v>202</v>
      </c>
      <c r="O213" s="154" t="s">
        <v>1022</v>
      </c>
      <c r="P213" s="154" t="s">
        <v>1023</v>
      </c>
      <c r="Q213" s="154">
        <v>97.06</v>
      </c>
      <c r="R213" s="154">
        <v>68</v>
      </c>
      <c r="S213" s="160">
        <v>6.9999999999999997E-34</v>
      </c>
      <c r="T213" s="154">
        <v>137</v>
      </c>
    </row>
    <row r="214" spans="8:20" x14ac:dyDescent="0.25">
      <c r="H214" s="156" t="s">
        <v>587</v>
      </c>
      <c r="I214" s="156" t="s">
        <v>501</v>
      </c>
      <c r="J214" s="156">
        <v>100</v>
      </c>
      <c r="K214" s="156">
        <v>158</v>
      </c>
      <c r="L214" s="159">
        <v>3.0000000000000001E-96</v>
      </c>
      <c r="M214" s="156">
        <v>341</v>
      </c>
      <c r="O214" s="154" t="s">
        <v>550</v>
      </c>
      <c r="P214" s="154" t="s">
        <v>887</v>
      </c>
      <c r="Q214" s="154">
        <v>94.38</v>
      </c>
      <c r="R214" s="154">
        <v>89</v>
      </c>
      <c r="S214" s="160">
        <v>3.0000000000000001E-45</v>
      </c>
      <c r="T214" s="154">
        <v>174</v>
      </c>
    </row>
    <row r="215" spans="8:20" x14ac:dyDescent="0.25">
      <c r="H215" s="156" t="s">
        <v>588</v>
      </c>
      <c r="I215" s="156" t="s">
        <v>263</v>
      </c>
      <c r="J215" s="156">
        <v>100</v>
      </c>
      <c r="K215" s="156">
        <v>53</v>
      </c>
      <c r="L215" s="159">
        <v>4.0000000000000002E-25</v>
      </c>
      <c r="M215" s="156">
        <v>107</v>
      </c>
      <c r="O215" s="154" t="s">
        <v>1024</v>
      </c>
      <c r="P215" s="154" t="s">
        <v>1025</v>
      </c>
      <c r="Q215" s="154">
        <v>100</v>
      </c>
      <c r="R215" s="154">
        <v>54</v>
      </c>
      <c r="S215" s="160">
        <v>2.9999999999999999E-30</v>
      </c>
      <c r="T215" s="154">
        <v>125</v>
      </c>
    </row>
    <row r="216" spans="8:20" x14ac:dyDescent="0.25">
      <c r="H216" s="156" t="s">
        <v>589</v>
      </c>
      <c r="I216" s="156" t="s">
        <v>590</v>
      </c>
      <c r="J216" s="156">
        <v>100</v>
      </c>
      <c r="K216" s="156">
        <v>317</v>
      </c>
      <c r="L216" s="159">
        <v>9.9999999999999992E-164</v>
      </c>
      <c r="M216" s="156">
        <v>566</v>
      </c>
      <c r="O216" s="154" t="s">
        <v>1024</v>
      </c>
      <c r="P216" s="154" t="s">
        <v>1026</v>
      </c>
      <c r="Q216" s="154">
        <v>100</v>
      </c>
      <c r="R216" s="154">
        <v>54</v>
      </c>
      <c r="S216" s="160">
        <v>2.9999999999999999E-30</v>
      </c>
      <c r="T216" s="154">
        <v>125</v>
      </c>
    </row>
    <row r="217" spans="8:20" x14ac:dyDescent="0.25">
      <c r="H217" s="156" t="s">
        <v>591</v>
      </c>
      <c r="I217" s="156" t="s">
        <v>387</v>
      </c>
      <c r="J217" s="156">
        <v>89.62</v>
      </c>
      <c r="K217" s="156">
        <v>212</v>
      </c>
      <c r="L217" s="159">
        <v>0</v>
      </c>
      <c r="M217" s="156">
        <v>347</v>
      </c>
      <c r="O217" s="154" t="s">
        <v>1024</v>
      </c>
      <c r="P217" s="154" t="s">
        <v>1027</v>
      </c>
      <c r="Q217" s="154">
        <v>100</v>
      </c>
      <c r="R217" s="154">
        <v>54</v>
      </c>
      <c r="S217" s="160">
        <v>2.9999999999999999E-30</v>
      </c>
      <c r="T217" s="154">
        <v>125</v>
      </c>
    </row>
    <row r="218" spans="8:20" x14ac:dyDescent="0.25">
      <c r="H218" s="156" t="s">
        <v>592</v>
      </c>
      <c r="I218" s="156" t="s">
        <v>267</v>
      </c>
      <c r="J218" s="156">
        <v>100</v>
      </c>
      <c r="K218" s="156">
        <v>324</v>
      </c>
      <c r="L218" s="159">
        <v>0</v>
      </c>
      <c r="M218" s="156">
        <v>624</v>
      </c>
      <c r="O218" s="154" t="s">
        <v>1024</v>
      </c>
      <c r="P218" s="154" t="s">
        <v>1028</v>
      </c>
      <c r="Q218" s="154">
        <v>98.15</v>
      </c>
      <c r="R218" s="154">
        <v>54</v>
      </c>
      <c r="S218" s="160">
        <v>4.0000000000000003E-30</v>
      </c>
      <c r="T218" s="154">
        <v>125</v>
      </c>
    </row>
    <row r="219" spans="8:20" x14ac:dyDescent="0.25">
      <c r="H219" s="156" t="s">
        <v>593</v>
      </c>
      <c r="I219" s="156" t="s">
        <v>265</v>
      </c>
      <c r="J219" s="156">
        <v>98.37</v>
      </c>
      <c r="K219" s="156">
        <v>367</v>
      </c>
      <c r="L219" s="159">
        <v>0</v>
      </c>
      <c r="M219" s="156">
        <v>739</v>
      </c>
      <c r="O219" s="154" t="s">
        <v>1024</v>
      </c>
      <c r="P219" s="154" t="s">
        <v>1029</v>
      </c>
      <c r="Q219" s="154">
        <v>100</v>
      </c>
      <c r="R219" s="154">
        <v>54</v>
      </c>
      <c r="S219" s="160">
        <v>2.9999999999999999E-30</v>
      </c>
      <c r="T219" s="154">
        <v>125</v>
      </c>
    </row>
    <row r="220" spans="8:20" x14ac:dyDescent="0.25">
      <c r="H220" s="156" t="s">
        <v>594</v>
      </c>
      <c r="I220" s="156" t="s">
        <v>379</v>
      </c>
      <c r="J220" s="156">
        <v>98.52</v>
      </c>
      <c r="K220" s="156">
        <v>405</v>
      </c>
      <c r="L220" s="159">
        <v>0</v>
      </c>
      <c r="M220" s="156">
        <v>773</v>
      </c>
      <c r="O220" s="154" t="s">
        <v>551</v>
      </c>
      <c r="P220" s="154" t="s">
        <v>1030</v>
      </c>
      <c r="Q220" s="154">
        <v>93.58</v>
      </c>
      <c r="R220" s="154">
        <v>109</v>
      </c>
      <c r="S220" s="160">
        <v>1E-56</v>
      </c>
      <c r="T220" s="154">
        <v>209</v>
      </c>
    </row>
    <row r="221" spans="8:20" x14ac:dyDescent="0.25">
      <c r="H221" s="156" t="s">
        <v>595</v>
      </c>
      <c r="I221" s="156" t="s">
        <v>299</v>
      </c>
      <c r="J221" s="156">
        <v>99.63</v>
      </c>
      <c r="K221" s="156">
        <v>272</v>
      </c>
      <c r="L221" s="159">
        <v>2.0000000000000001E-156</v>
      </c>
      <c r="M221" s="156">
        <v>543</v>
      </c>
      <c r="O221" s="154" t="s">
        <v>551</v>
      </c>
      <c r="P221" s="154" t="s">
        <v>1031</v>
      </c>
      <c r="Q221" s="154">
        <v>93.58</v>
      </c>
      <c r="R221" s="154">
        <v>109</v>
      </c>
      <c r="S221" s="160">
        <v>1E-56</v>
      </c>
      <c r="T221" s="154">
        <v>209</v>
      </c>
    </row>
    <row r="222" spans="8:20" x14ac:dyDescent="0.25">
      <c r="H222" s="156" t="s">
        <v>596</v>
      </c>
      <c r="I222" s="156" t="s">
        <v>246</v>
      </c>
      <c r="J222" s="156">
        <v>100</v>
      </c>
      <c r="K222" s="156">
        <v>202</v>
      </c>
      <c r="L222" s="159">
        <v>4E-107</v>
      </c>
      <c r="M222" s="156">
        <v>379</v>
      </c>
      <c r="O222" s="154" t="s">
        <v>554</v>
      </c>
      <c r="P222" s="154" t="s">
        <v>1032</v>
      </c>
      <c r="Q222" s="154">
        <v>93.52</v>
      </c>
      <c r="R222" s="154">
        <v>108</v>
      </c>
      <c r="S222" s="160">
        <v>8.0000000000000001E-52</v>
      </c>
      <c r="T222" s="154">
        <v>196</v>
      </c>
    </row>
    <row r="223" spans="8:20" x14ac:dyDescent="0.25">
      <c r="H223" s="156" t="s">
        <v>597</v>
      </c>
      <c r="I223" s="156" t="s">
        <v>305</v>
      </c>
      <c r="J223" s="156">
        <v>99.17</v>
      </c>
      <c r="K223" s="156">
        <v>240</v>
      </c>
      <c r="L223" s="159">
        <v>3.0000000000000002E-115</v>
      </c>
      <c r="M223" s="156">
        <v>405</v>
      </c>
      <c r="O223" s="154" t="s">
        <v>1033</v>
      </c>
      <c r="P223" s="154" t="s">
        <v>1034</v>
      </c>
      <c r="Q223" s="154">
        <v>90.65</v>
      </c>
      <c r="R223" s="154">
        <v>107</v>
      </c>
      <c r="S223" s="160">
        <v>1E-54</v>
      </c>
      <c r="T223" s="154">
        <v>206</v>
      </c>
    </row>
    <row r="224" spans="8:20" x14ac:dyDescent="0.25">
      <c r="H224" s="156" t="s">
        <v>598</v>
      </c>
      <c r="I224" s="156" t="s">
        <v>291</v>
      </c>
      <c r="J224" s="156">
        <v>99.56</v>
      </c>
      <c r="K224" s="156">
        <v>229</v>
      </c>
      <c r="L224" s="159">
        <v>5.0000000000000004E-131</v>
      </c>
      <c r="M224" s="156">
        <v>458</v>
      </c>
      <c r="O224" s="154" t="s">
        <v>1035</v>
      </c>
      <c r="P224" s="154" t="s">
        <v>1036</v>
      </c>
      <c r="Q224" s="154">
        <v>90.74</v>
      </c>
      <c r="R224" s="154">
        <v>54</v>
      </c>
      <c r="S224" s="160">
        <v>9.9999999999999991E-22</v>
      </c>
      <c r="T224" s="154">
        <v>96.7</v>
      </c>
    </row>
    <row r="225" spans="8:20" x14ac:dyDescent="0.25">
      <c r="H225" s="156" t="s">
        <v>599</v>
      </c>
      <c r="I225" s="156" t="s">
        <v>255</v>
      </c>
      <c r="J225" s="156">
        <v>100</v>
      </c>
      <c r="K225" s="156">
        <v>282</v>
      </c>
      <c r="L225" s="159">
        <v>9.9999999999999997E-155</v>
      </c>
      <c r="M225" s="156">
        <v>536</v>
      </c>
      <c r="O225" s="154" t="s">
        <v>558</v>
      </c>
      <c r="P225" s="154" t="s">
        <v>983</v>
      </c>
      <c r="Q225" s="154">
        <v>91.57</v>
      </c>
      <c r="R225" s="154">
        <v>83</v>
      </c>
      <c r="S225" s="160">
        <v>9.9999999999999993E-40</v>
      </c>
      <c r="T225" s="154">
        <v>148</v>
      </c>
    </row>
    <row r="226" spans="8:20" x14ac:dyDescent="0.25">
      <c r="H226" s="156" t="s">
        <v>600</v>
      </c>
      <c r="I226" s="156" t="s">
        <v>269</v>
      </c>
      <c r="J226" s="156">
        <v>99.2</v>
      </c>
      <c r="K226" s="156">
        <v>249</v>
      </c>
      <c r="L226" s="159">
        <v>5.9999999999999997E-141</v>
      </c>
      <c r="M226" s="156">
        <v>491</v>
      </c>
      <c r="O226" s="154" t="s">
        <v>561</v>
      </c>
      <c r="P226" s="154" t="s">
        <v>840</v>
      </c>
      <c r="Q226" s="154">
        <v>94.96</v>
      </c>
      <c r="R226" s="154">
        <v>238</v>
      </c>
      <c r="S226" s="160">
        <v>6.9999999999999999E-132</v>
      </c>
      <c r="T226" s="154">
        <v>465</v>
      </c>
    </row>
    <row r="227" spans="8:20" x14ac:dyDescent="0.25">
      <c r="H227" s="156" t="s">
        <v>601</v>
      </c>
      <c r="I227" s="156" t="s">
        <v>293</v>
      </c>
      <c r="J227" s="156">
        <v>98.75</v>
      </c>
      <c r="K227" s="156">
        <v>160</v>
      </c>
      <c r="L227" s="159">
        <v>9.9999999999999997E-73</v>
      </c>
      <c r="M227" s="156">
        <v>264</v>
      </c>
      <c r="O227" s="154" t="s">
        <v>565</v>
      </c>
      <c r="P227" s="154" t="s">
        <v>837</v>
      </c>
      <c r="Q227" s="154">
        <v>86.84</v>
      </c>
      <c r="R227" s="154">
        <v>114</v>
      </c>
      <c r="S227" s="160">
        <v>2.0000000000000001E-61</v>
      </c>
      <c r="T227" s="154">
        <v>187</v>
      </c>
    </row>
    <row r="228" spans="8:20" x14ac:dyDescent="0.25">
      <c r="H228" s="156" t="s">
        <v>602</v>
      </c>
      <c r="I228" s="156" t="s">
        <v>301</v>
      </c>
      <c r="J228" s="156">
        <v>95.28</v>
      </c>
      <c r="K228" s="156">
        <v>127</v>
      </c>
      <c r="L228" s="159">
        <v>7.0000000000000003E-69</v>
      </c>
      <c r="M228" s="156">
        <v>251</v>
      </c>
      <c r="O228" s="154" t="s">
        <v>567</v>
      </c>
      <c r="P228" s="154" t="s">
        <v>837</v>
      </c>
      <c r="Q228" s="154">
        <v>86.84</v>
      </c>
      <c r="R228" s="154">
        <v>114</v>
      </c>
      <c r="S228" s="160">
        <v>4.9999999999999997E-107</v>
      </c>
      <c r="T228" s="154">
        <v>187</v>
      </c>
    </row>
    <row r="229" spans="8:20" x14ac:dyDescent="0.25">
      <c r="H229" s="156" t="s">
        <v>603</v>
      </c>
      <c r="I229" s="156" t="s">
        <v>239</v>
      </c>
      <c r="J229" s="156">
        <v>98.68</v>
      </c>
      <c r="K229" s="156">
        <v>228</v>
      </c>
      <c r="L229" s="159">
        <v>4.0000000000000002E-128</v>
      </c>
      <c r="M229" s="156">
        <v>448</v>
      </c>
      <c r="O229" s="154" t="s">
        <v>569</v>
      </c>
      <c r="P229" s="154" t="s">
        <v>939</v>
      </c>
      <c r="Q229" s="154">
        <v>91.36</v>
      </c>
      <c r="R229" s="154">
        <v>81</v>
      </c>
      <c r="S229" s="160">
        <v>9.9999999999999994E-37</v>
      </c>
      <c r="T229" s="154">
        <v>149</v>
      </c>
    </row>
    <row r="230" spans="8:20" x14ac:dyDescent="0.25">
      <c r="H230" s="156" t="s">
        <v>604</v>
      </c>
      <c r="I230" s="156" t="s">
        <v>275</v>
      </c>
      <c r="J230" s="156">
        <v>97.5</v>
      </c>
      <c r="K230" s="156">
        <v>160</v>
      </c>
      <c r="L230" s="159">
        <v>7.0000000000000004E-157</v>
      </c>
      <c r="M230" s="156">
        <v>306</v>
      </c>
      <c r="O230" s="154" t="s">
        <v>1037</v>
      </c>
      <c r="P230" s="154" t="s">
        <v>771</v>
      </c>
      <c r="Q230" s="154">
        <v>93.98</v>
      </c>
      <c r="R230" s="154">
        <v>83</v>
      </c>
      <c r="S230" s="160">
        <v>6.9999999999999999E-41</v>
      </c>
      <c r="T230" s="154">
        <v>162</v>
      </c>
    </row>
    <row r="231" spans="8:20" x14ac:dyDescent="0.25">
      <c r="H231" s="156" t="s">
        <v>605</v>
      </c>
      <c r="I231" s="156" t="s">
        <v>289</v>
      </c>
      <c r="J231" s="156">
        <v>99.2</v>
      </c>
      <c r="K231" s="156">
        <v>125</v>
      </c>
      <c r="L231" s="159">
        <v>9.9999999999999994E-99</v>
      </c>
      <c r="M231" s="156">
        <v>261</v>
      </c>
      <c r="O231" s="154" t="s">
        <v>1038</v>
      </c>
      <c r="P231" s="154" t="s">
        <v>771</v>
      </c>
      <c r="Q231" s="154">
        <v>93.98</v>
      </c>
      <c r="R231" s="154">
        <v>83</v>
      </c>
      <c r="S231" s="160">
        <v>5.9999999999999998E-41</v>
      </c>
      <c r="T231" s="154">
        <v>162</v>
      </c>
    </row>
    <row r="232" spans="8:20" x14ac:dyDescent="0.25">
      <c r="H232" s="156" t="s">
        <v>606</v>
      </c>
      <c r="I232" s="156" t="s">
        <v>453</v>
      </c>
      <c r="J232" s="156">
        <v>99.02</v>
      </c>
      <c r="K232" s="156">
        <v>205</v>
      </c>
      <c r="L232" s="159">
        <v>3.0000000000000003E-116</v>
      </c>
      <c r="M232" s="156">
        <v>409</v>
      </c>
      <c r="O232" s="154" t="s">
        <v>1039</v>
      </c>
      <c r="P232" s="154" t="s">
        <v>1040</v>
      </c>
      <c r="Q232" s="154">
        <v>89.33</v>
      </c>
      <c r="R232" s="154">
        <v>75</v>
      </c>
      <c r="S232" s="160">
        <v>1.9999999999999998E-71</v>
      </c>
      <c r="T232" s="154">
        <v>142</v>
      </c>
    </row>
    <row r="233" spans="8:20" x14ac:dyDescent="0.25">
      <c r="H233" s="156" t="s">
        <v>607</v>
      </c>
      <c r="I233" s="156" t="s">
        <v>443</v>
      </c>
      <c r="J233" s="156">
        <v>99.6</v>
      </c>
      <c r="K233" s="156">
        <v>251</v>
      </c>
      <c r="L233" s="159">
        <v>2E-125</v>
      </c>
      <c r="M233" s="156">
        <v>439</v>
      </c>
      <c r="O233" s="154" t="s">
        <v>1041</v>
      </c>
      <c r="P233" s="154" t="s">
        <v>1040</v>
      </c>
      <c r="Q233" s="154">
        <v>89.33</v>
      </c>
      <c r="R233" s="154">
        <v>75</v>
      </c>
      <c r="S233" s="160">
        <v>1.9999999999999998E-71</v>
      </c>
      <c r="T233" s="154">
        <v>142</v>
      </c>
    </row>
    <row r="234" spans="8:20" x14ac:dyDescent="0.25">
      <c r="H234" s="156" t="s">
        <v>608</v>
      </c>
      <c r="I234" s="156" t="s">
        <v>345</v>
      </c>
      <c r="J234" s="156">
        <v>100</v>
      </c>
      <c r="K234" s="156">
        <v>134</v>
      </c>
      <c r="L234" s="159">
        <v>3.0000000000000002E-76</v>
      </c>
      <c r="M234" s="156">
        <v>276</v>
      </c>
      <c r="O234" s="154" t="s">
        <v>573</v>
      </c>
      <c r="P234" s="154" t="s">
        <v>1042</v>
      </c>
      <c r="Q234" s="154">
        <v>90.99</v>
      </c>
      <c r="R234" s="154">
        <v>233</v>
      </c>
      <c r="S234" s="160">
        <v>0</v>
      </c>
      <c r="T234" s="154">
        <v>372</v>
      </c>
    </row>
    <row r="235" spans="8:20" x14ac:dyDescent="0.25">
      <c r="H235" s="156" t="s">
        <v>609</v>
      </c>
      <c r="I235" s="156" t="s">
        <v>277</v>
      </c>
      <c r="J235" s="156">
        <v>99.22</v>
      </c>
      <c r="K235" s="156">
        <v>257</v>
      </c>
      <c r="L235" s="159">
        <v>2E-149</v>
      </c>
      <c r="M235" s="156">
        <v>519</v>
      </c>
      <c r="O235" s="154" t="s">
        <v>1043</v>
      </c>
      <c r="P235" s="154" t="s">
        <v>1044</v>
      </c>
      <c r="Q235" s="154">
        <v>92.5</v>
      </c>
      <c r="R235" s="154">
        <v>120</v>
      </c>
      <c r="S235" s="160">
        <v>4.0000000000000002E-62</v>
      </c>
      <c r="T235" s="154">
        <v>234</v>
      </c>
    </row>
    <row r="236" spans="8:20" x14ac:dyDescent="0.25">
      <c r="H236" s="156" t="s">
        <v>610</v>
      </c>
      <c r="I236" s="156" t="s">
        <v>375</v>
      </c>
      <c r="J236" s="156">
        <v>100</v>
      </c>
      <c r="K236" s="156">
        <v>255</v>
      </c>
      <c r="L236" s="159">
        <v>2.0000000000000001E-141</v>
      </c>
      <c r="M236" s="156">
        <v>492</v>
      </c>
      <c r="O236" s="154" t="s">
        <v>574</v>
      </c>
      <c r="P236" s="154" t="s">
        <v>924</v>
      </c>
      <c r="Q236" s="154">
        <v>91</v>
      </c>
      <c r="R236" s="154">
        <v>100</v>
      </c>
      <c r="S236" s="160">
        <v>6.0000000000000004E-106</v>
      </c>
      <c r="T236" s="154">
        <v>214</v>
      </c>
    </row>
    <row r="237" spans="8:20" x14ac:dyDescent="0.25">
      <c r="H237" s="156" t="s">
        <v>611</v>
      </c>
      <c r="I237" s="156" t="s">
        <v>373</v>
      </c>
      <c r="J237" s="156">
        <v>100</v>
      </c>
      <c r="K237" s="156">
        <v>224</v>
      </c>
      <c r="L237" s="159">
        <v>3E-131</v>
      </c>
      <c r="M237" s="156">
        <v>459</v>
      </c>
      <c r="O237" s="154" t="s">
        <v>575</v>
      </c>
      <c r="P237" s="154" t="s">
        <v>924</v>
      </c>
      <c r="Q237" s="154">
        <v>91.01</v>
      </c>
      <c r="R237" s="154">
        <v>89</v>
      </c>
      <c r="S237" s="160">
        <v>3.0000000000000001E-99</v>
      </c>
      <c r="T237" s="154">
        <v>191</v>
      </c>
    </row>
    <row r="238" spans="8:20" x14ac:dyDescent="0.25">
      <c r="H238" s="156" t="s">
        <v>612</v>
      </c>
      <c r="I238" s="156" t="s">
        <v>613</v>
      </c>
      <c r="J238" s="156">
        <v>99.23</v>
      </c>
      <c r="K238" s="156">
        <v>130</v>
      </c>
      <c r="L238" s="159">
        <v>3.0000000000000001E-83</v>
      </c>
      <c r="M238" s="156">
        <v>218</v>
      </c>
      <c r="O238" s="154" t="s">
        <v>1045</v>
      </c>
      <c r="P238" s="154" t="s">
        <v>1046</v>
      </c>
      <c r="Q238" s="154">
        <v>88.42</v>
      </c>
      <c r="R238" s="154">
        <v>190</v>
      </c>
      <c r="S238" s="160">
        <v>3.0000000000000002E-90</v>
      </c>
      <c r="T238" s="154">
        <v>327</v>
      </c>
    </row>
    <row r="239" spans="8:20" x14ac:dyDescent="0.25">
      <c r="H239" s="156" t="s">
        <v>614</v>
      </c>
      <c r="I239" s="156" t="s">
        <v>355</v>
      </c>
      <c r="J239" s="156">
        <v>98.56</v>
      </c>
      <c r="K239" s="156">
        <v>139</v>
      </c>
      <c r="L239" s="159">
        <v>7.9999999999999997E-80</v>
      </c>
      <c r="M239" s="156">
        <v>288</v>
      </c>
      <c r="O239" s="154" t="s">
        <v>1047</v>
      </c>
      <c r="P239" s="154" t="s">
        <v>1048</v>
      </c>
      <c r="Q239" s="154">
        <v>95.04</v>
      </c>
      <c r="R239" s="154">
        <v>121</v>
      </c>
      <c r="S239" s="160">
        <v>9.9999999999999991E-97</v>
      </c>
      <c r="T239" s="154">
        <v>233</v>
      </c>
    </row>
    <row r="240" spans="8:20" x14ac:dyDescent="0.25">
      <c r="H240" s="156" t="s">
        <v>615</v>
      </c>
      <c r="I240" s="156" t="s">
        <v>339</v>
      </c>
      <c r="J240" s="156">
        <v>100</v>
      </c>
      <c r="K240" s="156">
        <v>209</v>
      </c>
      <c r="L240" s="159">
        <v>4.0000000000000002E-122</v>
      </c>
      <c r="M240" s="156">
        <v>428</v>
      </c>
      <c r="O240" s="154" t="s">
        <v>1049</v>
      </c>
      <c r="P240" s="154" t="s">
        <v>768</v>
      </c>
      <c r="Q240" s="154">
        <v>95.83</v>
      </c>
      <c r="R240" s="154">
        <v>168</v>
      </c>
      <c r="S240" s="160">
        <v>4E-78</v>
      </c>
      <c r="T240" s="154">
        <v>286</v>
      </c>
    </row>
    <row r="241" spans="8:20" x14ac:dyDescent="0.25">
      <c r="H241" s="156" t="s">
        <v>616</v>
      </c>
      <c r="I241" s="156" t="s">
        <v>259</v>
      </c>
      <c r="J241" s="156">
        <v>100</v>
      </c>
      <c r="K241" s="156">
        <v>199</v>
      </c>
      <c r="L241" s="159">
        <v>9.9999999999999999E-117</v>
      </c>
      <c r="M241" s="156">
        <v>410</v>
      </c>
      <c r="O241" s="154" t="s">
        <v>578</v>
      </c>
      <c r="P241" s="154" t="s">
        <v>904</v>
      </c>
      <c r="Q241" s="154">
        <v>94.52</v>
      </c>
      <c r="R241" s="154">
        <v>73</v>
      </c>
      <c r="S241" s="160">
        <v>9.9999999999999993E-35</v>
      </c>
      <c r="T241" s="154">
        <v>141</v>
      </c>
    </row>
    <row r="242" spans="8:20" x14ac:dyDescent="0.25">
      <c r="H242" s="156" t="s">
        <v>617</v>
      </c>
      <c r="I242" s="156" t="s">
        <v>367</v>
      </c>
      <c r="J242" s="156">
        <v>99.15</v>
      </c>
      <c r="K242" s="156">
        <v>236</v>
      </c>
      <c r="L242" s="159">
        <v>6.0000000000000001E-138</v>
      </c>
      <c r="M242" s="156">
        <v>481</v>
      </c>
      <c r="O242" s="154" t="s">
        <v>579</v>
      </c>
      <c r="P242" s="154" t="s">
        <v>1050</v>
      </c>
      <c r="Q242" s="154">
        <v>92.65</v>
      </c>
      <c r="R242" s="154">
        <v>204</v>
      </c>
      <c r="S242" s="160">
        <v>2E-116</v>
      </c>
      <c r="T242" s="154">
        <v>414</v>
      </c>
    </row>
    <row r="243" spans="8:20" x14ac:dyDescent="0.25">
      <c r="H243" s="156" t="s">
        <v>618</v>
      </c>
      <c r="I243" s="156" t="s">
        <v>369</v>
      </c>
      <c r="J243" s="156">
        <v>100</v>
      </c>
      <c r="K243" s="156">
        <v>205</v>
      </c>
      <c r="L243" s="159">
        <v>9.9999999999999993E-103</v>
      </c>
      <c r="M243" s="156">
        <v>363</v>
      </c>
      <c r="O243" s="154" t="s">
        <v>579</v>
      </c>
      <c r="P243" s="154" t="s">
        <v>774</v>
      </c>
      <c r="Q243" s="154">
        <v>93.14</v>
      </c>
      <c r="R243" s="154">
        <v>204</v>
      </c>
      <c r="S243" s="160">
        <v>2E-116</v>
      </c>
      <c r="T243" s="154">
        <v>414</v>
      </c>
    </row>
    <row r="244" spans="8:20" x14ac:dyDescent="0.25">
      <c r="H244" s="156" t="s">
        <v>619</v>
      </c>
      <c r="I244" s="156" t="s">
        <v>620</v>
      </c>
      <c r="J244" s="156">
        <v>93.23</v>
      </c>
      <c r="K244" s="156">
        <v>133</v>
      </c>
      <c r="L244" s="159">
        <v>2.0000000000000001E-53</v>
      </c>
      <c r="M244" s="156">
        <v>200</v>
      </c>
      <c r="O244" s="154" t="s">
        <v>579</v>
      </c>
      <c r="P244" s="154" t="s">
        <v>775</v>
      </c>
      <c r="Q244" s="154">
        <v>93.14</v>
      </c>
      <c r="R244" s="154">
        <v>204</v>
      </c>
      <c r="S244" s="160">
        <v>2E-116</v>
      </c>
      <c r="T244" s="154">
        <v>414</v>
      </c>
    </row>
    <row r="245" spans="8:20" x14ac:dyDescent="0.25">
      <c r="H245" s="156" t="s">
        <v>621</v>
      </c>
      <c r="I245" s="156" t="s">
        <v>391</v>
      </c>
      <c r="J245" s="156">
        <v>100</v>
      </c>
      <c r="K245" s="156">
        <v>173</v>
      </c>
      <c r="L245" s="159">
        <v>1.0000000000000001E-133</v>
      </c>
      <c r="M245" s="156">
        <v>348</v>
      </c>
      <c r="O245" s="154" t="s">
        <v>579</v>
      </c>
      <c r="P245" s="154" t="s">
        <v>776</v>
      </c>
      <c r="Q245" s="154">
        <v>93.14</v>
      </c>
      <c r="R245" s="154">
        <v>204</v>
      </c>
      <c r="S245" s="160">
        <v>2E-116</v>
      </c>
      <c r="T245" s="154">
        <v>414</v>
      </c>
    </row>
    <row r="246" spans="8:20" x14ac:dyDescent="0.25">
      <c r="H246" s="156" t="s">
        <v>622</v>
      </c>
      <c r="I246" s="156" t="s">
        <v>257</v>
      </c>
      <c r="J246" s="156">
        <v>100</v>
      </c>
      <c r="K246" s="156">
        <v>148</v>
      </c>
      <c r="L246" s="159">
        <v>4.9999999999999996E-72</v>
      </c>
      <c r="M246" s="156">
        <v>261</v>
      </c>
      <c r="O246" s="154" t="s">
        <v>580</v>
      </c>
      <c r="P246" s="154" t="s">
        <v>1051</v>
      </c>
      <c r="Q246" s="154">
        <v>96.64</v>
      </c>
      <c r="R246" s="154">
        <v>149</v>
      </c>
      <c r="S246" s="160">
        <v>2.9999999999999998E-129</v>
      </c>
      <c r="T246" s="154">
        <v>288</v>
      </c>
    </row>
    <row r="247" spans="8:20" x14ac:dyDescent="0.25">
      <c r="H247" s="156" t="s">
        <v>623</v>
      </c>
      <c r="I247" s="156" t="s">
        <v>241</v>
      </c>
      <c r="J247" s="156">
        <v>98.48</v>
      </c>
      <c r="K247" s="156">
        <v>197</v>
      </c>
      <c r="L247" s="159">
        <v>9.9999999999999996E-104</v>
      </c>
      <c r="M247" s="156">
        <v>352</v>
      </c>
      <c r="O247" s="154" t="s">
        <v>581</v>
      </c>
      <c r="P247" s="154" t="s">
        <v>910</v>
      </c>
      <c r="Q247" s="154">
        <v>93.95</v>
      </c>
      <c r="R247" s="154">
        <v>215</v>
      </c>
      <c r="S247" s="160">
        <v>2.0000000000000001E-115</v>
      </c>
      <c r="T247" s="154">
        <v>410</v>
      </c>
    </row>
    <row r="248" spans="8:20" x14ac:dyDescent="0.25">
      <c r="H248" s="156" t="s">
        <v>624</v>
      </c>
      <c r="I248" s="156" t="s">
        <v>625</v>
      </c>
      <c r="J248" s="156">
        <v>97.21</v>
      </c>
      <c r="K248" s="156">
        <v>215</v>
      </c>
      <c r="L248" s="159">
        <v>4E-109</v>
      </c>
      <c r="M248" s="156">
        <v>385</v>
      </c>
      <c r="O248" s="154" t="s">
        <v>582</v>
      </c>
      <c r="P248" s="154" t="s">
        <v>1052</v>
      </c>
      <c r="Q248" s="154">
        <v>90.28</v>
      </c>
      <c r="R248" s="154">
        <v>72</v>
      </c>
      <c r="S248" s="160">
        <v>4.0000000000000003E-30</v>
      </c>
      <c r="T248" s="154">
        <v>126</v>
      </c>
    </row>
    <row r="249" spans="8:20" x14ac:dyDescent="0.25">
      <c r="H249" s="156" t="s">
        <v>626</v>
      </c>
      <c r="I249" s="156" t="s">
        <v>627</v>
      </c>
      <c r="J249" s="156">
        <v>97.22</v>
      </c>
      <c r="K249" s="156">
        <v>72</v>
      </c>
      <c r="L249" s="159">
        <v>5.0000000000000002E-54</v>
      </c>
      <c r="M249" s="156">
        <v>151</v>
      </c>
      <c r="O249" s="154" t="s">
        <v>582</v>
      </c>
      <c r="P249" s="154" t="s">
        <v>1053</v>
      </c>
      <c r="Q249" s="154">
        <v>90.28</v>
      </c>
      <c r="R249" s="154">
        <v>72</v>
      </c>
      <c r="S249" s="160">
        <v>4.0000000000000003E-30</v>
      </c>
      <c r="T249" s="154">
        <v>126</v>
      </c>
    </row>
    <row r="250" spans="8:20" x14ac:dyDescent="0.25">
      <c r="H250" s="156" t="s">
        <v>628</v>
      </c>
      <c r="I250" s="156" t="s">
        <v>283</v>
      </c>
      <c r="J250" s="156">
        <v>99.33</v>
      </c>
      <c r="K250" s="156">
        <v>149</v>
      </c>
      <c r="L250" s="159">
        <v>4.9999999999999998E-83</v>
      </c>
      <c r="M250" s="156">
        <v>298</v>
      </c>
      <c r="O250" s="154" t="s">
        <v>1054</v>
      </c>
      <c r="P250" s="154" t="s">
        <v>1055</v>
      </c>
      <c r="Q250" s="154">
        <v>90.38</v>
      </c>
      <c r="R250" s="154">
        <v>156</v>
      </c>
      <c r="S250" s="160">
        <v>8.0000000000000001E-87</v>
      </c>
      <c r="T250" s="154">
        <v>256</v>
      </c>
    </row>
    <row r="251" spans="8:20" x14ac:dyDescent="0.25">
      <c r="H251" s="156" t="s">
        <v>629</v>
      </c>
      <c r="I251" s="156" t="s">
        <v>271</v>
      </c>
      <c r="J251" s="156">
        <v>100</v>
      </c>
      <c r="K251" s="156">
        <v>190</v>
      </c>
      <c r="L251" s="159">
        <v>3.0000000000000001E-113</v>
      </c>
      <c r="M251" s="156">
        <v>398</v>
      </c>
      <c r="O251" s="154" t="s">
        <v>584</v>
      </c>
      <c r="P251" s="154" t="s">
        <v>863</v>
      </c>
      <c r="Q251" s="154">
        <v>93.68</v>
      </c>
      <c r="R251" s="154">
        <v>95</v>
      </c>
      <c r="S251" s="160">
        <v>2.9999999999999999E-50</v>
      </c>
      <c r="T251" s="154">
        <v>188</v>
      </c>
    </row>
    <row r="252" spans="8:20" x14ac:dyDescent="0.25">
      <c r="H252" s="156" t="s">
        <v>630</v>
      </c>
      <c r="I252" s="156" t="s">
        <v>441</v>
      </c>
      <c r="J252" s="156">
        <v>98.86</v>
      </c>
      <c r="K252" s="156">
        <v>176</v>
      </c>
      <c r="L252" s="159">
        <v>9.9999999999999994E-107</v>
      </c>
      <c r="M252" s="156">
        <v>377</v>
      </c>
      <c r="O252" s="154" t="s">
        <v>1056</v>
      </c>
      <c r="P252" s="154" t="s">
        <v>860</v>
      </c>
      <c r="Q252" s="154">
        <v>92.91</v>
      </c>
      <c r="R252" s="154">
        <v>141</v>
      </c>
      <c r="S252" s="160">
        <v>1.9999999999999999E-75</v>
      </c>
      <c r="T252" s="154">
        <v>277</v>
      </c>
    </row>
    <row r="253" spans="8:20" x14ac:dyDescent="0.25">
      <c r="H253" s="156" t="s">
        <v>631</v>
      </c>
      <c r="I253" s="156" t="s">
        <v>407</v>
      </c>
      <c r="J253" s="156">
        <v>99.53</v>
      </c>
      <c r="K253" s="156">
        <v>215</v>
      </c>
      <c r="L253" s="159">
        <v>2.9999999999999999E-110</v>
      </c>
      <c r="M253" s="156">
        <v>389</v>
      </c>
      <c r="O253" s="154" t="s">
        <v>586</v>
      </c>
      <c r="P253" s="154" t="s">
        <v>1057</v>
      </c>
      <c r="Q253" s="154">
        <v>88.46</v>
      </c>
      <c r="R253" s="154">
        <v>104</v>
      </c>
      <c r="S253" s="160">
        <v>9.9999999999999996E-95</v>
      </c>
      <c r="T253" s="154">
        <v>197</v>
      </c>
    </row>
    <row r="254" spans="8:20" x14ac:dyDescent="0.25">
      <c r="H254" s="156" t="s">
        <v>632</v>
      </c>
      <c r="I254" s="156" t="s">
        <v>317</v>
      </c>
      <c r="J254" s="156">
        <v>99.22</v>
      </c>
      <c r="K254" s="156">
        <v>256</v>
      </c>
      <c r="L254" s="159">
        <v>9.0000000000000003E-148</v>
      </c>
      <c r="M254" s="156">
        <v>501</v>
      </c>
      <c r="O254" s="154" t="s">
        <v>1058</v>
      </c>
      <c r="P254" s="154" t="s">
        <v>894</v>
      </c>
      <c r="Q254" s="154">
        <v>86.57</v>
      </c>
      <c r="R254" s="154">
        <v>67</v>
      </c>
      <c r="S254" s="160">
        <v>6.0000000000000005E-29</v>
      </c>
      <c r="T254" s="154">
        <v>122</v>
      </c>
    </row>
    <row r="255" spans="8:20" x14ac:dyDescent="0.25">
      <c r="H255" s="156" t="s">
        <v>633</v>
      </c>
      <c r="I255" s="156" t="s">
        <v>634</v>
      </c>
      <c r="J255" s="156">
        <v>100</v>
      </c>
      <c r="K255" s="156">
        <v>54</v>
      </c>
      <c r="L255" s="159">
        <v>5.0000000000000002E-26</v>
      </c>
      <c r="M255" s="156">
        <v>108</v>
      </c>
      <c r="O255" s="154" t="s">
        <v>587</v>
      </c>
      <c r="P255" s="154" t="s">
        <v>1059</v>
      </c>
      <c r="Q255" s="154">
        <v>85.53</v>
      </c>
      <c r="R255" s="154">
        <v>152</v>
      </c>
      <c r="S255" s="160">
        <v>4E-78</v>
      </c>
      <c r="T255" s="154">
        <v>285</v>
      </c>
    </row>
    <row r="256" spans="8:20" x14ac:dyDescent="0.25">
      <c r="H256" s="156" t="s">
        <v>635</v>
      </c>
      <c r="I256" s="156" t="s">
        <v>251</v>
      </c>
      <c r="J256" s="156">
        <v>99.39</v>
      </c>
      <c r="K256" s="156">
        <v>165</v>
      </c>
      <c r="L256" s="159">
        <v>6.0000000000000001E-100</v>
      </c>
      <c r="M256" s="156">
        <v>354</v>
      </c>
      <c r="O256" s="154" t="s">
        <v>588</v>
      </c>
      <c r="P256" s="154" t="s">
        <v>795</v>
      </c>
      <c r="Q256" s="154">
        <v>90.39</v>
      </c>
      <c r="R256" s="154">
        <v>406</v>
      </c>
      <c r="S256" s="160">
        <v>0</v>
      </c>
      <c r="T256" s="154">
        <v>703</v>
      </c>
    </row>
    <row r="257" spans="8:20" x14ac:dyDescent="0.25">
      <c r="H257" s="156" t="s">
        <v>636</v>
      </c>
      <c r="I257" s="156" t="s">
        <v>244</v>
      </c>
      <c r="J257" s="156">
        <v>89.25</v>
      </c>
      <c r="K257" s="156">
        <v>93</v>
      </c>
      <c r="L257" s="159">
        <v>1.9999999999999999E-64</v>
      </c>
      <c r="M257" s="156">
        <v>181</v>
      </c>
      <c r="O257" s="154" t="s">
        <v>1060</v>
      </c>
      <c r="P257" s="154" t="s">
        <v>1061</v>
      </c>
      <c r="Q257" s="154">
        <v>87.5</v>
      </c>
      <c r="R257" s="154">
        <v>408</v>
      </c>
      <c r="S257" s="160">
        <v>0</v>
      </c>
      <c r="T257" s="154">
        <v>694</v>
      </c>
    </row>
    <row r="258" spans="8:20" x14ac:dyDescent="0.25">
      <c r="H258" s="156" t="s">
        <v>637</v>
      </c>
      <c r="I258" s="156" t="s">
        <v>451</v>
      </c>
      <c r="J258" s="156">
        <v>100</v>
      </c>
      <c r="K258" s="156">
        <v>158</v>
      </c>
      <c r="L258" s="159">
        <v>3.0000000000000002E-91</v>
      </c>
      <c r="M258" s="156">
        <v>325</v>
      </c>
      <c r="O258" s="154" t="s">
        <v>1062</v>
      </c>
      <c r="P258" s="154" t="s">
        <v>856</v>
      </c>
      <c r="Q258" s="154">
        <v>92.91</v>
      </c>
      <c r="R258" s="154">
        <v>127</v>
      </c>
      <c r="S258" s="160">
        <v>9.9999999999999997E-148</v>
      </c>
      <c r="T258" s="154">
        <v>253</v>
      </c>
    </row>
    <row r="259" spans="8:20" x14ac:dyDescent="0.25">
      <c r="H259" s="156" t="s">
        <v>638</v>
      </c>
      <c r="I259" s="156" t="s">
        <v>415</v>
      </c>
      <c r="J259" s="156">
        <v>99.43</v>
      </c>
      <c r="K259" s="156">
        <v>174</v>
      </c>
      <c r="L259" s="159">
        <v>9.0000000000000004E-95</v>
      </c>
      <c r="M259" s="156">
        <v>337</v>
      </c>
      <c r="O259" s="154" t="s">
        <v>591</v>
      </c>
      <c r="P259" s="154" t="s">
        <v>1063</v>
      </c>
      <c r="Q259" s="154">
        <v>98.15</v>
      </c>
      <c r="R259" s="154">
        <v>54</v>
      </c>
      <c r="S259" s="160">
        <v>9.9999999999999994E-152</v>
      </c>
      <c r="T259" s="154">
        <v>102</v>
      </c>
    </row>
    <row r="260" spans="8:20" x14ac:dyDescent="0.25">
      <c r="H260" s="156" t="s">
        <v>639</v>
      </c>
      <c r="I260" s="156" t="s">
        <v>311</v>
      </c>
      <c r="J260" s="156">
        <v>100</v>
      </c>
      <c r="K260" s="156">
        <v>138</v>
      </c>
      <c r="L260" s="159">
        <v>4.9999999999999998E-73</v>
      </c>
      <c r="M260" s="156">
        <v>265</v>
      </c>
      <c r="O260" s="154" t="s">
        <v>591</v>
      </c>
      <c r="P260" s="154" t="s">
        <v>1064</v>
      </c>
      <c r="Q260" s="154">
        <v>98.15</v>
      </c>
      <c r="R260" s="154">
        <v>54</v>
      </c>
      <c r="S260" s="160">
        <v>7.9999999999999999E-159</v>
      </c>
      <c r="T260" s="154">
        <v>102</v>
      </c>
    </row>
    <row r="261" spans="8:20" x14ac:dyDescent="0.25">
      <c r="H261" s="156" t="s">
        <v>640</v>
      </c>
      <c r="I261" s="156" t="s">
        <v>641</v>
      </c>
      <c r="J261" s="156">
        <v>98.84</v>
      </c>
      <c r="K261" s="156">
        <v>172</v>
      </c>
      <c r="L261" s="159">
        <v>4.0000000000000001E-84</v>
      </c>
      <c r="M261" s="156">
        <v>301</v>
      </c>
      <c r="O261" s="154" t="s">
        <v>592</v>
      </c>
      <c r="P261" s="154" t="s">
        <v>800</v>
      </c>
      <c r="Q261" s="154">
        <v>94.75</v>
      </c>
      <c r="R261" s="154">
        <v>324</v>
      </c>
      <c r="S261" s="160">
        <v>1E-174</v>
      </c>
      <c r="T261" s="154">
        <v>593</v>
      </c>
    </row>
    <row r="262" spans="8:20" x14ac:dyDescent="0.25">
      <c r="H262" s="156" t="s">
        <v>642</v>
      </c>
      <c r="I262" s="156" t="s">
        <v>279</v>
      </c>
      <c r="J262" s="156">
        <v>97.73</v>
      </c>
      <c r="K262" s="156">
        <v>132</v>
      </c>
      <c r="L262" s="159">
        <v>1.9999999999999999E-72</v>
      </c>
      <c r="M262" s="156">
        <v>263</v>
      </c>
      <c r="O262" s="154" t="s">
        <v>1065</v>
      </c>
      <c r="P262" s="154" t="s">
        <v>804</v>
      </c>
      <c r="Q262" s="154">
        <v>89.9</v>
      </c>
      <c r="R262" s="154">
        <v>386</v>
      </c>
      <c r="S262" s="160">
        <v>0</v>
      </c>
      <c r="T262" s="154">
        <v>677</v>
      </c>
    </row>
    <row r="263" spans="8:20" x14ac:dyDescent="0.25">
      <c r="H263" s="156" t="s">
        <v>643</v>
      </c>
      <c r="I263" s="156" t="s">
        <v>493</v>
      </c>
      <c r="J263" s="156">
        <v>90.24</v>
      </c>
      <c r="K263" s="156">
        <v>41</v>
      </c>
      <c r="L263" s="159">
        <v>4.0000000000000002E-25</v>
      </c>
      <c r="M263" s="156">
        <v>80.5</v>
      </c>
      <c r="O263" s="154" t="s">
        <v>1066</v>
      </c>
      <c r="P263" s="154" t="s">
        <v>815</v>
      </c>
      <c r="Q263" s="154">
        <v>89.58</v>
      </c>
      <c r="R263" s="154">
        <v>144</v>
      </c>
      <c r="S263" s="160">
        <v>2E-73</v>
      </c>
      <c r="T263" s="154">
        <v>271</v>
      </c>
    </row>
    <row r="264" spans="8:20" x14ac:dyDescent="0.25">
      <c r="H264" s="156" t="s">
        <v>644</v>
      </c>
      <c r="I264" s="156" t="s">
        <v>377</v>
      </c>
      <c r="J264" s="156">
        <v>100</v>
      </c>
      <c r="K264" s="156">
        <v>110</v>
      </c>
      <c r="L264" s="159">
        <v>2.0000000000000001E-61</v>
      </c>
      <c r="M264" s="156">
        <v>226</v>
      </c>
      <c r="O264" s="154" t="s">
        <v>1067</v>
      </c>
      <c r="P264" s="154" t="s">
        <v>872</v>
      </c>
      <c r="Q264" s="154">
        <v>85.88</v>
      </c>
      <c r="R264" s="154">
        <v>340</v>
      </c>
      <c r="S264" s="160">
        <v>8.9999999999999996E-166</v>
      </c>
      <c r="T264" s="154">
        <v>578</v>
      </c>
    </row>
    <row r="265" spans="8:20" x14ac:dyDescent="0.25">
      <c r="H265" s="156" t="s">
        <v>645</v>
      </c>
      <c r="I265" s="156" t="s">
        <v>281</v>
      </c>
      <c r="J265" s="156">
        <v>100</v>
      </c>
      <c r="K265" s="156">
        <v>206</v>
      </c>
      <c r="L265" s="159">
        <v>8.0000000000000005E-122</v>
      </c>
      <c r="M265" s="156">
        <v>427</v>
      </c>
      <c r="O265" s="154" t="s">
        <v>597</v>
      </c>
      <c r="P265" s="154" t="s">
        <v>823</v>
      </c>
      <c r="Q265" s="154">
        <v>98.33</v>
      </c>
      <c r="R265" s="154">
        <v>240</v>
      </c>
      <c r="S265" s="160">
        <v>1.0000000000000001E-114</v>
      </c>
      <c r="T265" s="154">
        <v>408</v>
      </c>
    </row>
    <row r="266" spans="8:20" x14ac:dyDescent="0.25">
      <c r="H266" s="156" t="s">
        <v>646</v>
      </c>
      <c r="I266" s="156" t="s">
        <v>223</v>
      </c>
      <c r="J266" s="156">
        <v>99</v>
      </c>
      <c r="K266" s="156">
        <v>200</v>
      </c>
      <c r="L266" s="159">
        <v>4.9999999999999999E-114</v>
      </c>
      <c r="M266" s="156">
        <v>401</v>
      </c>
      <c r="O266" s="154" t="s">
        <v>598</v>
      </c>
      <c r="P266" s="154" t="s">
        <v>816</v>
      </c>
      <c r="Q266" s="154">
        <v>94.76</v>
      </c>
      <c r="R266" s="154">
        <v>229</v>
      </c>
      <c r="S266" s="160">
        <v>1.9999999999999999E-124</v>
      </c>
      <c r="T266" s="154">
        <v>441</v>
      </c>
    </row>
    <row r="267" spans="8:20" x14ac:dyDescent="0.25">
      <c r="H267" s="156" t="s">
        <v>647</v>
      </c>
      <c r="I267" s="156" t="s">
        <v>479</v>
      </c>
      <c r="J267" s="156">
        <v>93.63</v>
      </c>
      <c r="K267" s="156">
        <v>157</v>
      </c>
      <c r="L267" s="159">
        <v>9.0000000000000001E-78</v>
      </c>
      <c r="M267" s="156">
        <v>280</v>
      </c>
      <c r="O267" s="154" t="s">
        <v>599</v>
      </c>
      <c r="P267" s="154" t="s">
        <v>777</v>
      </c>
      <c r="Q267" s="154">
        <v>97.54</v>
      </c>
      <c r="R267" s="154">
        <v>244</v>
      </c>
      <c r="S267" s="160">
        <v>6.9999999999999998E-127</v>
      </c>
      <c r="T267" s="154">
        <v>449</v>
      </c>
    </row>
    <row r="268" spans="8:20" x14ac:dyDescent="0.25">
      <c r="H268" s="156" t="s">
        <v>648</v>
      </c>
      <c r="I268" s="156" t="s">
        <v>393</v>
      </c>
      <c r="J268" s="156">
        <v>97.41</v>
      </c>
      <c r="K268" s="156">
        <v>116</v>
      </c>
      <c r="L268" s="159">
        <v>3E-65</v>
      </c>
      <c r="M268" s="156">
        <v>219</v>
      </c>
      <c r="O268" s="154" t="s">
        <v>1068</v>
      </c>
      <c r="P268" s="154" t="s">
        <v>821</v>
      </c>
      <c r="Q268" s="154">
        <v>91.98</v>
      </c>
      <c r="R268" s="154">
        <v>187</v>
      </c>
      <c r="S268" s="160">
        <v>9.9999999999999999E-93</v>
      </c>
      <c r="T268" s="154">
        <v>335</v>
      </c>
    </row>
    <row r="269" spans="8:20" x14ac:dyDescent="0.25">
      <c r="H269" s="156" t="s">
        <v>649</v>
      </c>
      <c r="I269" s="156" t="s">
        <v>650</v>
      </c>
      <c r="J269" s="156">
        <v>100</v>
      </c>
      <c r="K269" s="156">
        <v>146</v>
      </c>
      <c r="L269" s="159">
        <v>5.9999999999999998E-82</v>
      </c>
      <c r="M269" s="156">
        <v>294</v>
      </c>
      <c r="O269" s="154" t="s">
        <v>601</v>
      </c>
      <c r="P269" s="154" t="s">
        <v>817</v>
      </c>
      <c r="Q269" s="154">
        <v>99.38</v>
      </c>
      <c r="R269" s="154">
        <v>160</v>
      </c>
      <c r="S269" s="160">
        <v>1.9999999999999998E-71</v>
      </c>
      <c r="T269" s="154">
        <v>265</v>
      </c>
    </row>
    <row r="270" spans="8:20" x14ac:dyDescent="0.25">
      <c r="H270" s="156" t="s">
        <v>651</v>
      </c>
      <c r="I270" s="156" t="s">
        <v>205</v>
      </c>
      <c r="J270" s="156">
        <v>100</v>
      </c>
      <c r="K270" s="156">
        <v>85</v>
      </c>
      <c r="L270" s="159">
        <v>2.9999999999999999E-46</v>
      </c>
      <c r="M270" s="156">
        <v>176</v>
      </c>
      <c r="O270" s="154" t="s">
        <v>602</v>
      </c>
      <c r="P270" s="154" t="s">
        <v>822</v>
      </c>
      <c r="Q270" s="154">
        <v>92.65</v>
      </c>
      <c r="R270" s="154">
        <v>136</v>
      </c>
      <c r="S270" s="160">
        <v>1.9999999999999998E-71</v>
      </c>
      <c r="T270" s="154">
        <v>259</v>
      </c>
    </row>
    <row r="271" spans="8:20" x14ac:dyDescent="0.25">
      <c r="H271" s="156" t="s">
        <v>652</v>
      </c>
      <c r="I271" s="156" t="s">
        <v>331</v>
      </c>
      <c r="J271" s="156">
        <v>99.19</v>
      </c>
      <c r="K271" s="156">
        <v>123</v>
      </c>
      <c r="L271" s="159">
        <v>2.9999999999999999E-69</v>
      </c>
      <c r="M271" s="156">
        <v>252</v>
      </c>
      <c r="O271" s="154" t="s">
        <v>1069</v>
      </c>
      <c r="P271" s="154" t="s">
        <v>1070</v>
      </c>
      <c r="Q271" s="154">
        <v>92.9</v>
      </c>
      <c r="R271" s="154">
        <v>155</v>
      </c>
      <c r="S271" s="160">
        <v>8.9999999999999998E-74</v>
      </c>
      <c r="T271" s="154">
        <v>192</v>
      </c>
    </row>
    <row r="272" spans="8:20" x14ac:dyDescent="0.25">
      <c r="H272" s="156" t="s">
        <v>653</v>
      </c>
      <c r="I272" s="156" t="s">
        <v>447</v>
      </c>
      <c r="J272" s="156">
        <v>100</v>
      </c>
      <c r="K272" s="156">
        <v>120</v>
      </c>
      <c r="L272" s="159">
        <v>9.9999999999999994E-68</v>
      </c>
      <c r="M272" s="156">
        <v>246</v>
      </c>
      <c r="O272" s="154" t="s">
        <v>1071</v>
      </c>
      <c r="P272" s="154" t="s">
        <v>1072</v>
      </c>
      <c r="Q272" s="154">
        <v>85.53</v>
      </c>
      <c r="R272" s="154">
        <v>235</v>
      </c>
      <c r="S272" s="160">
        <v>4.0000000000000002E-114</v>
      </c>
      <c r="T272" s="154">
        <v>406</v>
      </c>
    </row>
    <row r="273" spans="8:20" x14ac:dyDescent="0.25">
      <c r="H273" s="156" t="s">
        <v>654</v>
      </c>
      <c r="I273" s="156" t="s">
        <v>351</v>
      </c>
      <c r="J273" s="156">
        <v>100</v>
      </c>
      <c r="K273" s="156">
        <v>161</v>
      </c>
      <c r="L273" s="159">
        <v>2E-78</v>
      </c>
      <c r="M273" s="156">
        <v>282</v>
      </c>
      <c r="O273" s="154" t="s">
        <v>604</v>
      </c>
      <c r="P273" s="154" t="s">
        <v>810</v>
      </c>
      <c r="Q273" s="154">
        <v>93.12</v>
      </c>
      <c r="R273" s="154">
        <v>160</v>
      </c>
      <c r="S273" s="160">
        <v>9.9999999999999996E-81</v>
      </c>
      <c r="T273" s="154">
        <v>291</v>
      </c>
    </row>
    <row r="274" spans="8:20" x14ac:dyDescent="0.25">
      <c r="H274" s="156" t="s">
        <v>655</v>
      </c>
      <c r="I274" s="156" t="s">
        <v>656</v>
      </c>
      <c r="J274" s="156">
        <v>97.75</v>
      </c>
      <c r="K274" s="156">
        <v>89</v>
      </c>
      <c r="L274" s="159">
        <v>1E-62</v>
      </c>
      <c r="M274" s="156">
        <v>151</v>
      </c>
      <c r="O274" s="154" t="s">
        <v>605</v>
      </c>
      <c r="P274" s="154" t="s">
        <v>813</v>
      </c>
      <c r="Q274" s="154">
        <v>88</v>
      </c>
      <c r="R274" s="154">
        <v>125</v>
      </c>
      <c r="S274" s="160">
        <v>2E-87</v>
      </c>
      <c r="T274" s="154">
        <v>239</v>
      </c>
    </row>
    <row r="275" spans="8:20" x14ac:dyDescent="0.25">
      <c r="H275" s="156" t="s">
        <v>657</v>
      </c>
      <c r="I275" s="156" t="s">
        <v>235</v>
      </c>
      <c r="J275" s="156">
        <v>98.46</v>
      </c>
      <c r="K275" s="156">
        <v>195</v>
      </c>
      <c r="L275" s="159">
        <v>1.9999999999999999E-112</v>
      </c>
      <c r="M275" s="156">
        <v>395</v>
      </c>
      <c r="O275" s="154" t="s">
        <v>1073</v>
      </c>
      <c r="P275" s="154" t="s">
        <v>829</v>
      </c>
      <c r="Q275" s="154">
        <v>98.29</v>
      </c>
      <c r="R275" s="154">
        <v>234</v>
      </c>
      <c r="S275" s="160">
        <v>9.9999999999999999E-132</v>
      </c>
      <c r="T275" s="154">
        <v>464</v>
      </c>
    </row>
    <row r="276" spans="8:20" x14ac:dyDescent="0.25">
      <c r="H276" s="156" t="s">
        <v>658</v>
      </c>
      <c r="I276" s="156" t="s">
        <v>659</v>
      </c>
      <c r="J276" s="156">
        <v>97.52</v>
      </c>
      <c r="K276" s="156">
        <v>121</v>
      </c>
      <c r="L276" s="159">
        <v>1E-53</v>
      </c>
      <c r="M276" s="156">
        <v>200</v>
      </c>
      <c r="O276" s="154" t="s">
        <v>607</v>
      </c>
      <c r="P276" s="154" t="s">
        <v>908</v>
      </c>
      <c r="Q276" s="154">
        <v>95.19</v>
      </c>
      <c r="R276" s="154">
        <v>187</v>
      </c>
      <c r="S276" s="160">
        <v>1.9999999999999999E-81</v>
      </c>
      <c r="T276" s="154">
        <v>297</v>
      </c>
    </row>
    <row r="277" spans="8:20" x14ac:dyDescent="0.25">
      <c r="H277" s="156" t="s">
        <v>660</v>
      </c>
      <c r="I277" s="156" t="s">
        <v>455</v>
      </c>
      <c r="J277" s="156">
        <v>100</v>
      </c>
      <c r="K277" s="156">
        <v>145</v>
      </c>
      <c r="L277" s="159">
        <v>1.9999999999999999E-72</v>
      </c>
      <c r="M277" s="156">
        <v>263</v>
      </c>
      <c r="O277" s="154" t="s">
        <v>608</v>
      </c>
      <c r="P277" s="154" t="s">
        <v>853</v>
      </c>
      <c r="Q277" s="154">
        <v>95.52</v>
      </c>
      <c r="R277" s="154">
        <v>134</v>
      </c>
      <c r="S277" s="160">
        <v>1E-70</v>
      </c>
      <c r="T277" s="154">
        <v>262</v>
      </c>
    </row>
    <row r="278" spans="8:20" x14ac:dyDescent="0.25">
      <c r="H278" s="156" t="s">
        <v>661</v>
      </c>
      <c r="I278" s="156" t="s">
        <v>319</v>
      </c>
      <c r="J278" s="156">
        <v>100</v>
      </c>
      <c r="K278" s="156">
        <v>162</v>
      </c>
      <c r="L278" s="159">
        <v>4.0000000000000001E-99</v>
      </c>
      <c r="M278" s="156">
        <v>351</v>
      </c>
      <c r="O278" s="154" t="s">
        <v>1074</v>
      </c>
      <c r="P278" s="154" t="s">
        <v>850</v>
      </c>
      <c r="Q278" s="154">
        <v>93.16</v>
      </c>
      <c r="R278" s="154">
        <v>117</v>
      </c>
      <c r="S278" s="160">
        <v>2.0000000000000001E-97</v>
      </c>
      <c r="T278" s="154">
        <v>213</v>
      </c>
    </row>
    <row r="279" spans="8:20" x14ac:dyDescent="0.25">
      <c r="H279" s="156" t="s">
        <v>662</v>
      </c>
      <c r="I279" s="156" t="s">
        <v>411</v>
      </c>
      <c r="J279" s="156">
        <v>100</v>
      </c>
      <c r="K279" s="156">
        <v>74</v>
      </c>
      <c r="L279" s="159">
        <v>2.9999999999999999E-41</v>
      </c>
      <c r="M279" s="156">
        <v>159</v>
      </c>
      <c r="O279" s="154" t="s">
        <v>1075</v>
      </c>
      <c r="P279" s="154" t="s">
        <v>1076</v>
      </c>
      <c r="Q279" s="154">
        <v>98.36</v>
      </c>
      <c r="R279" s="154">
        <v>122</v>
      </c>
      <c r="S279" s="160">
        <v>6.9999999999999995E-73</v>
      </c>
      <c r="T279" s="154">
        <v>254</v>
      </c>
    </row>
    <row r="280" spans="8:20" x14ac:dyDescent="0.25">
      <c r="H280" s="156" t="s">
        <v>663</v>
      </c>
      <c r="I280" s="156" t="s">
        <v>405</v>
      </c>
      <c r="J280" s="156">
        <v>100</v>
      </c>
      <c r="K280" s="156">
        <v>74</v>
      </c>
      <c r="L280" s="159">
        <v>5.0000000000000002E-43</v>
      </c>
      <c r="M280" s="156">
        <v>165</v>
      </c>
      <c r="O280" s="154" t="s">
        <v>610</v>
      </c>
      <c r="P280" s="154" t="s">
        <v>869</v>
      </c>
      <c r="Q280" s="154">
        <v>95.7</v>
      </c>
      <c r="R280" s="154">
        <v>256</v>
      </c>
      <c r="S280" s="160">
        <v>5.0000000000000003E-134</v>
      </c>
      <c r="T280" s="154">
        <v>472</v>
      </c>
    </row>
    <row r="281" spans="8:20" x14ac:dyDescent="0.25">
      <c r="H281" s="156" t="s">
        <v>664</v>
      </c>
      <c r="I281" s="156" t="s">
        <v>225</v>
      </c>
      <c r="J281" s="156">
        <v>92.41</v>
      </c>
      <c r="K281" s="156">
        <v>79</v>
      </c>
      <c r="L281" s="159">
        <v>4E-35</v>
      </c>
      <c r="M281" s="156">
        <v>139</v>
      </c>
      <c r="O281" s="154" t="s">
        <v>611</v>
      </c>
      <c r="P281" s="154" t="s">
        <v>866</v>
      </c>
      <c r="Q281" s="154">
        <v>96</v>
      </c>
      <c r="R281" s="154">
        <v>225</v>
      </c>
      <c r="S281" s="160">
        <v>3.9999999999999998E-126</v>
      </c>
      <c r="T281" s="154">
        <v>446</v>
      </c>
    </row>
    <row r="282" spans="8:20" x14ac:dyDescent="0.25">
      <c r="H282" s="156" t="s">
        <v>665</v>
      </c>
      <c r="I282" s="156" t="s">
        <v>666</v>
      </c>
      <c r="J282" s="156">
        <v>97.87</v>
      </c>
      <c r="K282" s="156">
        <v>47</v>
      </c>
      <c r="L282" s="159">
        <v>2.0000000000000002E-43</v>
      </c>
      <c r="M282" s="156">
        <v>97.8</v>
      </c>
      <c r="O282" s="154" t="s">
        <v>1077</v>
      </c>
      <c r="P282" s="154" t="s">
        <v>806</v>
      </c>
      <c r="Q282" s="154">
        <v>87.67</v>
      </c>
      <c r="R282" s="154">
        <v>73</v>
      </c>
      <c r="S282" s="160">
        <v>1.0000000000000001E-33</v>
      </c>
      <c r="T282" s="154">
        <v>139</v>
      </c>
    </row>
    <row r="283" spans="8:20" x14ac:dyDescent="0.25">
      <c r="H283" s="156" t="s">
        <v>667</v>
      </c>
      <c r="I283" s="156" t="s">
        <v>467</v>
      </c>
      <c r="J283" s="156">
        <v>85.51</v>
      </c>
      <c r="K283" s="156">
        <v>69</v>
      </c>
      <c r="L283" s="159">
        <v>3E-32</v>
      </c>
      <c r="M283" s="156">
        <v>129</v>
      </c>
      <c r="O283" s="154" t="s">
        <v>614</v>
      </c>
      <c r="P283" s="154" t="s">
        <v>1078</v>
      </c>
      <c r="Q283" s="154">
        <v>97.97</v>
      </c>
      <c r="R283" s="154">
        <v>148</v>
      </c>
      <c r="S283" s="160">
        <v>2.0000000000000001E-84</v>
      </c>
      <c r="T283" s="154">
        <v>303</v>
      </c>
    </row>
    <row r="284" spans="8:20" x14ac:dyDescent="0.25">
      <c r="H284" s="156" t="s">
        <v>668</v>
      </c>
      <c r="I284" s="156" t="s">
        <v>399</v>
      </c>
      <c r="J284" s="156">
        <v>100</v>
      </c>
      <c r="K284" s="156">
        <v>130</v>
      </c>
      <c r="L284" s="159">
        <v>3.9999999999999997E-71</v>
      </c>
      <c r="M284" s="156">
        <v>258</v>
      </c>
      <c r="O284" s="154" t="s">
        <v>614</v>
      </c>
      <c r="P284" s="154" t="s">
        <v>862</v>
      </c>
      <c r="Q284" s="154">
        <v>97.97</v>
      </c>
      <c r="R284" s="154">
        <v>148</v>
      </c>
      <c r="S284" s="160">
        <v>6.0000000000000002E-84</v>
      </c>
      <c r="T284" s="154">
        <v>303</v>
      </c>
    </row>
    <row r="285" spans="8:20" x14ac:dyDescent="0.25">
      <c r="H285" s="156" t="s">
        <v>669</v>
      </c>
      <c r="I285" s="156" t="s">
        <v>509</v>
      </c>
      <c r="J285" s="156">
        <v>100</v>
      </c>
      <c r="K285" s="156">
        <v>101</v>
      </c>
      <c r="L285" s="159">
        <v>8.9999999999999994E-55</v>
      </c>
      <c r="M285" s="156">
        <v>204</v>
      </c>
      <c r="O285" s="154" t="s">
        <v>614</v>
      </c>
      <c r="P285" s="154" t="s">
        <v>1079</v>
      </c>
      <c r="Q285" s="154">
        <v>97.97</v>
      </c>
      <c r="R285" s="154">
        <v>148</v>
      </c>
      <c r="S285" s="160">
        <v>4.0000000000000001E-83</v>
      </c>
      <c r="T285" s="154">
        <v>303</v>
      </c>
    </row>
    <row r="286" spans="8:20" x14ac:dyDescent="0.25">
      <c r="H286" s="156" t="s">
        <v>670</v>
      </c>
      <c r="I286" s="156" t="s">
        <v>307</v>
      </c>
      <c r="J286" s="156">
        <v>100</v>
      </c>
      <c r="K286" s="156">
        <v>110</v>
      </c>
      <c r="L286" s="159">
        <v>4E-55</v>
      </c>
      <c r="M286" s="156">
        <v>205</v>
      </c>
      <c r="O286" s="154" t="s">
        <v>615</v>
      </c>
      <c r="P286" s="154" t="s">
        <v>848</v>
      </c>
      <c r="Q286" s="154">
        <v>87.71</v>
      </c>
      <c r="R286" s="154">
        <v>179</v>
      </c>
      <c r="S286" s="160">
        <v>2.0000000000000002E-86</v>
      </c>
      <c r="T286" s="154">
        <v>314</v>
      </c>
    </row>
    <row r="287" spans="8:20" x14ac:dyDescent="0.25">
      <c r="H287" s="156" t="s">
        <v>671</v>
      </c>
      <c r="I287" s="156" t="s">
        <v>353</v>
      </c>
      <c r="J287" s="156">
        <v>98.5</v>
      </c>
      <c r="K287" s="156">
        <v>200</v>
      </c>
      <c r="L287" s="159">
        <v>3.0000000000000002E-115</v>
      </c>
      <c r="M287" s="156">
        <v>404</v>
      </c>
      <c r="O287" s="154" t="s">
        <v>1080</v>
      </c>
      <c r="P287" s="154" t="s">
        <v>845</v>
      </c>
      <c r="Q287" s="154">
        <v>93.13</v>
      </c>
      <c r="R287" s="154">
        <v>233</v>
      </c>
      <c r="S287" s="160">
        <v>4.0000000000000003E-130</v>
      </c>
      <c r="T287" s="154">
        <v>459</v>
      </c>
    </row>
    <row r="288" spans="8:20" x14ac:dyDescent="0.25">
      <c r="H288" s="156" t="s">
        <v>672</v>
      </c>
      <c r="I288" s="156" t="s">
        <v>673</v>
      </c>
      <c r="J288" s="156">
        <v>100</v>
      </c>
      <c r="K288" s="156">
        <v>59</v>
      </c>
      <c r="L288" s="159">
        <v>5.9999999999999996E-31</v>
      </c>
      <c r="M288" s="156">
        <v>124</v>
      </c>
      <c r="O288" s="154" t="s">
        <v>1081</v>
      </c>
      <c r="P288" s="154" t="s">
        <v>1082</v>
      </c>
      <c r="Q288" s="154">
        <v>88.11</v>
      </c>
      <c r="R288" s="154">
        <v>143</v>
      </c>
      <c r="S288" s="160">
        <v>2.9999999999999999E-89</v>
      </c>
      <c r="T288" s="154">
        <v>265</v>
      </c>
    </row>
    <row r="289" spans="8:20" x14ac:dyDescent="0.25">
      <c r="H289" s="156" t="s">
        <v>674</v>
      </c>
      <c r="I289" s="156" t="s">
        <v>675</v>
      </c>
      <c r="J289" s="156">
        <v>96</v>
      </c>
      <c r="K289" s="156">
        <v>75</v>
      </c>
      <c r="L289" s="159">
        <v>9.9999999999999994E-37</v>
      </c>
      <c r="M289" s="156">
        <v>144</v>
      </c>
      <c r="O289" s="154" t="s">
        <v>1083</v>
      </c>
      <c r="P289" s="154" t="s">
        <v>843</v>
      </c>
      <c r="Q289" s="154">
        <v>94.79</v>
      </c>
      <c r="R289" s="154">
        <v>211</v>
      </c>
      <c r="S289" s="160">
        <v>8.0000000000000005E-123</v>
      </c>
      <c r="T289" s="154">
        <v>411</v>
      </c>
    </row>
    <row r="290" spans="8:20" x14ac:dyDescent="0.25">
      <c r="H290" s="156" t="s">
        <v>676</v>
      </c>
      <c r="I290" s="156" t="s">
        <v>461</v>
      </c>
      <c r="J290" s="156">
        <v>95.24</v>
      </c>
      <c r="K290" s="156">
        <v>84</v>
      </c>
      <c r="L290" s="159">
        <v>1E-62</v>
      </c>
      <c r="M290" s="156">
        <v>159</v>
      </c>
      <c r="O290" s="154" t="s">
        <v>1084</v>
      </c>
      <c r="P290" s="154" t="s">
        <v>847</v>
      </c>
      <c r="Q290" s="154">
        <v>93.1</v>
      </c>
      <c r="R290" s="154">
        <v>174</v>
      </c>
      <c r="S290" s="160">
        <v>1.9999999999999999E-88</v>
      </c>
      <c r="T290" s="154">
        <v>321</v>
      </c>
    </row>
    <row r="291" spans="8:20" x14ac:dyDescent="0.25">
      <c r="H291" s="156" t="s">
        <v>677</v>
      </c>
      <c r="I291" s="156" t="s">
        <v>499</v>
      </c>
      <c r="J291" s="156">
        <v>100</v>
      </c>
      <c r="K291" s="156">
        <v>78</v>
      </c>
      <c r="L291" s="159">
        <v>3.0000000000000003E-42</v>
      </c>
      <c r="M291" s="156">
        <v>162</v>
      </c>
      <c r="O291" s="154" t="s">
        <v>1085</v>
      </c>
      <c r="P291" s="154" t="s">
        <v>797</v>
      </c>
      <c r="Q291" s="154">
        <v>98.37</v>
      </c>
      <c r="R291" s="154">
        <v>123</v>
      </c>
      <c r="S291" s="160">
        <v>7.9999999999999995E-67</v>
      </c>
      <c r="T291" s="154">
        <v>249</v>
      </c>
    </row>
    <row r="292" spans="8:20" x14ac:dyDescent="0.25">
      <c r="H292" s="156" t="s">
        <v>678</v>
      </c>
      <c r="I292" s="156" t="s">
        <v>309</v>
      </c>
      <c r="J292" s="156">
        <v>100</v>
      </c>
      <c r="K292" s="156">
        <v>93</v>
      </c>
      <c r="L292" s="159">
        <v>8E-90</v>
      </c>
      <c r="M292" s="156">
        <v>194</v>
      </c>
      <c r="O292" s="154" t="s">
        <v>1086</v>
      </c>
      <c r="P292" s="154" t="s">
        <v>1087</v>
      </c>
      <c r="Q292" s="154">
        <v>89.71</v>
      </c>
      <c r="R292" s="154">
        <v>68</v>
      </c>
      <c r="S292" s="160">
        <v>8.9999999999999997E-22</v>
      </c>
      <c r="T292" s="154">
        <v>99.4</v>
      </c>
    </row>
    <row r="293" spans="8:20" x14ac:dyDescent="0.25">
      <c r="H293" s="156" t="s">
        <v>679</v>
      </c>
      <c r="I293" s="156" t="s">
        <v>361</v>
      </c>
      <c r="J293" s="156">
        <v>95.95</v>
      </c>
      <c r="K293" s="156">
        <v>148</v>
      </c>
      <c r="L293" s="159">
        <v>4.0000000000000001E-87</v>
      </c>
      <c r="M293" s="156">
        <v>282</v>
      </c>
      <c r="O293" s="154" t="s">
        <v>1088</v>
      </c>
      <c r="P293" s="154" t="s">
        <v>975</v>
      </c>
      <c r="Q293" s="154">
        <v>86.87</v>
      </c>
      <c r="R293" s="154">
        <v>99</v>
      </c>
      <c r="S293" s="160">
        <v>1.9999999999999999E-48</v>
      </c>
      <c r="T293" s="154">
        <v>188</v>
      </c>
    </row>
    <row r="294" spans="8:20" x14ac:dyDescent="0.25">
      <c r="H294" s="156" t="s">
        <v>680</v>
      </c>
      <c r="I294" s="156" t="s">
        <v>409</v>
      </c>
      <c r="J294" s="156">
        <v>100</v>
      </c>
      <c r="K294" s="156">
        <v>62</v>
      </c>
      <c r="L294" s="159">
        <v>2.9999999999999998E-31</v>
      </c>
      <c r="M294" s="156">
        <v>125</v>
      </c>
      <c r="O294" s="154" t="s">
        <v>1089</v>
      </c>
      <c r="P294" s="154" t="s">
        <v>1090</v>
      </c>
      <c r="Q294" s="154">
        <v>93.33</v>
      </c>
      <c r="R294" s="154">
        <v>60</v>
      </c>
      <c r="S294" s="160">
        <v>8.0000000000000003E-26</v>
      </c>
      <c r="T294" s="154">
        <v>112</v>
      </c>
    </row>
    <row r="295" spans="8:20" x14ac:dyDescent="0.25">
      <c r="H295" s="156" t="s">
        <v>681</v>
      </c>
      <c r="I295" s="156" t="s">
        <v>457</v>
      </c>
      <c r="J295" s="156">
        <v>100</v>
      </c>
      <c r="K295" s="156">
        <v>80</v>
      </c>
      <c r="L295" s="159">
        <v>3E-43</v>
      </c>
      <c r="M295" s="156">
        <v>165</v>
      </c>
      <c r="O295" s="154" t="s">
        <v>1089</v>
      </c>
      <c r="P295" s="154" t="s">
        <v>1091</v>
      </c>
      <c r="Q295" s="154">
        <v>93.33</v>
      </c>
      <c r="R295" s="154">
        <v>60</v>
      </c>
      <c r="S295" s="160">
        <v>8.0000000000000003E-26</v>
      </c>
      <c r="T295" s="154">
        <v>112</v>
      </c>
    </row>
    <row r="296" spans="8:20" x14ac:dyDescent="0.25">
      <c r="H296" s="156" t="s">
        <v>682</v>
      </c>
      <c r="I296" s="156" t="s">
        <v>469</v>
      </c>
      <c r="J296" s="156">
        <v>100</v>
      </c>
      <c r="K296" s="156">
        <v>163</v>
      </c>
      <c r="L296" s="159">
        <v>6.9999999999999997E-90</v>
      </c>
      <c r="M296" s="156">
        <v>320</v>
      </c>
      <c r="O296" s="154" t="s">
        <v>622</v>
      </c>
      <c r="P296" s="154" t="s">
        <v>782</v>
      </c>
      <c r="Q296" s="154">
        <v>97.3</v>
      </c>
      <c r="R296" s="154">
        <v>148</v>
      </c>
      <c r="S296" s="160">
        <v>5.9999999999999998E-69</v>
      </c>
      <c r="T296" s="154">
        <v>256</v>
      </c>
    </row>
    <row r="297" spans="8:20" x14ac:dyDescent="0.25">
      <c r="H297" s="156" t="s">
        <v>683</v>
      </c>
      <c r="I297" s="156" t="s">
        <v>684</v>
      </c>
      <c r="J297" s="156">
        <v>100</v>
      </c>
      <c r="K297" s="156">
        <v>49</v>
      </c>
      <c r="L297" s="159">
        <v>6.9999999999999993E-24</v>
      </c>
      <c r="M297" s="156">
        <v>100</v>
      </c>
      <c r="O297" s="154" t="s">
        <v>1092</v>
      </c>
      <c r="P297" s="154" t="s">
        <v>972</v>
      </c>
      <c r="Q297" s="154">
        <v>88.89</v>
      </c>
      <c r="R297" s="154">
        <v>180</v>
      </c>
      <c r="S297" s="160">
        <v>4E-90</v>
      </c>
      <c r="T297" s="154">
        <v>326</v>
      </c>
    </row>
    <row r="298" spans="8:20" x14ac:dyDescent="0.25">
      <c r="H298" s="156" t="s">
        <v>685</v>
      </c>
      <c r="I298" s="156" t="s">
        <v>287</v>
      </c>
      <c r="J298" s="156">
        <v>88.98</v>
      </c>
      <c r="K298" s="156">
        <v>118</v>
      </c>
      <c r="L298" s="159">
        <v>6.0000000000000002E-59</v>
      </c>
      <c r="M298" s="156">
        <v>217</v>
      </c>
      <c r="O298" s="154" t="s">
        <v>628</v>
      </c>
      <c r="P298" s="154" t="s">
        <v>1093</v>
      </c>
      <c r="Q298" s="154">
        <v>85.53</v>
      </c>
      <c r="R298" s="154">
        <v>152</v>
      </c>
      <c r="S298" s="160">
        <v>1.9999999999999999E-67</v>
      </c>
      <c r="T298" s="154">
        <v>250</v>
      </c>
    </row>
    <row r="299" spans="8:20" x14ac:dyDescent="0.25">
      <c r="H299" s="156" t="s">
        <v>686</v>
      </c>
      <c r="I299" s="156" t="s">
        <v>687</v>
      </c>
      <c r="J299" s="156">
        <v>99.34</v>
      </c>
      <c r="K299" s="156">
        <v>152</v>
      </c>
      <c r="L299" s="159">
        <v>1.9999999999999999E-69</v>
      </c>
      <c r="M299" s="156">
        <v>252</v>
      </c>
      <c r="O299" s="154" t="s">
        <v>629</v>
      </c>
      <c r="P299" s="154" t="s">
        <v>808</v>
      </c>
      <c r="Q299" s="154">
        <v>92.11</v>
      </c>
      <c r="R299" s="154">
        <v>190</v>
      </c>
      <c r="S299" s="160">
        <v>2.0000000000000001E-101</v>
      </c>
      <c r="T299" s="154">
        <v>363</v>
      </c>
    </row>
    <row r="300" spans="8:20" x14ac:dyDescent="0.25">
      <c r="H300" s="156" t="s">
        <v>688</v>
      </c>
      <c r="I300" s="156" t="s">
        <v>689</v>
      </c>
      <c r="J300" s="156">
        <v>100</v>
      </c>
      <c r="K300" s="156">
        <v>43</v>
      </c>
      <c r="L300" s="159">
        <v>3.9999999999999997E-24</v>
      </c>
      <c r="M300" s="156">
        <v>101</v>
      </c>
      <c r="O300" s="154" t="s">
        <v>632</v>
      </c>
      <c r="P300" s="154" t="s">
        <v>735</v>
      </c>
      <c r="Q300" s="154">
        <v>95.7</v>
      </c>
      <c r="R300" s="154">
        <v>256</v>
      </c>
      <c r="S300" s="160">
        <v>6.9999999999999997E-138</v>
      </c>
      <c r="T300" s="154">
        <v>484</v>
      </c>
    </row>
    <row r="301" spans="8:20" x14ac:dyDescent="0.25">
      <c r="H301" s="156" t="s">
        <v>690</v>
      </c>
      <c r="I301" s="156" t="s">
        <v>343</v>
      </c>
      <c r="J301" s="156">
        <v>100</v>
      </c>
      <c r="K301" s="156">
        <v>50</v>
      </c>
      <c r="L301" s="159">
        <v>3.0000000000000001E-27</v>
      </c>
      <c r="M301" s="156">
        <v>112</v>
      </c>
      <c r="O301" s="154" t="s">
        <v>635</v>
      </c>
      <c r="P301" s="154" t="s">
        <v>772</v>
      </c>
      <c r="Q301" s="154">
        <v>85.71</v>
      </c>
      <c r="R301" s="154">
        <v>161</v>
      </c>
      <c r="S301" s="160">
        <v>9.9999999999999993E-78</v>
      </c>
      <c r="T301" s="154">
        <v>285</v>
      </c>
    </row>
    <row r="302" spans="8:20" x14ac:dyDescent="0.25">
      <c r="H302" s="156" t="s">
        <v>691</v>
      </c>
      <c r="I302" s="156" t="s">
        <v>425</v>
      </c>
      <c r="J302" s="156">
        <v>99.11</v>
      </c>
      <c r="K302" s="156">
        <v>112</v>
      </c>
      <c r="L302" s="159">
        <v>8.0000000000000002E-59</v>
      </c>
      <c r="M302" s="156">
        <v>216</v>
      </c>
      <c r="O302" s="154" t="s">
        <v>1094</v>
      </c>
      <c r="P302" s="154" t="s">
        <v>742</v>
      </c>
      <c r="Q302" s="154">
        <v>95.41</v>
      </c>
      <c r="R302" s="154">
        <v>218</v>
      </c>
      <c r="S302" s="160">
        <v>4.0000000000000003E-130</v>
      </c>
      <c r="T302" s="154">
        <v>376</v>
      </c>
    </row>
    <row r="303" spans="8:20" x14ac:dyDescent="0.25">
      <c r="H303" s="156" t="s">
        <v>692</v>
      </c>
      <c r="I303" s="156" t="s">
        <v>333</v>
      </c>
      <c r="J303" s="156">
        <v>98.35</v>
      </c>
      <c r="K303" s="156">
        <v>121</v>
      </c>
      <c r="L303" s="159">
        <v>9.9999999999999996E-75</v>
      </c>
      <c r="M303" s="156">
        <v>269</v>
      </c>
      <c r="O303" s="154" t="s">
        <v>1095</v>
      </c>
      <c r="P303" s="154" t="s">
        <v>1096</v>
      </c>
      <c r="Q303" s="154">
        <v>92.67</v>
      </c>
      <c r="R303" s="154">
        <v>191</v>
      </c>
      <c r="S303" s="160">
        <v>8.9999999999999994E-114</v>
      </c>
      <c r="T303" s="154">
        <v>372</v>
      </c>
    </row>
    <row r="304" spans="8:20" x14ac:dyDescent="0.25">
      <c r="H304" s="156" t="s">
        <v>693</v>
      </c>
      <c r="I304" s="156" t="s">
        <v>517</v>
      </c>
      <c r="J304" s="156">
        <v>97.24</v>
      </c>
      <c r="K304" s="156">
        <v>145</v>
      </c>
      <c r="L304" s="159">
        <v>4.9999999999999998E-81</v>
      </c>
      <c r="M304" s="156">
        <v>290</v>
      </c>
      <c r="O304" s="154" t="s">
        <v>637</v>
      </c>
      <c r="P304" s="154" t="s">
        <v>1097</v>
      </c>
      <c r="Q304" s="154">
        <v>91.14</v>
      </c>
      <c r="R304" s="154">
        <v>158</v>
      </c>
      <c r="S304" s="160">
        <v>3.9999999999999998E-82</v>
      </c>
      <c r="T304" s="154">
        <v>299</v>
      </c>
    </row>
    <row r="305" spans="8:20" x14ac:dyDescent="0.25">
      <c r="H305" s="156" t="s">
        <v>694</v>
      </c>
      <c r="I305" s="156" t="s">
        <v>445</v>
      </c>
      <c r="J305" s="156">
        <v>92.42</v>
      </c>
      <c r="K305" s="156">
        <v>132</v>
      </c>
      <c r="L305" s="159">
        <v>9.9999999999999998E-67</v>
      </c>
      <c r="M305" s="156">
        <v>242</v>
      </c>
      <c r="O305" s="154" t="s">
        <v>637</v>
      </c>
      <c r="P305" s="154" t="s">
        <v>1098</v>
      </c>
      <c r="Q305" s="154">
        <v>91.14</v>
      </c>
      <c r="R305" s="154">
        <v>158</v>
      </c>
      <c r="S305" s="160">
        <v>3.9999999999999998E-82</v>
      </c>
      <c r="T305" s="154">
        <v>299</v>
      </c>
    </row>
    <row r="306" spans="8:20" x14ac:dyDescent="0.25">
      <c r="H306" s="156" t="s">
        <v>695</v>
      </c>
      <c r="I306" s="156" t="s">
        <v>507</v>
      </c>
      <c r="J306" s="156">
        <v>98.11</v>
      </c>
      <c r="K306" s="156">
        <v>106</v>
      </c>
      <c r="L306" s="159">
        <v>1E-52</v>
      </c>
      <c r="M306" s="156">
        <v>182</v>
      </c>
      <c r="O306" s="154" t="s">
        <v>638</v>
      </c>
      <c r="P306" s="154" t="s">
        <v>888</v>
      </c>
      <c r="Q306" s="154">
        <v>94.25</v>
      </c>
      <c r="R306" s="154">
        <v>174</v>
      </c>
      <c r="S306" s="160">
        <v>9.9999999999999993E-89</v>
      </c>
      <c r="T306" s="154">
        <v>321</v>
      </c>
    </row>
    <row r="307" spans="8:20" x14ac:dyDescent="0.25">
      <c r="H307" s="156" t="s">
        <v>696</v>
      </c>
      <c r="I307" s="156" t="s">
        <v>321</v>
      </c>
      <c r="J307" s="156">
        <v>100</v>
      </c>
      <c r="K307" s="156">
        <v>49</v>
      </c>
      <c r="L307" s="159">
        <v>1.9999999999999999E-72</v>
      </c>
      <c r="M307" s="156">
        <v>106</v>
      </c>
      <c r="O307" s="154" t="s">
        <v>639</v>
      </c>
      <c r="P307" s="154" t="s">
        <v>824</v>
      </c>
      <c r="Q307" s="154">
        <v>99.28</v>
      </c>
      <c r="R307" s="154">
        <v>138</v>
      </c>
      <c r="S307" s="160">
        <v>3.0000000000000001E-71</v>
      </c>
      <c r="T307" s="154">
        <v>263</v>
      </c>
    </row>
    <row r="308" spans="8:20" x14ac:dyDescent="0.25">
      <c r="H308" s="156" t="s">
        <v>697</v>
      </c>
      <c r="I308" s="156" t="s">
        <v>431</v>
      </c>
      <c r="J308" s="156">
        <v>98.23</v>
      </c>
      <c r="K308" s="156">
        <v>113</v>
      </c>
      <c r="L308" s="159">
        <v>9.0000000000000004E-49</v>
      </c>
      <c r="M308" s="156">
        <v>183</v>
      </c>
      <c r="O308" s="154" t="s">
        <v>1099</v>
      </c>
      <c r="P308" s="154" t="s">
        <v>831</v>
      </c>
      <c r="Q308" s="154">
        <v>93.84</v>
      </c>
      <c r="R308" s="154">
        <v>146</v>
      </c>
      <c r="S308" s="160">
        <v>3.0000000000000001E-105</v>
      </c>
      <c r="T308" s="154">
        <v>217</v>
      </c>
    </row>
    <row r="309" spans="8:20" x14ac:dyDescent="0.25">
      <c r="H309" s="156" t="s">
        <v>698</v>
      </c>
      <c r="I309" s="156" t="s">
        <v>699</v>
      </c>
      <c r="J309" s="156">
        <v>98.63</v>
      </c>
      <c r="K309" s="156">
        <v>73</v>
      </c>
      <c r="L309" s="159">
        <v>2E-41</v>
      </c>
      <c r="M309" s="156">
        <v>158</v>
      </c>
      <c r="O309" s="154" t="s">
        <v>1100</v>
      </c>
      <c r="P309" s="154" t="s">
        <v>1101</v>
      </c>
      <c r="Q309" s="154">
        <v>97.56</v>
      </c>
      <c r="R309" s="154">
        <v>82</v>
      </c>
      <c r="S309" s="160">
        <v>3.9999999999999997E-40</v>
      </c>
      <c r="T309" s="154">
        <v>160</v>
      </c>
    </row>
    <row r="310" spans="8:20" x14ac:dyDescent="0.25">
      <c r="H310" s="156" t="s">
        <v>700</v>
      </c>
      <c r="I310" s="156" t="s">
        <v>227</v>
      </c>
      <c r="J310" s="156">
        <v>98.46</v>
      </c>
      <c r="K310" s="156">
        <v>130</v>
      </c>
      <c r="L310" s="159">
        <v>9.9999999999999992E-72</v>
      </c>
      <c r="M310" s="156">
        <v>259</v>
      </c>
      <c r="O310" s="154" t="s">
        <v>1102</v>
      </c>
      <c r="P310" s="154" t="s">
        <v>944</v>
      </c>
      <c r="Q310" s="154">
        <v>86.57</v>
      </c>
      <c r="R310" s="154">
        <v>134</v>
      </c>
      <c r="S310" s="160">
        <v>2.0000000000000001E-61</v>
      </c>
      <c r="T310" s="154">
        <v>228</v>
      </c>
    </row>
    <row r="311" spans="8:20" x14ac:dyDescent="0.25">
      <c r="H311" s="156" t="s">
        <v>701</v>
      </c>
      <c r="I311" s="156" t="s">
        <v>702</v>
      </c>
      <c r="J311" s="156">
        <v>99.1</v>
      </c>
      <c r="K311" s="156">
        <v>111</v>
      </c>
      <c r="L311" s="159">
        <v>3.0000000000000002E-66</v>
      </c>
      <c r="M311" s="156">
        <v>230</v>
      </c>
      <c r="O311" s="154" t="s">
        <v>642</v>
      </c>
      <c r="P311" s="154" t="s">
        <v>811</v>
      </c>
      <c r="Q311" s="154">
        <v>87.88</v>
      </c>
      <c r="R311" s="154">
        <v>132</v>
      </c>
      <c r="S311" s="160">
        <v>4.0000000000000003E-63</v>
      </c>
      <c r="T311" s="154">
        <v>236</v>
      </c>
    </row>
    <row r="312" spans="8:20" x14ac:dyDescent="0.25">
      <c r="H312" s="156" t="s">
        <v>703</v>
      </c>
      <c r="I312" s="156" t="s">
        <v>521</v>
      </c>
      <c r="J312" s="156">
        <v>100</v>
      </c>
      <c r="K312" s="156">
        <v>78</v>
      </c>
      <c r="L312" s="159">
        <v>1.9999999999999999E-44</v>
      </c>
      <c r="M312" s="156">
        <v>168</v>
      </c>
      <c r="O312" s="154" t="s">
        <v>1103</v>
      </c>
      <c r="P312" s="154" t="s">
        <v>967</v>
      </c>
      <c r="Q312" s="154">
        <v>98.13</v>
      </c>
      <c r="R312" s="154">
        <v>107</v>
      </c>
      <c r="S312" s="160">
        <v>6.0000000000000006E-67</v>
      </c>
      <c r="T312" s="154">
        <v>210</v>
      </c>
    </row>
    <row r="313" spans="8:20" x14ac:dyDescent="0.25">
      <c r="H313" s="156" t="s">
        <v>704</v>
      </c>
      <c r="I313" s="156" t="s">
        <v>485</v>
      </c>
      <c r="J313" s="156">
        <v>100</v>
      </c>
      <c r="K313" s="156">
        <v>54</v>
      </c>
      <c r="L313" s="159">
        <v>5.0000000000000002E-28</v>
      </c>
      <c r="M313" s="156">
        <v>114</v>
      </c>
      <c r="O313" s="154" t="s">
        <v>644</v>
      </c>
      <c r="P313" s="154" t="s">
        <v>870</v>
      </c>
      <c r="Q313" s="154">
        <v>96.33</v>
      </c>
      <c r="R313" s="154">
        <v>109</v>
      </c>
      <c r="S313" s="160">
        <v>5.9999999999999998E-56</v>
      </c>
      <c r="T313" s="154">
        <v>212</v>
      </c>
    </row>
    <row r="314" spans="8:20" x14ac:dyDescent="0.25">
      <c r="H314" s="156" t="s">
        <v>705</v>
      </c>
      <c r="I314" s="156" t="s">
        <v>706</v>
      </c>
      <c r="J314" s="156">
        <v>100</v>
      </c>
      <c r="K314" s="156">
        <v>119</v>
      </c>
      <c r="L314" s="159">
        <v>1.0000000000000001E-68</v>
      </c>
      <c r="M314" s="156">
        <v>248</v>
      </c>
      <c r="O314" s="154" t="s">
        <v>647</v>
      </c>
      <c r="P314" s="154" t="s">
        <v>934</v>
      </c>
      <c r="Q314" s="154">
        <v>90.32</v>
      </c>
      <c r="R314" s="154">
        <v>155</v>
      </c>
      <c r="S314" s="160">
        <v>3.0000000000000001E-74</v>
      </c>
      <c r="T314" s="154">
        <v>273</v>
      </c>
    </row>
    <row r="315" spans="8:20" x14ac:dyDescent="0.25">
      <c r="H315" s="156" t="s">
        <v>707</v>
      </c>
      <c r="I315" s="156" t="s">
        <v>477</v>
      </c>
      <c r="J315" s="156">
        <v>100</v>
      </c>
      <c r="K315" s="156">
        <v>50</v>
      </c>
      <c r="L315" s="159">
        <v>4.9999999999999998E-24</v>
      </c>
      <c r="M315" s="156">
        <v>100</v>
      </c>
      <c r="O315" s="154" t="s">
        <v>1104</v>
      </c>
      <c r="P315" s="154" t="s">
        <v>913</v>
      </c>
      <c r="Q315" s="154">
        <v>93.94</v>
      </c>
      <c r="R315" s="154">
        <v>99</v>
      </c>
      <c r="S315" s="160">
        <v>1E-46</v>
      </c>
      <c r="T315" s="154">
        <v>181</v>
      </c>
    </row>
    <row r="316" spans="8:20" x14ac:dyDescent="0.25">
      <c r="H316" s="156" t="s">
        <v>708</v>
      </c>
      <c r="I316" s="156" t="s">
        <v>487</v>
      </c>
      <c r="J316" s="156">
        <v>98.4</v>
      </c>
      <c r="K316" s="156">
        <v>125</v>
      </c>
      <c r="L316" s="159">
        <v>1.9999999999999998E-71</v>
      </c>
      <c r="M316" s="156">
        <v>258</v>
      </c>
      <c r="O316" s="154" t="s">
        <v>1104</v>
      </c>
      <c r="P316" s="154" t="s">
        <v>914</v>
      </c>
      <c r="Q316" s="154">
        <v>93.94</v>
      </c>
      <c r="R316" s="154">
        <v>99</v>
      </c>
      <c r="S316" s="160">
        <v>1E-46</v>
      </c>
      <c r="T316" s="154">
        <v>181</v>
      </c>
    </row>
    <row r="317" spans="8:20" x14ac:dyDescent="0.25">
      <c r="H317" s="156" t="s">
        <v>709</v>
      </c>
      <c r="I317" s="156" t="s">
        <v>253</v>
      </c>
      <c r="J317" s="156">
        <v>100</v>
      </c>
      <c r="K317" s="156">
        <v>56</v>
      </c>
      <c r="L317" s="159">
        <v>1.0000000000000001E-32</v>
      </c>
      <c r="M317" s="156">
        <v>122</v>
      </c>
      <c r="O317" s="154" t="s">
        <v>649</v>
      </c>
      <c r="P317" s="154" t="s">
        <v>1105</v>
      </c>
      <c r="Q317" s="154">
        <v>88.36</v>
      </c>
      <c r="R317" s="154">
        <v>146</v>
      </c>
      <c r="S317" s="160">
        <v>9.9999999999999996E-70</v>
      </c>
      <c r="T317" s="154">
        <v>258</v>
      </c>
    </row>
    <row r="318" spans="8:20" x14ac:dyDescent="0.25">
      <c r="H318" s="156" t="s">
        <v>710</v>
      </c>
      <c r="I318" s="156" t="s">
        <v>711</v>
      </c>
      <c r="J318" s="156">
        <v>100</v>
      </c>
      <c r="K318" s="156">
        <v>41</v>
      </c>
      <c r="L318" s="159">
        <v>1.0000000000000001E-43</v>
      </c>
      <c r="M318" s="156">
        <v>89.7</v>
      </c>
      <c r="O318" s="154" t="s">
        <v>653</v>
      </c>
      <c r="P318" s="154" t="s">
        <v>1106</v>
      </c>
      <c r="Q318" s="154">
        <v>90.76</v>
      </c>
      <c r="R318" s="154">
        <v>119</v>
      </c>
      <c r="S318" s="160">
        <v>4.0000000000000002E-61</v>
      </c>
      <c r="T318" s="154">
        <v>229</v>
      </c>
    </row>
    <row r="319" spans="8:20" x14ac:dyDescent="0.25">
      <c r="H319" s="156" t="s">
        <v>712</v>
      </c>
      <c r="I319" s="156" t="s">
        <v>713</v>
      </c>
      <c r="J319" s="156">
        <v>98.95</v>
      </c>
      <c r="K319" s="156">
        <v>95</v>
      </c>
      <c r="L319" s="159">
        <v>5.9999999999999998E-56</v>
      </c>
      <c r="M319" s="156">
        <v>199</v>
      </c>
      <c r="O319" s="154" t="s">
        <v>654</v>
      </c>
      <c r="P319" s="154" t="s">
        <v>858</v>
      </c>
      <c r="Q319" s="154">
        <v>91.3</v>
      </c>
      <c r="R319" s="154">
        <v>161</v>
      </c>
      <c r="S319" s="160">
        <v>3E-68</v>
      </c>
      <c r="T319" s="154">
        <v>253</v>
      </c>
    </row>
    <row r="320" spans="8:20" x14ac:dyDescent="0.25">
      <c r="H320" s="156" t="s">
        <v>714</v>
      </c>
      <c r="I320" s="156" t="s">
        <v>715</v>
      </c>
      <c r="J320" s="156">
        <v>87.93</v>
      </c>
      <c r="K320" s="156">
        <v>58</v>
      </c>
      <c r="L320" s="159">
        <v>3.0000000000000002E-33</v>
      </c>
      <c r="M320" s="156">
        <v>102</v>
      </c>
      <c r="O320" s="154" t="s">
        <v>1107</v>
      </c>
      <c r="P320" s="154" t="s">
        <v>854</v>
      </c>
      <c r="Q320" s="154">
        <v>93.97</v>
      </c>
      <c r="R320" s="154">
        <v>116</v>
      </c>
      <c r="S320" s="160">
        <v>7.9999999999999998E-60</v>
      </c>
      <c r="T320" s="154">
        <v>225</v>
      </c>
    </row>
    <row r="321" spans="8:20" x14ac:dyDescent="0.25">
      <c r="H321" s="156" t="s">
        <v>716</v>
      </c>
      <c r="I321" s="156" t="s">
        <v>717</v>
      </c>
      <c r="J321" s="156">
        <v>100</v>
      </c>
      <c r="K321" s="156">
        <v>48</v>
      </c>
      <c r="L321" s="159">
        <v>1E-25</v>
      </c>
      <c r="M321" s="156">
        <v>105</v>
      </c>
      <c r="O321" s="154" t="s">
        <v>1108</v>
      </c>
      <c r="P321" s="154" t="s">
        <v>827</v>
      </c>
      <c r="Q321" s="154">
        <v>91.89</v>
      </c>
      <c r="R321" s="154">
        <v>74</v>
      </c>
      <c r="S321" s="160">
        <v>5E-36</v>
      </c>
      <c r="T321" s="154">
        <v>146</v>
      </c>
    </row>
    <row r="322" spans="8:20" x14ac:dyDescent="0.25">
      <c r="H322" s="156" t="s">
        <v>718</v>
      </c>
      <c r="I322" s="156" t="s">
        <v>515</v>
      </c>
      <c r="J322" s="156">
        <v>100</v>
      </c>
      <c r="K322" s="156">
        <v>53</v>
      </c>
      <c r="L322" s="159">
        <v>5.0000000000000002E-26</v>
      </c>
      <c r="M322" s="156">
        <v>107</v>
      </c>
      <c r="O322" s="154" t="s">
        <v>660</v>
      </c>
      <c r="P322" s="154" t="s">
        <v>1109</v>
      </c>
      <c r="Q322" s="154">
        <v>94.48</v>
      </c>
      <c r="R322" s="154">
        <v>145</v>
      </c>
      <c r="S322" s="160">
        <v>3.9999999999999998E-67</v>
      </c>
      <c r="T322" s="154">
        <v>249</v>
      </c>
    </row>
    <row r="323" spans="8:20" x14ac:dyDescent="0.25">
      <c r="H323" s="156" t="s">
        <v>719</v>
      </c>
      <c r="I323" s="156" t="s">
        <v>365</v>
      </c>
      <c r="J323" s="156">
        <v>100</v>
      </c>
      <c r="K323" s="156">
        <v>99</v>
      </c>
      <c r="L323" s="159">
        <v>2.0000000000000001E-54</v>
      </c>
      <c r="M323" s="156">
        <v>201</v>
      </c>
      <c r="O323" s="154" t="s">
        <v>1110</v>
      </c>
      <c r="P323" s="154" t="s">
        <v>1111</v>
      </c>
      <c r="Q323" s="154">
        <v>98.95</v>
      </c>
      <c r="R323" s="154">
        <v>95</v>
      </c>
      <c r="S323" s="160">
        <v>8.0000000000000001E-51</v>
      </c>
      <c r="T323" s="154">
        <v>195</v>
      </c>
    </row>
    <row r="324" spans="8:20" x14ac:dyDescent="0.25">
      <c r="H324" s="156" t="s">
        <v>720</v>
      </c>
      <c r="I324" s="156" t="s">
        <v>211</v>
      </c>
      <c r="J324" s="156">
        <v>97.3</v>
      </c>
      <c r="K324" s="156">
        <v>74</v>
      </c>
      <c r="L324" s="159">
        <v>9.9999999999999996E-39</v>
      </c>
      <c r="M324" s="156">
        <v>148</v>
      </c>
      <c r="O324" s="154" t="s">
        <v>661</v>
      </c>
      <c r="P324" s="154" t="s">
        <v>1112</v>
      </c>
      <c r="Q324" s="154">
        <v>91.36</v>
      </c>
      <c r="R324" s="154">
        <v>162</v>
      </c>
      <c r="S324" s="160">
        <v>2E-90</v>
      </c>
      <c r="T324" s="154">
        <v>326</v>
      </c>
    </row>
    <row r="325" spans="8:20" x14ac:dyDescent="0.25">
      <c r="H325" s="156" t="s">
        <v>721</v>
      </c>
      <c r="I325" s="156" t="s">
        <v>229</v>
      </c>
      <c r="J325" s="156">
        <v>98.57</v>
      </c>
      <c r="K325" s="156">
        <v>70</v>
      </c>
      <c r="L325" s="159">
        <v>1.9999999999999999E-36</v>
      </c>
      <c r="M325" s="156">
        <v>141</v>
      </c>
      <c r="O325" s="154" t="s">
        <v>1113</v>
      </c>
      <c r="P325" s="154" t="s">
        <v>926</v>
      </c>
      <c r="Q325" s="154">
        <v>87.21</v>
      </c>
      <c r="R325" s="154">
        <v>172</v>
      </c>
      <c r="S325" s="160">
        <v>1.9999999999999999E-81</v>
      </c>
      <c r="T325" s="154">
        <v>297</v>
      </c>
    </row>
    <row r="326" spans="8:20" x14ac:dyDescent="0.25">
      <c r="H326" s="156" t="s">
        <v>722</v>
      </c>
      <c r="I326" s="156" t="s">
        <v>527</v>
      </c>
      <c r="J326" s="156">
        <v>92.59</v>
      </c>
      <c r="K326" s="156">
        <v>54</v>
      </c>
      <c r="L326" s="159">
        <v>6.9999999999999997E-26</v>
      </c>
      <c r="M326" s="156">
        <v>105</v>
      </c>
      <c r="O326" s="154" t="s">
        <v>662</v>
      </c>
      <c r="P326" s="154" t="s">
        <v>886</v>
      </c>
      <c r="Q326" s="154">
        <v>97.3</v>
      </c>
      <c r="R326" s="154">
        <v>74</v>
      </c>
      <c r="S326" s="160">
        <v>9.9999999999999993E-40</v>
      </c>
      <c r="T326" s="154">
        <v>157</v>
      </c>
    </row>
    <row r="327" spans="8:20" x14ac:dyDescent="0.25">
      <c r="O327" s="154" t="s">
        <v>1114</v>
      </c>
      <c r="P327" s="154" t="s">
        <v>875</v>
      </c>
      <c r="Q327" s="154">
        <v>92.68</v>
      </c>
      <c r="R327" s="154">
        <v>123</v>
      </c>
      <c r="S327" s="160">
        <v>3E-49</v>
      </c>
      <c r="T327" s="154">
        <v>190</v>
      </c>
    </row>
    <row r="328" spans="8:20" x14ac:dyDescent="0.25">
      <c r="O328" s="154" t="s">
        <v>663</v>
      </c>
      <c r="P328" s="154" t="s">
        <v>882</v>
      </c>
      <c r="Q328" s="154">
        <v>98.65</v>
      </c>
      <c r="R328" s="154">
        <v>74</v>
      </c>
      <c r="S328" s="160">
        <v>2E-41</v>
      </c>
      <c r="T328" s="154">
        <v>164</v>
      </c>
    </row>
    <row r="329" spans="8:20" x14ac:dyDescent="0.25">
      <c r="O329" s="154" t="s">
        <v>663</v>
      </c>
      <c r="P329" s="154" t="s">
        <v>883</v>
      </c>
      <c r="Q329" s="154">
        <v>98.65</v>
      </c>
      <c r="R329" s="154">
        <v>74</v>
      </c>
      <c r="S329" s="160">
        <v>2E-41</v>
      </c>
      <c r="T329" s="154">
        <v>164</v>
      </c>
    </row>
    <row r="330" spans="8:20" x14ac:dyDescent="0.25">
      <c r="O330" s="154" t="s">
        <v>665</v>
      </c>
      <c r="P330" s="154" t="s">
        <v>1115</v>
      </c>
      <c r="Q330" s="154">
        <v>96.77</v>
      </c>
      <c r="R330" s="154">
        <v>62</v>
      </c>
      <c r="S330" s="160">
        <v>1E-50</v>
      </c>
      <c r="T330" s="154">
        <v>127</v>
      </c>
    </row>
    <row r="331" spans="8:20" x14ac:dyDescent="0.25">
      <c r="O331" s="154" t="s">
        <v>1116</v>
      </c>
      <c r="P331" s="154" t="s">
        <v>740</v>
      </c>
      <c r="Q331" s="154">
        <v>95.56</v>
      </c>
      <c r="R331" s="154">
        <v>135</v>
      </c>
      <c r="S331" s="160">
        <v>3.9999999999999997E-76</v>
      </c>
      <c r="T331" s="154">
        <v>257</v>
      </c>
    </row>
    <row r="332" spans="8:20" x14ac:dyDescent="0.25">
      <c r="O332" s="154" t="s">
        <v>668</v>
      </c>
      <c r="P332" s="154" t="s">
        <v>1117</v>
      </c>
      <c r="Q332" s="154">
        <v>96.06</v>
      </c>
      <c r="R332" s="154">
        <v>127</v>
      </c>
      <c r="S332" s="160">
        <v>3.9999999999999999E-66</v>
      </c>
      <c r="T332" s="154">
        <v>246</v>
      </c>
    </row>
    <row r="333" spans="8:20" x14ac:dyDescent="0.25">
      <c r="O333" s="154" t="s">
        <v>668</v>
      </c>
      <c r="P333" s="154" t="s">
        <v>1118</v>
      </c>
      <c r="Q333" s="154">
        <v>96.06</v>
      </c>
      <c r="R333" s="154">
        <v>127</v>
      </c>
      <c r="S333" s="160">
        <v>3.9999999999999999E-66</v>
      </c>
      <c r="T333" s="154">
        <v>246</v>
      </c>
    </row>
    <row r="334" spans="8:20" x14ac:dyDescent="0.25">
      <c r="O334" s="154" t="s">
        <v>1119</v>
      </c>
      <c r="P334" s="154" t="s">
        <v>907</v>
      </c>
      <c r="Q334" s="154">
        <v>89.42</v>
      </c>
      <c r="R334" s="154">
        <v>104</v>
      </c>
      <c r="S334" s="160">
        <v>6E-49</v>
      </c>
      <c r="T334" s="154">
        <v>189</v>
      </c>
    </row>
    <row r="335" spans="8:20" x14ac:dyDescent="0.25">
      <c r="O335" s="154" t="s">
        <v>1120</v>
      </c>
      <c r="P335" s="154" t="s">
        <v>981</v>
      </c>
      <c r="Q335" s="154">
        <v>94.83</v>
      </c>
      <c r="R335" s="154">
        <v>58</v>
      </c>
      <c r="S335" s="160">
        <v>1.9999999999999999E-36</v>
      </c>
      <c r="T335" s="154">
        <v>111</v>
      </c>
    </row>
    <row r="336" spans="8:20" x14ac:dyDescent="0.25">
      <c r="O336" s="154" t="s">
        <v>1121</v>
      </c>
      <c r="P336" s="154" t="s">
        <v>917</v>
      </c>
      <c r="Q336" s="154">
        <v>96.97</v>
      </c>
      <c r="R336" s="154">
        <v>99</v>
      </c>
      <c r="S336" s="160">
        <v>4E-41</v>
      </c>
      <c r="T336" s="154">
        <v>162</v>
      </c>
    </row>
    <row r="337" spans="15:20" x14ac:dyDescent="0.25">
      <c r="O337" s="154" t="s">
        <v>1121</v>
      </c>
      <c r="P337" s="154" t="s">
        <v>918</v>
      </c>
      <c r="Q337" s="154">
        <v>96.97</v>
      </c>
      <c r="R337" s="154">
        <v>99</v>
      </c>
      <c r="S337" s="160">
        <v>4E-41</v>
      </c>
      <c r="T337" s="154">
        <v>162</v>
      </c>
    </row>
    <row r="338" spans="15:20" x14ac:dyDescent="0.25">
      <c r="O338" s="154" t="s">
        <v>1121</v>
      </c>
      <c r="P338" s="154" t="s">
        <v>1122</v>
      </c>
      <c r="Q338" s="154">
        <v>96.97</v>
      </c>
      <c r="R338" s="154">
        <v>99</v>
      </c>
      <c r="S338" s="160">
        <v>4E-41</v>
      </c>
      <c r="T338" s="154">
        <v>162</v>
      </c>
    </row>
    <row r="339" spans="15:20" x14ac:dyDescent="0.25">
      <c r="O339" s="154" t="s">
        <v>1121</v>
      </c>
      <c r="P339" s="154" t="s">
        <v>1123</v>
      </c>
      <c r="Q339" s="154">
        <v>96.97</v>
      </c>
      <c r="R339" s="154">
        <v>99</v>
      </c>
      <c r="S339" s="160">
        <v>4E-41</v>
      </c>
      <c r="T339" s="154">
        <v>162</v>
      </c>
    </row>
    <row r="340" spans="15:20" x14ac:dyDescent="0.25">
      <c r="O340" s="154" t="s">
        <v>1121</v>
      </c>
      <c r="P340" s="154" t="s">
        <v>1124</v>
      </c>
      <c r="Q340" s="154">
        <v>96.97</v>
      </c>
      <c r="R340" s="154">
        <v>99</v>
      </c>
      <c r="S340" s="160">
        <v>4E-41</v>
      </c>
      <c r="T340" s="154">
        <v>162</v>
      </c>
    </row>
    <row r="341" spans="15:20" x14ac:dyDescent="0.25">
      <c r="O341" s="154" t="s">
        <v>1125</v>
      </c>
      <c r="P341" s="154" t="s">
        <v>764</v>
      </c>
      <c r="Q341" s="154">
        <v>90</v>
      </c>
      <c r="R341" s="154">
        <v>120</v>
      </c>
      <c r="S341" s="160">
        <v>6.9999999999999997E-90</v>
      </c>
      <c r="T341" s="154">
        <v>221</v>
      </c>
    </row>
    <row r="342" spans="15:20" x14ac:dyDescent="0.25">
      <c r="O342" s="154" t="s">
        <v>1126</v>
      </c>
      <c r="P342" s="154" t="s">
        <v>1127</v>
      </c>
      <c r="Q342" s="154">
        <v>86.67</v>
      </c>
      <c r="R342" s="154">
        <v>75</v>
      </c>
      <c r="S342" s="160">
        <v>1E-58</v>
      </c>
      <c r="T342" s="154">
        <v>120</v>
      </c>
    </row>
    <row r="343" spans="15:20" x14ac:dyDescent="0.25">
      <c r="O343" s="154" t="s">
        <v>671</v>
      </c>
      <c r="P343" s="154" t="s">
        <v>861</v>
      </c>
      <c r="Q343" s="154">
        <v>85.71</v>
      </c>
      <c r="R343" s="154">
        <v>203</v>
      </c>
      <c r="S343" s="160">
        <v>7.9999999999999995E-98</v>
      </c>
      <c r="T343" s="154">
        <v>351</v>
      </c>
    </row>
    <row r="344" spans="15:20" x14ac:dyDescent="0.25">
      <c r="O344" s="154" t="s">
        <v>1128</v>
      </c>
      <c r="P344" s="154" t="s">
        <v>788</v>
      </c>
      <c r="Q344" s="154">
        <v>90</v>
      </c>
      <c r="R344" s="154">
        <v>100</v>
      </c>
      <c r="S344" s="160">
        <v>9.9999999999999997E-49</v>
      </c>
      <c r="T344" s="154">
        <v>187</v>
      </c>
    </row>
    <row r="345" spans="15:20" x14ac:dyDescent="0.25">
      <c r="O345" s="154" t="s">
        <v>672</v>
      </c>
      <c r="P345" s="154" t="s">
        <v>1129</v>
      </c>
      <c r="Q345" s="154">
        <v>93.22</v>
      </c>
      <c r="R345" s="154">
        <v>59</v>
      </c>
      <c r="S345" s="160">
        <v>1E-27</v>
      </c>
      <c r="T345" s="154">
        <v>117</v>
      </c>
    </row>
    <row r="346" spans="15:20" x14ac:dyDescent="0.25">
      <c r="O346" s="154" t="s">
        <v>672</v>
      </c>
      <c r="P346" s="154" t="s">
        <v>1130</v>
      </c>
      <c r="Q346" s="154">
        <v>93.22</v>
      </c>
      <c r="R346" s="154">
        <v>59</v>
      </c>
      <c r="S346" s="160">
        <v>1E-27</v>
      </c>
      <c r="T346" s="154">
        <v>117</v>
      </c>
    </row>
    <row r="347" spans="15:20" x14ac:dyDescent="0.25">
      <c r="O347" s="154" t="s">
        <v>677</v>
      </c>
      <c r="P347" s="154" t="s">
        <v>965</v>
      </c>
      <c r="Q347" s="154">
        <v>100</v>
      </c>
      <c r="R347" s="154">
        <v>78</v>
      </c>
      <c r="S347" s="160">
        <v>5.9999999999999998E-41</v>
      </c>
      <c r="T347" s="154">
        <v>162</v>
      </c>
    </row>
    <row r="348" spans="15:20" x14ac:dyDescent="0.25">
      <c r="O348" s="154" t="s">
        <v>1131</v>
      </c>
      <c r="P348" s="154" t="s">
        <v>752</v>
      </c>
      <c r="Q348" s="154">
        <v>95.6</v>
      </c>
      <c r="R348" s="154">
        <v>159</v>
      </c>
      <c r="S348" s="160">
        <v>3.0000000000000001E-84</v>
      </c>
      <c r="T348" s="154">
        <v>305</v>
      </c>
    </row>
    <row r="349" spans="15:20" x14ac:dyDescent="0.25">
      <c r="O349" s="154" t="s">
        <v>1132</v>
      </c>
      <c r="P349" s="154" t="s">
        <v>960</v>
      </c>
      <c r="Q349" s="154">
        <v>95</v>
      </c>
      <c r="R349" s="154">
        <v>180</v>
      </c>
      <c r="S349" s="160">
        <v>9.9999999999999994E-99</v>
      </c>
      <c r="T349" s="154">
        <v>353</v>
      </c>
    </row>
    <row r="350" spans="15:20" x14ac:dyDescent="0.25">
      <c r="O350" s="154" t="s">
        <v>1133</v>
      </c>
      <c r="P350" s="154" t="s">
        <v>1134</v>
      </c>
      <c r="Q350" s="154">
        <v>91.11</v>
      </c>
      <c r="R350" s="154">
        <v>45</v>
      </c>
      <c r="S350" s="160">
        <v>5.0000000000000002E-26</v>
      </c>
      <c r="T350" s="154">
        <v>86.7</v>
      </c>
    </row>
    <row r="351" spans="15:20" x14ac:dyDescent="0.25">
      <c r="O351" s="154" t="s">
        <v>679</v>
      </c>
      <c r="P351" s="154" t="s">
        <v>864</v>
      </c>
      <c r="Q351" s="154">
        <v>89.86</v>
      </c>
      <c r="R351" s="154">
        <v>148</v>
      </c>
      <c r="S351" s="160">
        <v>1.9999999999999999E-80</v>
      </c>
      <c r="T351" s="154">
        <v>266</v>
      </c>
    </row>
    <row r="352" spans="15:20" x14ac:dyDescent="0.25">
      <c r="O352" s="154" t="s">
        <v>680</v>
      </c>
      <c r="P352" s="154" t="s">
        <v>885</v>
      </c>
      <c r="Q352" s="154">
        <v>87.1</v>
      </c>
      <c r="R352" s="154">
        <v>62</v>
      </c>
      <c r="S352" s="160">
        <v>3.0000000000000001E-26</v>
      </c>
      <c r="T352" s="154">
        <v>113</v>
      </c>
    </row>
    <row r="353" spans="15:20" x14ac:dyDescent="0.25">
      <c r="O353" s="154" t="s">
        <v>1135</v>
      </c>
      <c r="P353" s="154" t="s">
        <v>1136</v>
      </c>
      <c r="Q353" s="154">
        <v>88.06</v>
      </c>
      <c r="R353" s="154">
        <v>67</v>
      </c>
      <c r="S353" s="160">
        <v>2.0000000000000001E-22</v>
      </c>
      <c r="T353" s="154">
        <v>100</v>
      </c>
    </row>
    <row r="354" spans="15:20" x14ac:dyDescent="0.25">
      <c r="O354" s="154" t="s">
        <v>1137</v>
      </c>
      <c r="P354" s="154" t="s">
        <v>852</v>
      </c>
      <c r="Q354" s="154">
        <v>88.54</v>
      </c>
      <c r="R354" s="154">
        <v>96</v>
      </c>
      <c r="S354" s="160">
        <v>5.0000000000000001E-101</v>
      </c>
      <c r="T354" s="154">
        <v>204</v>
      </c>
    </row>
    <row r="355" spans="15:20" x14ac:dyDescent="0.25">
      <c r="O355" s="154" t="s">
        <v>682</v>
      </c>
      <c r="P355" s="154" t="s">
        <v>921</v>
      </c>
      <c r="Q355" s="154">
        <v>95.12</v>
      </c>
      <c r="R355" s="154">
        <v>164</v>
      </c>
      <c r="S355" s="160">
        <v>1E-83</v>
      </c>
      <c r="T355" s="154">
        <v>303</v>
      </c>
    </row>
    <row r="356" spans="15:20" x14ac:dyDescent="0.25">
      <c r="O356" s="154" t="s">
        <v>1138</v>
      </c>
      <c r="P356" s="154" t="s">
        <v>1139</v>
      </c>
      <c r="Q356" s="154">
        <v>98.25</v>
      </c>
      <c r="R356" s="154">
        <v>57</v>
      </c>
      <c r="S356" s="160">
        <v>6.9999999999999999E-28</v>
      </c>
      <c r="T356" s="154">
        <v>118</v>
      </c>
    </row>
    <row r="357" spans="15:20" x14ac:dyDescent="0.25">
      <c r="O357" s="154" t="s">
        <v>683</v>
      </c>
      <c r="P357" s="154" t="s">
        <v>1140</v>
      </c>
      <c r="Q357" s="154">
        <v>88.68</v>
      </c>
      <c r="R357" s="154">
        <v>53</v>
      </c>
      <c r="S357" s="160">
        <v>3.9999999999999996E-21</v>
      </c>
      <c r="T357" s="154">
        <v>95.9</v>
      </c>
    </row>
    <row r="358" spans="15:20" x14ac:dyDescent="0.25">
      <c r="O358" s="154" t="s">
        <v>1141</v>
      </c>
      <c r="P358" s="154" t="s">
        <v>1142</v>
      </c>
      <c r="Q358" s="154">
        <v>88</v>
      </c>
      <c r="R358" s="154">
        <v>75</v>
      </c>
      <c r="S358" s="160">
        <v>6.9999999999999997E-31</v>
      </c>
      <c r="T358" s="154">
        <v>128</v>
      </c>
    </row>
    <row r="359" spans="15:20" x14ac:dyDescent="0.25">
      <c r="O359" s="154" t="s">
        <v>1143</v>
      </c>
      <c r="P359" s="154" t="s">
        <v>812</v>
      </c>
      <c r="Q359" s="154">
        <v>94.94</v>
      </c>
      <c r="R359" s="154">
        <v>79</v>
      </c>
      <c r="S359" s="160">
        <v>2.0000000000000002E-43</v>
      </c>
      <c r="T359" s="154">
        <v>169</v>
      </c>
    </row>
    <row r="360" spans="15:20" x14ac:dyDescent="0.25">
      <c r="O360" s="154" t="s">
        <v>1144</v>
      </c>
      <c r="P360" s="154" t="s">
        <v>941</v>
      </c>
      <c r="Q360" s="154">
        <v>97.1</v>
      </c>
      <c r="R360" s="154">
        <v>69</v>
      </c>
      <c r="S360" s="160">
        <v>4.0000000000000002E-32</v>
      </c>
      <c r="T360" s="154">
        <v>132</v>
      </c>
    </row>
    <row r="361" spans="15:20" x14ac:dyDescent="0.25">
      <c r="O361" s="154" t="s">
        <v>1145</v>
      </c>
      <c r="P361" s="154" t="s">
        <v>1146</v>
      </c>
      <c r="Q361" s="154">
        <v>91.49</v>
      </c>
      <c r="R361" s="154">
        <v>94</v>
      </c>
      <c r="S361" s="160">
        <v>3.9999999999999997E-49</v>
      </c>
      <c r="T361" s="154">
        <v>188</v>
      </c>
    </row>
    <row r="362" spans="15:20" x14ac:dyDescent="0.25">
      <c r="O362" s="154" t="s">
        <v>1147</v>
      </c>
      <c r="P362" s="154" t="s">
        <v>1148</v>
      </c>
      <c r="Q362" s="154">
        <v>85.54</v>
      </c>
      <c r="R362" s="154">
        <v>83</v>
      </c>
      <c r="S362" s="160">
        <v>8.0000000000000007E-31</v>
      </c>
      <c r="T362" s="154">
        <v>127</v>
      </c>
    </row>
    <row r="363" spans="15:20" x14ac:dyDescent="0.25">
      <c r="O363" s="154" t="s">
        <v>1149</v>
      </c>
      <c r="P363" s="154" t="s">
        <v>868</v>
      </c>
      <c r="Q363" s="154">
        <v>94.32</v>
      </c>
      <c r="R363" s="154">
        <v>88</v>
      </c>
      <c r="S363" s="160">
        <v>1.9999999999999999E-44</v>
      </c>
      <c r="T363" s="154">
        <v>172</v>
      </c>
    </row>
    <row r="364" spans="15:20" x14ac:dyDescent="0.25">
      <c r="O364" s="154" t="s">
        <v>1150</v>
      </c>
      <c r="P364" s="154" t="s">
        <v>1151</v>
      </c>
      <c r="Q364" s="154">
        <v>88.68</v>
      </c>
      <c r="R364" s="154">
        <v>53</v>
      </c>
      <c r="S364" s="160">
        <v>6.9999999999999993E-24</v>
      </c>
      <c r="T364" s="154">
        <v>104</v>
      </c>
    </row>
    <row r="365" spans="15:20" x14ac:dyDescent="0.25">
      <c r="O365" s="154" t="s">
        <v>1152</v>
      </c>
      <c r="P365" s="154" t="s">
        <v>1153</v>
      </c>
      <c r="Q365" s="154">
        <v>87.33</v>
      </c>
      <c r="R365" s="154">
        <v>150</v>
      </c>
      <c r="S365" s="160">
        <v>6.0000000000000003E-72</v>
      </c>
      <c r="T365" s="154">
        <v>264</v>
      </c>
    </row>
    <row r="366" spans="15:20" x14ac:dyDescent="0.25">
      <c r="O366" s="154" t="s">
        <v>1154</v>
      </c>
      <c r="P366" s="154" t="s">
        <v>725</v>
      </c>
      <c r="Q366" s="154">
        <v>91.35</v>
      </c>
      <c r="R366" s="154">
        <v>104</v>
      </c>
      <c r="S366" s="160">
        <v>2.9999999999999999E-50</v>
      </c>
      <c r="T366" s="154">
        <v>192</v>
      </c>
    </row>
    <row r="367" spans="15:20" x14ac:dyDescent="0.25">
      <c r="O367" s="154" t="s">
        <v>690</v>
      </c>
      <c r="P367" s="154" t="s">
        <v>1155</v>
      </c>
      <c r="Q367" s="154">
        <v>88</v>
      </c>
      <c r="R367" s="154">
        <v>50</v>
      </c>
      <c r="S367" s="160">
        <v>1E-22</v>
      </c>
      <c r="T367" s="154">
        <v>100</v>
      </c>
    </row>
    <row r="368" spans="15:20" x14ac:dyDescent="0.25">
      <c r="O368" s="154" t="s">
        <v>692</v>
      </c>
      <c r="P368" s="154" t="s">
        <v>1156</v>
      </c>
      <c r="Q368" s="154">
        <v>89.34</v>
      </c>
      <c r="R368" s="154">
        <v>122</v>
      </c>
      <c r="S368" s="160">
        <v>8.0000000000000005E-68</v>
      </c>
      <c r="T368" s="154">
        <v>250</v>
      </c>
    </row>
    <row r="369" spans="15:20" x14ac:dyDescent="0.25">
      <c r="O369" s="154" t="s">
        <v>1157</v>
      </c>
      <c r="P369" s="154" t="s">
        <v>1158</v>
      </c>
      <c r="Q369" s="154">
        <v>90</v>
      </c>
      <c r="R369" s="154">
        <v>60</v>
      </c>
      <c r="S369" s="160">
        <v>2.0000000000000001E-26</v>
      </c>
      <c r="T369" s="154">
        <v>113</v>
      </c>
    </row>
    <row r="370" spans="15:20" x14ac:dyDescent="0.25">
      <c r="O370" s="154" t="s">
        <v>1159</v>
      </c>
      <c r="P370" s="154" t="s">
        <v>1160</v>
      </c>
      <c r="Q370" s="154">
        <v>94.55</v>
      </c>
      <c r="R370" s="154">
        <v>55</v>
      </c>
      <c r="S370" s="160">
        <v>5.9999999999999995E-25</v>
      </c>
      <c r="T370" s="154">
        <v>108</v>
      </c>
    </row>
    <row r="371" spans="15:20" x14ac:dyDescent="0.25">
      <c r="O371" s="154" t="s">
        <v>696</v>
      </c>
      <c r="P371" s="154" t="s">
        <v>1161</v>
      </c>
      <c r="Q371" s="154">
        <v>85.45</v>
      </c>
      <c r="R371" s="154">
        <v>55</v>
      </c>
      <c r="S371" s="160">
        <v>3.9999999999999999E-60</v>
      </c>
      <c r="T371" s="154">
        <v>96.7</v>
      </c>
    </row>
    <row r="372" spans="15:20" x14ac:dyDescent="0.25">
      <c r="O372" s="154" t="s">
        <v>697</v>
      </c>
      <c r="P372" s="154" t="s">
        <v>1162</v>
      </c>
      <c r="Q372" s="154">
        <v>87.02</v>
      </c>
      <c r="R372" s="154">
        <v>131</v>
      </c>
      <c r="S372" s="160">
        <v>2E-50</v>
      </c>
      <c r="T372" s="154">
        <v>192</v>
      </c>
    </row>
    <row r="373" spans="15:20" x14ac:dyDescent="0.25">
      <c r="O373" s="154" t="s">
        <v>700</v>
      </c>
      <c r="P373" s="154" t="s">
        <v>757</v>
      </c>
      <c r="Q373" s="154">
        <v>95.38</v>
      </c>
      <c r="R373" s="154">
        <v>130</v>
      </c>
      <c r="S373" s="160">
        <v>4.0000000000000003E-68</v>
      </c>
      <c r="T373" s="154">
        <v>251</v>
      </c>
    </row>
    <row r="374" spans="15:20" x14ac:dyDescent="0.25">
      <c r="O374" s="154" t="s">
        <v>703</v>
      </c>
      <c r="P374" s="154" t="s">
        <v>982</v>
      </c>
      <c r="Q374" s="154">
        <v>94.87</v>
      </c>
      <c r="R374" s="154">
        <v>78</v>
      </c>
      <c r="S374" s="160">
        <v>2.9999999999999999E-41</v>
      </c>
      <c r="T374" s="154">
        <v>162</v>
      </c>
    </row>
    <row r="375" spans="15:20" x14ac:dyDescent="0.25">
      <c r="O375" s="154" t="s">
        <v>1163</v>
      </c>
      <c r="P375" s="154" t="s">
        <v>1164</v>
      </c>
      <c r="Q375" s="154">
        <v>86.96</v>
      </c>
      <c r="R375" s="154">
        <v>69</v>
      </c>
      <c r="S375" s="160">
        <v>1.0000000000000001E-31</v>
      </c>
      <c r="T375" s="154">
        <v>130</v>
      </c>
    </row>
    <row r="376" spans="15:20" x14ac:dyDescent="0.25">
      <c r="O376" s="154" t="s">
        <v>1165</v>
      </c>
      <c r="P376" s="154" t="s">
        <v>744</v>
      </c>
      <c r="Q376" s="154">
        <v>94.64</v>
      </c>
      <c r="R376" s="154">
        <v>112</v>
      </c>
      <c r="S376" s="160">
        <v>6.0000000000000003E-70</v>
      </c>
      <c r="T376" s="154">
        <v>229</v>
      </c>
    </row>
    <row r="377" spans="15:20" x14ac:dyDescent="0.25">
      <c r="O377" s="154" t="s">
        <v>707</v>
      </c>
      <c r="P377" s="154" t="s">
        <v>931</v>
      </c>
      <c r="Q377" s="154">
        <v>94</v>
      </c>
      <c r="R377" s="154">
        <v>50</v>
      </c>
      <c r="S377" s="160">
        <v>8.0000000000000004E-22</v>
      </c>
      <c r="T377" s="154">
        <v>97.4</v>
      </c>
    </row>
    <row r="378" spans="15:20" x14ac:dyDescent="0.25">
      <c r="O378" s="154" t="s">
        <v>1166</v>
      </c>
      <c r="P378" s="154" t="s">
        <v>1167</v>
      </c>
      <c r="Q378" s="154">
        <v>90.83</v>
      </c>
      <c r="R378" s="154">
        <v>120</v>
      </c>
      <c r="S378" s="160">
        <v>4.9999999999999998E-65</v>
      </c>
      <c r="T378" s="154">
        <v>240</v>
      </c>
    </row>
    <row r="379" spans="15:20" x14ac:dyDescent="0.25">
      <c r="O379" s="154" t="s">
        <v>1166</v>
      </c>
      <c r="P379" s="154" t="s">
        <v>1168</v>
      </c>
      <c r="Q379" s="154">
        <v>90</v>
      </c>
      <c r="R379" s="154">
        <v>120</v>
      </c>
      <c r="S379" s="160">
        <v>4.9999999999999998E-65</v>
      </c>
      <c r="T379" s="154">
        <v>240</v>
      </c>
    </row>
    <row r="380" spans="15:20" x14ac:dyDescent="0.25">
      <c r="O380" s="154" t="s">
        <v>1169</v>
      </c>
      <c r="P380" s="154" t="s">
        <v>1170</v>
      </c>
      <c r="Q380" s="154">
        <v>86.4</v>
      </c>
      <c r="R380" s="154">
        <v>125</v>
      </c>
      <c r="S380" s="160">
        <v>1.9999999999999999E-60</v>
      </c>
      <c r="T380" s="154">
        <v>225</v>
      </c>
    </row>
    <row r="381" spans="15:20" x14ac:dyDescent="0.25">
      <c r="O381" s="154" t="s">
        <v>709</v>
      </c>
      <c r="P381" s="154" t="s">
        <v>1171</v>
      </c>
      <c r="Q381" s="154">
        <v>86.44</v>
      </c>
      <c r="R381" s="154">
        <v>59</v>
      </c>
      <c r="S381" s="160">
        <v>8.9999999999999996E-29</v>
      </c>
      <c r="T381" s="154">
        <v>113</v>
      </c>
    </row>
    <row r="382" spans="15:20" x14ac:dyDescent="0.25">
      <c r="O382" s="154" t="s">
        <v>1172</v>
      </c>
      <c r="P382" s="154" t="s">
        <v>1173</v>
      </c>
      <c r="Q382" s="154">
        <v>85.53</v>
      </c>
      <c r="R382" s="154">
        <v>76</v>
      </c>
      <c r="S382" s="160">
        <v>2.9999999999999999E-35</v>
      </c>
      <c r="T382" s="154">
        <v>141</v>
      </c>
    </row>
    <row r="383" spans="15:20" x14ac:dyDescent="0.25">
      <c r="O383" s="154" t="s">
        <v>712</v>
      </c>
      <c r="P383" s="154" t="s">
        <v>1174</v>
      </c>
      <c r="Q383" s="154">
        <v>97.03</v>
      </c>
      <c r="R383" s="154">
        <v>101</v>
      </c>
      <c r="S383" s="160">
        <v>1E-56</v>
      </c>
      <c r="T383" s="154">
        <v>205</v>
      </c>
    </row>
    <row r="384" spans="15:20" x14ac:dyDescent="0.25">
      <c r="O384" s="154" t="s">
        <v>1175</v>
      </c>
      <c r="P384" s="154" t="s">
        <v>990</v>
      </c>
      <c r="Q384" s="154">
        <v>87.25</v>
      </c>
      <c r="R384" s="154">
        <v>102</v>
      </c>
      <c r="S384" s="160">
        <v>1.9999999999999999E-48</v>
      </c>
      <c r="T384" s="154">
        <v>184</v>
      </c>
    </row>
    <row r="385" spans="15:20" x14ac:dyDescent="0.25">
      <c r="O385" s="154" t="s">
        <v>1176</v>
      </c>
      <c r="P385" s="154" t="s">
        <v>1177</v>
      </c>
      <c r="Q385" s="154">
        <v>92.13</v>
      </c>
      <c r="R385" s="154">
        <v>89</v>
      </c>
      <c r="S385" s="160">
        <v>2.9999999999999999E-46</v>
      </c>
      <c r="T385" s="154">
        <v>177</v>
      </c>
    </row>
    <row r="386" spans="15:20" x14ac:dyDescent="0.25">
      <c r="O386" s="154" t="s">
        <v>719</v>
      </c>
      <c r="P386" s="154" t="s">
        <v>865</v>
      </c>
      <c r="Q386" s="154">
        <v>100</v>
      </c>
      <c r="R386" s="154">
        <v>99</v>
      </c>
      <c r="S386" s="160">
        <v>3.0000000000000002E-53</v>
      </c>
      <c r="T386" s="154">
        <v>201</v>
      </c>
    </row>
    <row r="387" spans="15:20" x14ac:dyDescent="0.25">
      <c r="O387" s="154" t="s">
        <v>1178</v>
      </c>
      <c r="P387" s="154" t="s">
        <v>841</v>
      </c>
      <c r="Q387" s="154">
        <v>100</v>
      </c>
      <c r="R387" s="154">
        <v>100</v>
      </c>
      <c r="S387" s="160">
        <v>1.9999999999999999E-57</v>
      </c>
      <c r="T387" s="154">
        <v>215</v>
      </c>
    </row>
    <row r="388" spans="15:20" x14ac:dyDescent="0.25">
      <c r="O388" s="154" t="s">
        <v>1179</v>
      </c>
      <c r="P388" s="154" t="s">
        <v>1180</v>
      </c>
      <c r="Q388" s="154">
        <v>89.23</v>
      </c>
      <c r="R388" s="154">
        <v>65</v>
      </c>
      <c r="S388" s="160">
        <v>1E-25</v>
      </c>
      <c r="T388" s="154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</vt:lpstr>
      <vt:lpstr>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Girma Bedada</dc:creator>
  <cp:lastModifiedBy>Girma Bedada</cp:lastModifiedBy>
  <dcterms:created xsi:type="dcterms:W3CDTF">2014-05-18T18:35:51Z</dcterms:created>
  <dcterms:modified xsi:type="dcterms:W3CDTF">2014-08-02T15:32:41Z</dcterms:modified>
</cp:coreProperties>
</file>