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15" windowWidth="15600" windowHeight="7800" firstSheet="3" activeTab="5"/>
  </bookViews>
  <sheets>
    <sheet name="Vx Need (pop)" sheetId="9" r:id="rId1"/>
    <sheet name="Vx Market (cov)" sheetId="8" r:id="rId2"/>
    <sheet name="Vx Demans (yrs 2 peak)" sheetId="7" r:id="rId3"/>
    <sheet name="Demand in doses (M)" sheetId="6" r:id="rId4"/>
    <sheet name="Forecasted demand (M)" sheetId="5" r:id="rId5"/>
    <sheet name="Comparison" sheetId="4" r:id="rId6"/>
    <sheet name="Graphs" sheetId="3" r:id="rId7"/>
  </sheets>
  <calcPr calcId="145621"/>
</workbook>
</file>

<file path=xl/calcChain.xml><?xml version="1.0" encoding="utf-8"?>
<calcChain xmlns="http://schemas.openxmlformats.org/spreadsheetml/2006/main">
  <c r="Q4" i="4" l="1"/>
  <c r="Q12" i="3"/>
  <c r="P11" i="3" l="1"/>
  <c r="O11" i="3"/>
  <c r="N11" i="3"/>
  <c r="M11" i="3"/>
  <c r="L11" i="3"/>
  <c r="K11" i="3"/>
  <c r="J11" i="3"/>
  <c r="I11" i="3"/>
  <c r="H11" i="3"/>
  <c r="G11" i="3"/>
  <c r="F12" i="3" l="1"/>
  <c r="E12" i="3"/>
  <c r="D12" i="3"/>
  <c r="C12" i="3"/>
  <c r="B12" i="3"/>
  <c r="D44" i="4"/>
  <c r="D42" i="4"/>
  <c r="D40" i="4"/>
  <c r="D38" i="4"/>
  <c r="D34" i="4"/>
  <c r="D32" i="4"/>
  <c r="D30" i="4"/>
  <c r="D28" i="4"/>
  <c r="B27" i="3" s="1"/>
  <c r="D24" i="4"/>
  <c r="D22" i="4"/>
  <c r="D20" i="4"/>
  <c r="D18" i="4"/>
  <c r="D14" i="4"/>
  <c r="B84" i="3" s="1"/>
  <c r="D12" i="4"/>
  <c r="B83" i="3" s="1"/>
  <c r="M44" i="4"/>
  <c r="L44" i="4"/>
  <c r="K44" i="4"/>
  <c r="J44" i="4"/>
  <c r="I44" i="4"/>
  <c r="H44" i="4"/>
  <c r="G44" i="4"/>
  <c r="F44" i="4"/>
  <c r="E44" i="4"/>
  <c r="M42" i="4"/>
  <c r="L42" i="4"/>
  <c r="K42" i="4"/>
  <c r="J42" i="4"/>
  <c r="I42" i="4"/>
  <c r="H42" i="4"/>
  <c r="G42" i="4"/>
  <c r="F42" i="4"/>
  <c r="E42" i="4"/>
  <c r="M40" i="4"/>
  <c r="L40" i="4"/>
  <c r="K40" i="4"/>
  <c r="J40" i="4"/>
  <c r="I40" i="4"/>
  <c r="H40" i="4"/>
  <c r="G40" i="4"/>
  <c r="F40" i="4"/>
  <c r="E40" i="4"/>
  <c r="M38" i="4"/>
  <c r="K59" i="3" s="1"/>
  <c r="K62" i="3" s="1"/>
  <c r="L38" i="4"/>
  <c r="J59" i="3" s="1"/>
  <c r="J62" i="3" s="1"/>
  <c r="K38" i="4"/>
  <c r="I59" i="3" s="1"/>
  <c r="I62" i="3" s="1"/>
  <c r="J38" i="4"/>
  <c r="H59" i="3" s="1"/>
  <c r="H62" i="3" s="1"/>
  <c r="I38" i="4"/>
  <c r="G59" i="3" s="1"/>
  <c r="G62" i="3" s="1"/>
  <c r="H38" i="4"/>
  <c r="F59" i="3" s="1"/>
  <c r="F62" i="3" s="1"/>
  <c r="G38" i="4"/>
  <c r="E59" i="3" s="1"/>
  <c r="E62" i="3" s="1"/>
  <c r="F38" i="4"/>
  <c r="D59" i="3" s="1"/>
  <c r="D62" i="3" s="1"/>
  <c r="E38" i="4"/>
  <c r="C59" i="3" s="1"/>
  <c r="C62" i="3" s="1"/>
  <c r="M34" i="4"/>
  <c r="L34" i="4"/>
  <c r="K34" i="4"/>
  <c r="J34" i="4"/>
  <c r="I34" i="4"/>
  <c r="H34" i="4"/>
  <c r="G34" i="4"/>
  <c r="F34" i="4"/>
  <c r="E34" i="4"/>
  <c r="M32" i="4"/>
  <c r="L32" i="4"/>
  <c r="K32" i="4"/>
  <c r="J32" i="4"/>
  <c r="I32" i="4"/>
  <c r="H32" i="4"/>
  <c r="G32" i="4"/>
  <c r="F32" i="4"/>
  <c r="E32" i="4"/>
  <c r="M30" i="4"/>
  <c r="L30" i="4"/>
  <c r="K30" i="4"/>
  <c r="J30" i="4"/>
  <c r="I30" i="4"/>
  <c r="H30" i="4"/>
  <c r="G30" i="4"/>
  <c r="F30" i="4"/>
  <c r="E30" i="4"/>
  <c r="M28" i="4"/>
  <c r="K27" i="3" s="1"/>
  <c r="K30" i="3" s="1"/>
  <c r="L28" i="4"/>
  <c r="J27" i="3" s="1"/>
  <c r="J30" i="3" s="1"/>
  <c r="K28" i="4"/>
  <c r="I27" i="3" s="1"/>
  <c r="I30" i="3" s="1"/>
  <c r="J28" i="4"/>
  <c r="H27" i="3" s="1"/>
  <c r="H30" i="3" s="1"/>
  <c r="I28" i="4"/>
  <c r="G27" i="3" s="1"/>
  <c r="G30" i="3" s="1"/>
  <c r="H28" i="4"/>
  <c r="F27" i="3" s="1"/>
  <c r="F30" i="3" s="1"/>
  <c r="G28" i="4"/>
  <c r="E27" i="3" s="1"/>
  <c r="E30" i="3" s="1"/>
  <c r="F28" i="4"/>
  <c r="D27" i="3" s="1"/>
  <c r="D30" i="3" s="1"/>
  <c r="E28" i="4"/>
  <c r="C27" i="3" s="1"/>
  <c r="C30" i="3" s="1"/>
  <c r="M24" i="4"/>
  <c r="L24" i="4"/>
  <c r="K24" i="4"/>
  <c r="J24" i="4"/>
  <c r="I24" i="4"/>
  <c r="H24" i="4"/>
  <c r="G24" i="4"/>
  <c r="F24" i="4"/>
  <c r="E24" i="4"/>
  <c r="M22" i="4"/>
  <c r="L22" i="4"/>
  <c r="K22" i="4"/>
  <c r="J22" i="4"/>
  <c r="I22" i="4"/>
  <c r="H22" i="4"/>
  <c r="G22" i="4"/>
  <c r="F22" i="4"/>
  <c r="E22" i="4"/>
  <c r="M20" i="4"/>
  <c r="L20" i="4"/>
  <c r="K20" i="4"/>
  <c r="J20" i="4"/>
  <c r="I20" i="4"/>
  <c r="H20" i="4"/>
  <c r="G20" i="4"/>
  <c r="F20" i="4"/>
  <c r="E20" i="4"/>
  <c r="N20" i="4" s="1"/>
  <c r="M18" i="4"/>
  <c r="K42" i="3" s="1"/>
  <c r="K45" i="3" s="1"/>
  <c r="L18" i="4"/>
  <c r="J42" i="3" s="1"/>
  <c r="J45" i="3" s="1"/>
  <c r="K18" i="4"/>
  <c r="I42" i="3" s="1"/>
  <c r="I45" i="3" s="1"/>
  <c r="J18" i="4"/>
  <c r="H42" i="3" s="1"/>
  <c r="H45" i="3" s="1"/>
  <c r="I18" i="4"/>
  <c r="G42" i="3" s="1"/>
  <c r="G45" i="3" s="1"/>
  <c r="H18" i="4"/>
  <c r="F42" i="3" s="1"/>
  <c r="F45" i="3" s="1"/>
  <c r="G18" i="4"/>
  <c r="E42" i="3" s="1"/>
  <c r="E45" i="3" s="1"/>
  <c r="F18" i="4"/>
  <c r="D42" i="3" s="1"/>
  <c r="D45" i="3" s="1"/>
  <c r="E18" i="4"/>
  <c r="C42" i="3" s="1"/>
  <c r="C45" i="3" s="1"/>
  <c r="M14" i="4"/>
  <c r="K84" i="3" s="1"/>
  <c r="K90" i="3" s="1"/>
  <c r="L14" i="4"/>
  <c r="J84" i="3" s="1"/>
  <c r="J90" i="3" s="1"/>
  <c r="K14" i="4"/>
  <c r="I84" i="3" s="1"/>
  <c r="I90" i="3" s="1"/>
  <c r="J14" i="4"/>
  <c r="H84" i="3" s="1"/>
  <c r="H90" i="3" s="1"/>
  <c r="I14" i="4"/>
  <c r="G84" i="3" s="1"/>
  <c r="G90" i="3" s="1"/>
  <c r="H14" i="4"/>
  <c r="F84" i="3" s="1"/>
  <c r="F90" i="3" s="1"/>
  <c r="G14" i="4"/>
  <c r="E84" i="3" s="1"/>
  <c r="E90" i="3" s="1"/>
  <c r="F14" i="4"/>
  <c r="D84" i="3" s="1"/>
  <c r="D90" i="3" s="1"/>
  <c r="E14" i="4"/>
  <c r="C84" i="3" s="1"/>
  <c r="C90" i="3" s="1"/>
  <c r="M12" i="4"/>
  <c r="K83" i="3" s="1"/>
  <c r="K89" i="3" s="1"/>
  <c r="L12" i="4"/>
  <c r="J83" i="3" s="1"/>
  <c r="J89" i="3" s="1"/>
  <c r="K12" i="4"/>
  <c r="I83" i="3" s="1"/>
  <c r="I89" i="3" s="1"/>
  <c r="J12" i="4"/>
  <c r="H83" i="3" s="1"/>
  <c r="H89" i="3" s="1"/>
  <c r="I12" i="4"/>
  <c r="G83" i="3" s="1"/>
  <c r="G89" i="3" s="1"/>
  <c r="H12" i="4"/>
  <c r="N12" i="4" s="1"/>
  <c r="G12" i="4"/>
  <c r="E83" i="3" s="1"/>
  <c r="E89" i="3" s="1"/>
  <c r="F12" i="4"/>
  <c r="D83" i="3" s="1"/>
  <c r="D89" i="3" s="1"/>
  <c r="E12" i="4"/>
  <c r="C83" i="3" s="1"/>
  <c r="C89" i="3" s="1"/>
  <c r="M10" i="4"/>
  <c r="K82" i="3" s="1"/>
  <c r="K88" i="3" s="1"/>
  <c r="L10" i="4"/>
  <c r="J82" i="3" s="1"/>
  <c r="J88" i="3" s="1"/>
  <c r="K10" i="4"/>
  <c r="I82" i="3" s="1"/>
  <c r="I88" i="3" s="1"/>
  <c r="J10" i="4"/>
  <c r="H82" i="3" s="1"/>
  <c r="H88" i="3" s="1"/>
  <c r="I10" i="4"/>
  <c r="G82" i="3" s="1"/>
  <c r="G88" i="3" s="1"/>
  <c r="H10" i="4"/>
  <c r="F82" i="3" s="1"/>
  <c r="F88" i="3" s="1"/>
  <c r="G10" i="4"/>
  <c r="E82" i="3" s="1"/>
  <c r="E88" i="3" s="1"/>
  <c r="F10" i="4"/>
  <c r="D82" i="3" s="1"/>
  <c r="D88" i="3" s="1"/>
  <c r="E10" i="4"/>
  <c r="C82" i="3" s="1"/>
  <c r="C88" i="3" s="1"/>
  <c r="D10" i="4"/>
  <c r="B82" i="3" s="1"/>
  <c r="M8" i="4"/>
  <c r="K81" i="3" s="1"/>
  <c r="K87" i="3" s="1"/>
  <c r="L8" i="4"/>
  <c r="J81" i="3" s="1"/>
  <c r="J87" i="3" s="1"/>
  <c r="K8" i="4"/>
  <c r="I81" i="3" s="1"/>
  <c r="I87" i="3" s="1"/>
  <c r="J8" i="4"/>
  <c r="H81" i="3" s="1"/>
  <c r="H87" i="3" s="1"/>
  <c r="I8" i="4"/>
  <c r="G81" i="3" s="1"/>
  <c r="G87" i="3" s="1"/>
  <c r="H8" i="4"/>
  <c r="F81" i="3" s="1"/>
  <c r="F87" i="3" s="1"/>
  <c r="G8" i="4"/>
  <c r="E81" i="3" s="1"/>
  <c r="E87" i="3" s="1"/>
  <c r="F8" i="4"/>
  <c r="D81" i="3" s="1"/>
  <c r="D87" i="3" s="1"/>
  <c r="E8" i="4"/>
  <c r="C81" i="3" s="1"/>
  <c r="C87" i="3" s="1"/>
  <c r="D8" i="4"/>
  <c r="N8" i="4" s="1"/>
  <c r="L50" i="5"/>
  <c r="M50" i="5" s="1"/>
  <c r="L50" i="7"/>
  <c r="M50" i="7" s="1"/>
  <c r="O4" i="4" s="1"/>
  <c r="I12" i="3" l="1"/>
  <c r="M12" i="3"/>
  <c r="N22" i="4"/>
  <c r="N30" i="4"/>
  <c r="N32" i="4"/>
  <c r="N40" i="4"/>
  <c r="N42" i="4"/>
  <c r="N18" i="4"/>
  <c r="N38" i="4"/>
  <c r="N24" i="4"/>
  <c r="N34" i="4"/>
  <c r="N44" i="4"/>
  <c r="G12" i="3"/>
  <c r="K12" i="3"/>
  <c r="O12" i="3"/>
  <c r="H12" i="3"/>
  <c r="J12" i="3"/>
  <c r="N12" i="3"/>
  <c r="P12" i="3"/>
  <c r="O8" i="4"/>
  <c r="O18" i="4"/>
  <c r="O38" i="4"/>
  <c r="Q44" i="4"/>
  <c r="Q34" i="4"/>
  <c r="Q24" i="4"/>
  <c r="Q42" i="4"/>
  <c r="Q32" i="4"/>
  <c r="Q22" i="4"/>
  <c r="Q12" i="4"/>
  <c r="Q40" i="4"/>
  <c r="Q30" i="4"/>
  <c r="Q38" i="4"/>
  <c r="Q18" i="4"/>
  <c r="Q8" i="4"/>
  <c r="Q20" i="4"/>
  <c r="L12" i="3"/>
  <c r="O12" i="4"/>
  <c r="O24" i="4"/>
  <c r="O34" i="4"/>
  <c r="O44" i="4"/>
  <c r="B14" i="3"/>
  <c r="C14" i="3" s="1"/>
  <c r="S4" i="4" s="1"/>
  <c r="S42" i="4" s="1"/>
  <c r="O20" i="4"/>
  <c r="O22" i="4"/>
  <c r="O30" i="4"/>
  <c r="O32" i="4"/>
  <c r="O40" i="4"/>
  <c r="O42" i="4"/>
  <c r="N10" i="4"/>
  <c r="O10" i="4" s="1"/>
  <c r="B17" i="3"/>
  <c r="F17" i="3"/>
  <c r="F20" i="3" s="1"/>
  <c r="J17" i="3"/>
  <c r="J20" i="3" s="1"/>
  <c r="B81" i="3"/>
  <c r="F83" i="3"/>
  <c r="F89" i="3" s="1"/>
  <c r="C17" i="3"/>
  <c r="C20" i="3" s="1"/>
  <c r="G17" i="3"/>
  <c r="G20" i="3" s="1"/>
  <c r="K17" i="3"/>
  <c r="K20" i="3" s="1"/>
  <c r="B59" i="3"/>
  <c r="N14" i="4"/>
  <c r="O14" i="4" s="1"/>
  <c r="D17" i="3"/>
  <c r="D20" i="3" s="1"/>
  <c r="H17" i="3"/>
  <c r="H20" i="3" s="1"/>
  <c r="B42" i="3"/>
  <c r="N28" i="4"/>
  <c r="O28" i="4" s="1"/>
  <c r="E17" i="3"/>
  <c r="E20" i="3" s="1"/>
  <c r="I17" i="3"/>
  <c r="I20" i="3" s="1"/>
  <c r="S32" i="4" l="1"/>
  <c r="S34" i="4"/>
  <c r="S18" i="4"/>
  <c r="S14" i="4"/>
  <c r="S12" i="4"/>
  <c r="S10" i="4"/>
  <c r="S38" i="4"/>
  <c r="S8" i="4"/>
  <c r="S28" i="4"/>
  <c r="S30" i="4"/>
  <c r="S22" i="4"/>
  <c r="S44" i="4"/>
  <c r="S24" i="4"/>
  <c r="Q28" i="4"/>
  <c r="S40" i="4"/>
  <c r="S20" i="4"/>
  <c r="Q14" i="4"/>
  <c r="Q10" i="4"/>
</calcChain>
</file>

<file path=xl/comments1.xml><?xml version="1.0" encoding="utf-8"?>
<comments xmlns="http://schemas.openxmlformats.org/spreadsheetml/2006/main">
  <authors>
    <author>Lenovo User</author>
  </authors>
  <commentList>
    <comment ref="Q3" authorId="0">
      <text>
        <r>
          <rPr>
            <b/>
            <sz val="8"/>
            <color indexed="81"/>
            <rFont val="Tahoma"/>
            <family val="2"/>
          </rPr>
          <t xml:space="preserve">no financing scenario
</t>
        </r>
      </text>
    </comment>
  </commentList>
</comments>
</file>

<file path=xl/sharedStrings.xml><?xml version="1.0" encoding="utf-8"?>
<sst xmlns="http://schemas.openxmlformats.org/spreadsheetml/2006/main" count="425" uniqueCount="199">
  <si>
    <t>P. falciparum Malaria</t>
  </si>
  <si>
    <t>Vaccine Need (People(x1000))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</si>
  <si>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</si>
  <si>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</si>
  <si>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</si>
  <si>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</si>
  <si>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</si>
  <si>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</si>
  <si>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</si>
  <si>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</si>
  <si>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</si>
  <si>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</si>
  <si>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Angola, Routine vaccination of infants at birth</t>
  </si>
  <si>
    <t>Benin, Routine vaccination of infants at birth</t>
  </si>
  <si>
    <t>Burkina Faso, Routine vaccination of infants at birth</t>
  </si>
  <si>
    <t>Burundi, Routine vaccination of infants at birth</t>
  </si>
  <si>
    <t>Cameroon, Routine vaccination of infants at birth</t>
  </si>
  <si>
    <t>Central African Republic, Routine vaccination of infants at birth</t>
  </si>
  <si>
    <t>Chad, Routine vaccination of infants at birth</t>
  </si>
  <si>
    <t>Comoros, Routine vaccination of infants at birth</t>
  </si>
  <si>
    <t>Congo, Dem. Rep., Routine vaccination of infants at birth</t>
  </si>
  <si>
    <t>Congo, Rep., Routine vaccination of infants at birth</t>
  </si>
  <si>
    <t>Côte d'Ivoire, Routine vaccination of infants at birth</t>
  </si>
  <si>
    <t>Djibouti, Routine vaccination of infants at birth</t>
  </si>
  <si>
    <t>Equatorial Guinea, Routine vaccination of infants at birth</t>
  </si>
  <si>
    <t>Ethiopia, Routine vaccination of infants at birth</t>
  </si>
  <si>
    <t>Gabon, Routine vaccination of infants at birth</t>
  </si>
  <si>
    <t>Gambia, Routine vaccination of infants at birth</t>
  </si>
  <si>
    <t>Ghana, Routine vaccination of infants at birth</t>
  </si>
  <si>
    <t>Guinea, Routine vaccination of infants at birth</t>
  </si>
  <si>
    <t>Guinea-Bissau, Routine vaccination of infants at birth</t>
  </si>
  <si>
    <t>Kenya, Routine vaccination of infants at birth</t>
  </si>
  <si>
    <t>Liberia, Routine vaccination of infants at birth</t>
  </si>
  <si>
    <t>Madagascar, Routine vaccination of infants at birth</t>
  </si>
  <si>
    <t>Malawi, Routine vaccination of infants at birth</t>
  </si>
  <si>
    <t>Mali, Routine vaccination of infants at birth</t>
  </si>
  <si>
    <t>Mauritania, Routine vaccination of infants at birth</t>
  </si>
  <si>
    <t>Mozambique, Routine vaccination of infants at birth</t>
  </si>
  <si>
    <t>Namibia, Routine vaccination of infants at birth</t>
  </si>
  <si>
    <t>Niger, Routine vaccination of infants at birth</t>
  </si>
  <si>
    <t>Nigeria, Routine vaccination of infants at birth</t>
  </si>
  <si>
    <t>Rwanda, Routine vaccination of infants at birth</t>
  </si>
  <si>
    <t>Sao Tome and Principe, Routine vaccination of infants at birth</t>
  </si>
  <si>
    <t>Senegal, Routine vaccination of infants at birth</t>
  </si>
  <si>
    <t>Sierra Leone, Routine vaccination of infants at birth</t>
  </si>
  <si>
    <t>Somalia, Routine vaccination of infants at birth</t>
  </si>
  <si>
    <t>Sudan, Routine vaccination of infants at birth</t>
  </si>
  <si>
    <t>Tanzania, Routine vaccination of infants at birth</t>
  </si>
  <si>
    <t>Togo, Routine vaccination of infants at birth</t>
  </si>
  <si>
    <t>Uganda, Routine vaccination of infants at birth</t>
  </si>
  <si>
    <t>Zambia, Routine vaccination of infants at birth</t>
  </si>
  <si>
    <t>Zimbabwe, Routine vaccination of infants at birth</t>
  </si>
  <si>
    <t>Routine vaccination of infants at birth Total</t>
  </si>
  <si>
    <t>Routines Total</t>
  </si>
  <si>
    <t>Campaigns Total</t>
  </si>
  <si>
    <t>Total</t>
  </si>
  <si>
    <t>Potential Vaccine Market (People(x1000))</t>
  </si>
  <si>
    <t>Potential Vaccine Demand (People(x1000))</t>
  </si>
  <si>
    <t>people vaccinated</t>
  </si>
  <si>
    <t>Potential Vaccine Demand In Doses (M Doses)</t>
  </si>
  <si>
    <t>Angola, Routine vaccination of infants at birth Vaccine Demand In Doses (M Doses)</t>
  </si>
  <si>
    <t>Benin, Routine vaccination of infants at birth Vaccine Demand In Doses (M Doses)</t>
  </si>
  <si>
    <t>Burkina Faso, Routine vaccination of infants at birth Vaccine Demand In Doses (M Doses)</t>
  </si>
  <si>
    <t>Burundi, Routine vaccination of infants at birth Vaccine Demand In Doses (M Doses)</t>
  </si>
  <si>
    <t>Cameroon, Routine vaccination of infants at birth Vaccine Demand In Doses (M Doses)</t>
  </si>
  <si>
    <t>Central African Republic, Routine vaccination of infants at birth Vaccine Demand In Doses (M Doses)</t>
  </si>
  <si>
    <t>Chad, Routine vaccination of infants at birth Vaccine Demand In Doses (M Doses)</t>
  </si>
  <si>
    <t>Comoros, Routine vaccination of infants at birth Vaccine Demand In Doses (M Doses)</t>
  </si>
  <si>
    <t>Congo, Dem. Rep., Routine vaccination of infants at birth Vaccine Demand In Doses (M Doses)</t>
  </si>
  <si>
    <t>Congo, Rep., Routine vaccination of infants at birth Vaccine Demand In Doses (M Doses)</t>
  </si>
  <si>
    <t>Côte d'Ivoire, Routine vaccination of infants at birth Vaccine Demand In Doses (M Doses)</t>
  </si>
  <si>
    <t>Djibouti, Routine vaccination of infants at birth Vaccine Demand In Doses (M Doses)</t>
  </si>
  <si>
    <t>Equatorial Guinea, Routine vaccination of infants at birth Vaccine Demand In Doses (M Doses)</t>
  </si>
  <si>
    <t>Ethiopia, Routine vaccination of infants at birth Vaccine Demand In Doses (M Doses)</t>
  </si>
  <si>
    <t>Gabon, Routine vaccination of infants at birth Vaccine Demand In Doses (M Doses)</t>
  </si>
  <si>
    <t>Gambia, Routine vaccination of infants at birth Vaccine Demand In Doses (M Doses)</t>
  </si>
  <si>
    <t>Ghana, Routine vaccination of infants at birth Vaccine Demand In Doses (M Doses)</t>
  </si>
  <si>
    <t>Guinea, Routine vaccination of infants at birth Vaccine Demand In Doses (M Doses)</t>
  </si>
  <si>
    <t>Guinea-Bissau, Routine vaccination of infants at birth Vaccine Demand In Doses (M Doses)</t>
  </si>
  <si>
    <t>Kenya, Routine vaccination of infants at birth Vaccine Demand In Doses (M Doses)</t>
  </si>
  <si>
    <t>Liberia, Routine vaccination of infants at birth Vaccine Demand In Doses (M Doses)</t>
  </si>
  <si>
    <t>Madagascar, Routine vaccination of infants at birth Vaccine Demand In Doses (M Doses)</t>
  </si>
  <si>
    <t>Malawi, Routine vaccination of infants at birth Vaccine Demand In Doses (M Doses)</t>
  </si>
  <si>
    <t>Mali, Routine vaccination of infants at birth Vaccine Demand In Doses (M Doses)</t>
  </si>
  <si>
    <t>Mauritania, Routine vaccination of infants at birth Vaccine Demand In Doses (M Doses)</t>
  </si>
  <si>
    <t>Mozambique, Routine vaccination of infants at birth Vaccine Demand In Doses (M Doses)</t>
  </si>
  <si>
    <t>Namibia, Routine vaccination of infants at birth Vaccine Demand In Doses (M Doses)</t>
  </si>
  <si>
    <t>Niger, Routine vaccination of infants at birth Vaccine Demand In Doses (M Doses)</t>
  </si>
  <si>
    <t>Nigeria, Routine vaccination of infants at birth Vaccine Demand In Doses (M Doses)</t>
  </si>
  <si>
    <t>Rwanda, Routine vaccination of infants at birth Vaccine Demand In Doses (M Doses)</t>
  </si>
  <si>
    <t>Sao Tome and Principe, Routine vaccination of infants at birth Vaccine Demand In Doses (M Doses)</t>
  </si>
  <si>
    <t>Senegal, Routine vaccination of infants at birth Vaccine Demand In Doses (M Doses)</t>
  </si>
  <si>
    <t>Sierra Leone, Routine vaccination of infants at birth Vaccine Demand In Doses (M Doses)</t>
  </si>
  <si>
    <t>Somalia, Routine vaccination of infants at birth Vaccine Demand In Doses (M Doses)</t>
  </si>
  <si>
    <t>Sudan, Routine vaccination of infants at birth Vaccine Demand In Doses (M Doses)</t>
  </si>
  <si>
    <t>Tanzania, Routine vaccination of infants at birth Vaccine Demand In Doses (M Doses)</t>
  </si>
  <si>
    <t>Togo, Routine vaccination of infants at birth Vaccine Demand In Doses (M Doses)</t>
  </si>
  <si>
    <t>Uganda, Routine vaccination of infants at birth Vaccine Demand In Doses (M Doses)</t>
  </si>
  <si>
    <t>Zambia, Routine vaccination of infants at birth Vaccine Demand In Doses (M Doses)</t>
  </si>
  <si>
    <t>Zimbabwe, Routine vaccination of infants at birth Vaccine Demand In Doses (M Doses)</t>
  </si>
  <si>
    <t>Routine vaccination of infants at birth Total Vaccine Demand In Doses (M Doses)</t>
  </si>
  <si>
    <t>Routines Total Vaccine Demand In Doses (M Doses)</t>
  </si>
  <si>
    <t>Campaigns Total Vaccine Demand In Doses (M Doses)</t>
  </si>
  <si>
    <t>Total Vaccine Demand In Doses (M Doses)</t>
  </si>
  <si>
    <t>Forecasted Vaccine Demand (M Doses)</t>
  </si>
  <si>
    <t>Angola, Routine vaccination of infants at birth Forecasted Vaccine Demand (M Doses)</t>
  </si>
  <si>
    <t>Benin, Routine vaccination of infants at birth Forecasted Vaccine Demand (M Doses)</t>
  </si>
  <si>
    <t>Burkina Faso, Routine vaccination of infants at birth Forecasted Vaccine Demand (M Doses)</t>
  </si>
  <si>
    <t>Burundi, Routine vaccination of infants at birth Forecasted Vaccine Demand (M Doses)</t>
  </si>
  <si>
    <t>Cameroon, Routine vaccination of infants at birth Forecasted Vaccine Demand (M Doses)</t>
  </si>
  <si>
    <t>Central African Republic, Routine vaccination of infants at birth Forecasted Vaccine Demand (M Doses)</t>
  </si>
  <si>
    <t>Chad, Routine vaccination of infants at birth Forecasted Vaccine Demand (M Doses)</t>
  </si>
  <si>
    <t>Comoros, Routine vaccination of infants at birth Forecasted Vaccine Demand (M Doses)</t>
  </si>
  <si>
    <t>Congo, Dem. Rep., Routine vaccination of infants at birth Forecasted Vaccine Demand (M Doses)</t>
  </si>
  <si>
    <t>Congo, Rep., Routine vaccination of infants at birth Forecasted Vaccine Demand (M Doses)</t>
  </si>
  <si>
    <t>Côte d'Ivoire, Routine vaccination of infants at birth Forecasted Vaccine Demand (M Doses)</t>
  </si>
  <si>
    <t>Djibouti, Routine vaccination of infants at birth Forecasted Vaccine Demand (M Doses)</t>
  </si>
  <si>
    <t>Equatorial Guinea, Routine vaccination of infants at birth Forecasted Vaccine Demand (M Doses)</t>
  </si>
  <si>
    <t>Ethiopia, Routine vaccination of infants at birth Forecasted Vaccine Demand (M Doses)</t>
  </si>
  <si>
    <t>Gabon, Routine vaccination of infants at birth Forecasted Vaccine Demand (M Doses)</t>
  </si>
  <si>
    <t>Gambia, Routine vaccination of infants at birth Forecasted Vaccine Demand (M Doses)</t>
  </si>
  <si>
    <t>Ghana, Routine vaccination of infants at birth Forecasted Vaccine Demand (M Doses)</t>
  </si>
  <si>
    <t>Guinea, Routine vaccination of infants at birth Forecasted Vaccine Demand (M Doses)</t>
  </si>
  <si>
    <t>Guinea-Bissau, Routine vaccination of infants at birth Forecasted Vaccine Demand (M Doses)</t>
  </si>
  <si>
    <t>Kenya, Routine vaccination of infants at birth Forecasted Vaccine Demand (M Doses)</t>
  </si>
  <si>
    <t>Liberia, Routine vaccination of infants at birth Forecasted Vaccine Demand (M Doses)</t>
  </si>
  <si>
    <t>Madagascar, Routine vaccination of infants at birth Forecasted Vaccine Demand (M Doses)</t>
  </si>
  <si>
    <t>Malawi, Routine vaccination of infants at birth Forecasted Vaccine Demand (M Doses)</t>
  </si>
  <si>
    <t>Mali, Routine vaccination of infants at birth Forecasted Vaccine Demand (M Doses)</t>
  </si>
  <si>
    <t>Mauritania, Routine vaccination of infants at birth Forecasted Vaccine Demand (M Doses)</t>
  </si>
  <si>
    <t>Mozambique, Routine vaccination of infants at birth Forecasted Vaccine Demand (M Doses)</t>
  </si>
  <si>
    <t>Namibia, Routine vaccination of infants at birth Forecasted Vaccine Demand (M Doses)</t>
  </si>
  <si>
    <t>Niger, Routine vaccination of infants at birth Forecasted Vaccine Demand (M Doses)</t>
  </si>
  <si>
    <t>Nigeria, Routine vaccination of infants at birth Forecasted Vaccine Demand (M Doses)</t>
  </si>
  <si>
    <t>Rwanda, Routine vaccination of infants at birth Forecasted Vaccine Demand (M Doses)</t>
  </si>
  <si>
    <t>Sao Tome and Principe, Routine vaccination of infants at birth Forecasted Vaccine Demand (M Doses)</t>
  </si>
  <si>
    <t>Senegal, Routine vaccination of infants at birth Forecasted Vaccine Demand (M Doses)</t>
  </si>
  <si>
    <t>Sierra Leone, Routine vaccination of infants at birth Forecasted Vaccine Demand (M Doses)</t>
  </si>
  <si>
    <t>Somalia, Routine vaccination of infants at birth Forecasted Vaccine Demand (M Doses)</t>
  </si>
  <si>
    <t>Sudan, Routine vaccination of infants at birth Forecasted Vaccine Demand (M Doses)</t>
  </si>
  <si>
    <t>Tanzania, Routine vaccination of infants at birth Forecasted Vaccine Demand (M Doses)</t>
  </si>
  <si>
    <t>Togo, Routine vaccination of infants at birth Forecasted Vaccine Demand (M Doses)</t>
  </si>
  <si>
    <t>Uganda, Routine vaccination of infants at birth Forecasted Vaccine Demand (M Doses)</t>
  </si>
  <si>
    <t>Zambia, Routine vaccination of infants at birth Forecasted Vaccine Demand (M Doses)</t>
  </si>
  <si>
    <t>Zimbabwe, Routine vaccination of infants at birth Forecasted Vaccine Demand (M Doses)</t>
  </si>
  <si>
    <t>Routine vaccination of infants at birth Total Forecasted Vaccine Demand (M Doses)</t>
  </si>
  <si>
    <t>Routines Total Forecasted Vaccine Demand (M Doses)</t>
  </si>
  <si>
    <t>Total Forecasted Vaccine Demand (M Doses)</t>
  </si>
  <si>
    <t>Total Country Investment ( $(x1000))</t>
  </si>
  <si>
    <t>Total Country Vaccine Implementation Cost ( $(x1000))</t>
  </si>
  <si>
    <t>Total Cases Averted In Total Population (People(x1000))</t>
  </si>
  <si>
    <t>Total Severe Cases Averted In Total Population (People(x1000))</t>
  </si>
  <si>
    <t>Total Deaths Averted In Total Population (People(x1000))</t>
  </si>
  <si>
    <t>Total Dalys Averted In Total Population (People(x1000))</t>
  </si>
  <si>
    <t>multiplication factor</t>
  </si>
  <si>
    <t>Event averted</t>
  </si>
  <si>
    <t>tx setting</t>
  </si>
  <si>
    <t>Sum</t>
  </si>
  <si>
    <t>Events averted/1000 vaccinees</t>
  </si>
  <si>
    <t>Cost/event averted</t>
  </si>
  <si>
    <t>Cases averted</t>
  </si>
  <si>
    <t>85% PEV</t>
  </si>
  <si>
    <t>75% PEV</t>
  </si>
  <si>
    <t>Deaths averted</t>
  </si>
  <si>
    <t>Severe cases averted</t>
  </si>
  <si>
    <t>DALYs averted</t>
  </si>
  <si>
    <t>using flat costs without inflation</t>
  </si>
  <si>
    <t>undiscounted</t>
  </si>
  <si>
    <t>discounted</t>
  </si>
  <si>
    <t>total population vaccinated</t>
  </si>
  <si>
    <t>total investment (country investment + implementation)</t>
  </si>
  <si>
    <t>2011 PV vx + PV implemention</t>
  </si>
  <si>
    <t>Total Cases Averted In Total Population (People)</t>
  </si>
  <si>
    <t>Total Deaths Averted In Total Population (People)</t>
  </si>
  <si>
    <t>Total Severe Cases Averted In Total Population (People)</t>
  </si>
  <si>
    <t>Total Dalys Averted In Total Population (People)</t>
  </si>
  <si>
    <t>PV worksheet</t>
  </si>
  <si>
    <t>since no inflation on price, use net discount rate (take 5% minus inflation)</t>
  </si>
  <si>
    <t>implementation cost</t>
  </si>
  <si>
    <t>Doses (M)</t>
  </si>
  <si>
    <t>2011 NPV w/ implementation</t>
  </si>
  <si>
    <t>total uncomplicated cases averted in total population (M)</t>
  </si>
  <si>
    <t>85% PEV 1/4 step</t>
  </si>
  <si>
    <t>Year</t>
  </si>
  <si>
    <t>85% PEV quarter step</t>
  </si>
  <si>
    <t>total severe cases averted in total population (thousands)</t>
  </si>
  <si>
    <t>total deaths averted in total population (thousands)</t>
  </si>
  <si>
    <t>total DALYs averted in total population (millions)</t>
  </si>
  <si>
    <t>Sensitivity Analysis</t>
  </si>
  <si>
    <t>85% 1/4 step</t>
  </si>
  <si>
    <t>85% 1/2 step</t>
  </si>
  <si>
    <t>75% 1/4 step</t>
  </si>
  <si>
    <t>75% 1/2 step</t>
  </si>
  <si>
    <t>85% PEV half step</t>
  </si>
  <si>
    <t>75% PEV quarter step</t>
  </si>
  <si>
    <t>75% PEV half step</t>
  </si>
  <si>
    <t>Total Uncomplicated Cases Averted In Total Population (M)</t>
  </si>
  <si>
    <t>1/4 step at lower</t>
  </si>
  <si>
    <t>1/2 step at 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</si>
</sst>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10409]#,##0;\-#,##0"/>
    <numFmt numFmtId="165" formatCode="_(* #,##0_);_(* \(#,##0\);_(* &quot;-&quot;??_);_(@_)"/>
    <numFmt numFmtId="166" formatCode="[$-1010409]#,##0.00;\-#,##0.00"/>
    <numFmt numFmtId="167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1"/>
      <name val="Calibri"/>
      <family val="2"/>
      <scheme val="minor"/>
    </font>
    <font>
      <b/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top" wrapText="1"/>
    </xf>
    <xf numFmtId="164" fontId="8" fillId="0" borderId="0" xfId="0" applyNumberFormat="1" applyFont="1" applyFill="1" applyBorder="1" applyAlignment="1">
      <alignment vertical="top" wrapText="1"/>
    </xf>
    <xf numFmtId="164" fontId="8" fillId="0" borderId="0" xfId="0" applyNumberFormat="1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top" wrapText="1"/>
    </xf>
    <xf numFmtId="164" fontId="0" fillId="0" borderId="0" xfId="0" applyNumberFormat="1" applyAlignment="1">
      <alignment wrapText="1"/>
    </xf>
    <xf numFmtId="0" fontId="0" fillId="0" borderId="0" xfId="0" applyAlignment="1"/>
    <xf numFmtId="165" fontId="0" fillId="0" borderId="0" xfId="1" applyNumberFormat="1" applyFont="1" applyAlignment="1">
      <alignment wrapText="1"/>
    </xf>
    <xf numFmtId="166" fontId="8" fillId="0" borderId="0" xfId="0" applyNumberFormat="1" applyFont="1" applyFill="1" applyBorder="1" applyAlignment="1">
      <alignment vertical="top" wrapText="1"/>
    </xf>
    <xf numFmtId="166" fontId="8" fillId="0" borderId="0" xfId="0" applyNumberFormat="1" applyFont="1" applyFill="1" applyBorder="1" applyAlignment="1" applyProtection="1">
      <alignment vertical="top" wrapText="1"/>
    </xf>
    <xf numFmtId="166" fontId="0" fillId="0" borderId="0" xfId="0" applyNumberFormat="1" applyAlignment="1">
      <alignment wrapText="1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6" borderId="0" xfId="0" applyFont="1" applyFill="1"/>
    <xf numFmtId="0" fontId="9" fillId="0" borderId="0" xfId="0" applyFont="1" applyFill="1"/>
    <xf numFmtId="0" fontId="0" fillId="2" borderId="0" xfId="0" applyFill="1" applyAlignment="1">
      <alignment wrapText="1"/>
    </xf>
    <xf numFmtId="0" fontId="0" fillId="7" borderId="0" xfId="0" applyFill="1" applyAlignment="1">
      <alignment wrapText="1"/>
    </xf>
    <xf numFmtId="165" fontId="0" fillId="0" borderId="0" xfId="1" applyNumberFormat="1" applyFont="1"/>
    <xf numFmtId="0" fontId="6" fillId="2" borderId="0" xfId="0" applyFont="1" applyFill="1" applyBorder="1" applyAlignment="1" applyProtection="1">
      <alignment vertical="top" wrapText="1"/>
    </xf>
    <xf numFmtId="166" fontId="8" fillId="2" borderId="0" xfId="0" applyNumberFormat="1" applyFont="1" applyFill="1" applyBorder="1" applyAlignment="1" applyProtection="1">
      <alignment vertical="top" wrapText="1"/>
    </xf>
    <xf numFmtId="165" fontId="3" fillId="6" borderId="0" xfId="1" applyNumberFormat="1" applyFont="1" applyFill="1"/>
    <xf numFmtId="165" fontId="6" fillId="0" borderId="0" xfId="1" applyNumberFormat="1" applyFont="1" applyFill="1" applyBorder="1" applyAlignment="1" applyProtection="1">
      <alignment vertical="top" wrapText="1"/>
    </xf>
    <xf numFmtId="165" fontId="0" fillId="3" borderId="0" xfId="1" applyNumberFormat="1" applyFont="1" applyFill="1"/>
    <xf numFmtId="165" fontId="0" fillId="2" borderId="0" xfId="1" applyNumberFormat="1" applyFont="1" applyFill="1"/>
    <xf numFmtId="167" fontId="0" fillId="0" borderId="0" xfId="2" applyNumberFormat="1" applyFont="1"/>
    <xf numFmtId="8" fontId="0" fillId="0" borderId="0" xfId="0" applyNumberFormat="1"/>
    <xf numFmtId="6" fontId="0" fillId="0" borderId="0" xfId="0" applyNumberFormat="1"/>
    <xf numFmtId="165" fontId="0" fillId="7" borderId="0" xfId="1" applyNumberFormat="1" applyFont="1" applyFill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Graphs!$A$20</c:f>
              <c:strCache>
                <c:ptCount val="1"/>
                <c:pt idx="0">
                  <c:v>85% PEV quarter step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Graphs!$B$20:$K$20</c:f>
              <c:numCache>
                <c:formatCode>General</c:formatCode>
                <c:ptCount val="10"/>
                <c:pt idx="0">
                  <c:v>0</c:v>
                </c:pt>
                <c:pt idx="1">
                  <c:v>0.14967150936396828</c:v>
                </c:pt>
                <c:pt idx="2">
                  <c:v>1.5353527326743552</c:v>
                </c:pt>
                <c:pt idx="3">
                  <c:v>3.6495898650898764</c:v>
                </c:pt>
                <c:pt idx="4">
                  <c:v>6.3937386729722343</c:v>
                </c:pt>
                <c:pt idx="5">
                  <c:v>11.79432848772335</c:v>
                </c:pt>
                <c:pt idx="6">
                  <c:v>18.128510085680915</c:v>
                </c:pt>
                <c:pt idx="7">
                  <c:v>27.537596394586757</c:v>
                </c:pt>
                <c:pt idx="8">
                  <c:v>36.865889703753616</c:v>
                </c:pt>
                <c:pt idx="9">
                  <c:v>44.340795476010612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86400"/>
        <c:axId val="106088320"/>
      </c:lineChart>
      <c:catAx>
        <c:axId val="10608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06088320"/>
        <c:crosses val="autoZero"/>
        <c:auto val="1"/>
        <c:lblAlgn val="ctr"/>
        <c:lblOffset val="100"/>
        <c:noMultiLvlLbl val="0"/>
      </c:catAx>
      <c:valAx>
        <c:axId val="106088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1" i="0" baseline="0">
                    <a:effectLst/>
                    <a:latin typeface="Arial" pitchFamily="34" charset="0"/>
                    <a:cs typeface="Arial" pitchFamily="34" charset="0"/>
                  </a:rPr>
                  <a:t>Uncomplicated cases</a:t>
                </a:r>
              </a:p>
              <a:p>
                <a:pPr>
                  <a:defRPr/>
                </a:pPr>
                <a:r>
                  <a:rPr lang="en-US" sz="1200" b="1" i="0" baseline="0">
                    <a:effectLst/>
                    <a:latin typeface="Arial" pitchFamily="34" charset="0"/>
                    <a:cs typeface="Arial" pitchFamily="34" charset="0"/>
                  </a:rPr>
                  <a:t>(millions)</a:t>
                </a:r>
                <a:endParaRPr lang="en-US" sz="12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06086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Graphs!$A$30</c:f>
              <c:strCache>
                <c:ptCount val="1"/>
                <c:pt idx="0">
                  <c:v>85% PEV quarter step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Graphs!$B$30:$K$30</c:f>
              <c:numCache>
                <c:formatCode>General</c:formatCode>
                <c:ptCount val="10"/>
                <c:pt idx="0">
                  <c:v>0</c:v>
                </c:pt>
                <c:pt idx="1">
                  <c:v>9.4509306775428819</c:v>
                </c:pt>
                <c:pt idx="2">
                  <c:v>83.885388733768707</c:v>
                </c:pt>
                <c:pt idx="3">
                  <c:v>171.24565428679927</c:v>
                </c:pt>
                <c:pt idx="4">
                  <c:v>277.70677555908389</c:v>
                </c:pt>
                <c:pt idx="5">
                  <c:v>452.98785202143472</c:v>
                </c:pt>
                <c:pt idx="6">
                  <c:v>641.26567735130027</c:v>
                </c:pt>
                <c:pt idx="7">
                  <c:v>937.98180807692745</c:v>
                </c:pt>
                <c:pt idx="8">
                  <c:v>1234.7301919576319</c:v>
                </c:pt>
                <c:pt idx="9">
                  <c:v>1304.4399802871021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09536"/>
        <c:axId val="112624000"/>
      </c:lineChart>
      <c:catAx>
        <c:axId val="112609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12624000"/>
        <c:crosses val="autoZero"/>
        <c:auto val="1"/>
        <c:lblAlgn val="ctr"/>
        <c:lblOffset val="100"/>
        <c:noMultiLvlLbl val="0"/>
      </c:catAx>
      <c:valAx>
        <c:axId val="112624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Severe cases </a:t>
                </a:r>
              </a:p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(thousands)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1260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Graphs!$A$45</c:f>
              <c:strCache>
                <c:ptCount val="1"/>
                <c:pt idx="0">
                  <c:v>85% PEV quarter step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Graphs!$B$45:$K$45</c:f>
              <c:numCache>
                <c:formatCode>General</c:formatCode>
                <c:ptCount val="10"/>
                <c:pt idx="0">
                  <c:v>0</c:v>
                </c:pt>
                <c:pt idx="1">
                  <c:v>1.0204970748620852</c:v>
                </c:pt>
                <c:pt idx="2">
                  <c:v>26.723647868848751</c:v>
                </c:pt>
                <c:pt idx="3">
                  <c:v>37.096637828966308</c:v>
                </c:pt>
                <c:pt idx="4">
                  <c:v>80.419334985920671</c:v>
                </c:pt>
                <c:pt idx="5">
                  <c:v>94.628699850607561</c:v>
                </c:pt>
                <c:pt idx="6">
                  <c:v>118.45895206449003</c:v>
                </c:pt>
                <c:pt idx="7">
                  <c:v>202.0282031155588</c:v>
                </c:pt>
                <c:pt idx="8">
                  <c:v>248.9686559770899</c:v>
                </c:pt>
                <c:pt idx="9">
                  <c:v>257.97339863823697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48576"/>
        <c:axId val="112650496"/>
      </c:lineChart>
      <c:catAx>
        <c:axId val="11264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12650496"/>
        <c:crosses val="autoZero"/>
        <c:auto val="1"/>
        <c:lblAlgn val="ctr"/>
        <c:lblOffset val="100"/>
        <c:noMultiLvlLbl val="0"/>
      </c:catAx>
      <c:valAx>
        <c:axId val="112650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Deaths </a:t>
                </a:r>
              </a:p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(thousands)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12648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Graphs!$A$62</c:f>
              <c:strCache>
                <c:ptCount val="1"/>
                <c:pt idx="0">
                  <c:v>85% PEV quarter step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Graphs!$B$62:$K$62</c:f>
              <c:numCache>
                <c:formatCode>General</c:formatCode>
                <c:ptCount val="10"/>
                <c:pt idx="0">
                  <c:v>0</c:v>
                </c:pt>
                <c:pt idx="1">
                  <c:v>2.5925911546453885E-2</c:v>
                </c:pt>
                <c:pt idx="2">
                  <c:v>0.69140631450470036</c:v>
                </c:pt>
                <c:pt idx="3">
                  <c:v>0.98862940471470451</c:v>
                </c:pt>
                <c:pt idx="4">
                  <c:v>2.0923637389219754</c:v>
                </c:pt>
                <c:pt idx="5">
                  <c:v>2.5454266849319729</c:v>
                </c:pt>
                <c:pt idx="6">
                  <c:v>3.1687112531301174</c:v>
                </c:pt>
                <c:pt idx="7">
                  <c:v>5.3387491494442578</c:v>
                </c:pt>
                <c:pt idx="8">
                  <c:v>6.6493245291037182</c:v>
                </c:pt>
                <c:pt idx="9">
                  <c:v>6.8758117437215214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45824"/>
        <c:axId val="113660288"/>
      </c:lineChart>
      <c:catAx>
        <c:axId val="11364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13660288"/>
        <c:crosses val="autoZero"/>
        <c:auto val="1"/>
        <c:lblAlgn val="ctr"/>
        <c:lblOffset val="100"/>
        <c:noMultiLvlLbl val="0"/>
      </c:catAx>
      <c:valAx>
        <c:axId val="113660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DALYs </a:t>
                </a:r>
              </a:p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(millions)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3645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Graphs!$A$87</c:f>
              <c:strCache>
                <c:ptCount val="1"/>
                <c:pt idx="0">
                  <c:v>85% PEV quarter step</c:v>
                </c:pt>
              </c:strCache>
            </c:strRef>
          </c:tx>
          <c:val>
            <c:numRef>
              <c:f>Graphs!$B$87:$K$87</c:f>
              <c:numCache>
                <c:formatCode>General</c:formatCode>
                <c:ptCount val="10"/>
                <c:pt idx="0">
                  <c:v>0</c:v>
                </c:pt>
                <c:pt idx="1">
                  <c:v>0.14967150936396828</c:v>
                </c:pt>
                <c:pt idx="2">
                  <c:v>1.5353527326743552</c:v>
                </c:pt>
                <c:pt idx="3">
                  <c:v>3.6495898650898764</c:v>
                </c:pt>
                <c:pt idx="4">
                  <c:v>6.3937386729722343</c:v>
                </c:pt>
                <c:pt idx="5">
                  <c:v>11.79432848772335</c:v>
                </c:pt>
                <c:pt idx="6">
                  <c:v>18.128510085680915</c:v>
                </c:pt>
                <c:pt idx="7">
                  <c:v>27.537596394586757</c:v>
                </c:pt>
                <c:pt idx="8">
                  <c:v>36.865889703753616</c:v>
                </c:pt>
                <c:pt idx="9">
                  <c:v>44.340795476010612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Graphs!$A$88</c:f>
              <c:strCache>
                <c:ptCount val="1"/>
                <c:pt idx="0">
                  <c:v>85% PEV half step</c:v>
                </c:pt>
              </c:strCache>
            </c:strRef>
          </c:tx>
          <c:val>
            <c:numRef>
              <c:f>Graphs!$B$88:$K$88</c:f>
              <c:numCache>
                <c:formatCode>General</c:formatCode>
                <c:ptCount val="10"/>
                <c:pt idx="0">
                  <c:v>0</c:v>
                </c:pt>
                <c:pt idx="1">
                  <c:v>0.12650960491666211</c:v>
                </c:pt>
                <c:pt idx="2">
                  <c:v>1.2612433458287602</c:v>
                </c:pt>
                <c:pt idx="3">
                  <c:v>2.9090857451617644</c:v>
                </c:pt>
                <c:pt idx="4">
                  <c:v>4.9424241680665917</c:v>
                </c:pt>
                <c:pt idx="5">
                  <c:v>9.1839701465050041</c:v>
                </c:pt>
                <c:pt idx="6">
                  <c:v>14.17473999498786</c:v>
                </c:pt>
                <c:pt idx="7">
                  <c:v>21.588853452161896</c:v>
                </c:pt>
                <c:pt idx="8">
                  <c:v>29.017652602945741</c:v>
                </c:pt>
                <c:pt idx="9">
                  <c:v>35.018121255550021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Graphs!$A$89</c:f>
              <c:strCache>
                <c:ptCount val="1"/>
                <c:pt idx="0">
                  <c:v>75% PEV quarter step</c:v>
                </c:pt>
              </c:strCache>
            </c:strRef>
          </c:tx>
          <c:val>
            <c:numRef>
              <c:f>Graphs!$B$89:$K$89</c:f>
              <c:numCache>
                <c:formatCode>General</c:formatCode>
                <c:ptCount val="10"/>
                <c:pt idx="0">
                  <c:v>0</c:v>
                </c:pt>
                <c:pt idx="1">
                  <c:v>5.2061353899170992E-2</c:v>
                </c:pt>
                <c:pt idx="2">
                  <c:v>1.3641831724703777</c:v>
                </c:pt>
                <c:pt idx="3">
                  <c:v>2.7346176630922763</c:v>
                </c:pt>
                <c:pt idx="4">
                  <c:v>4.9240180141466894</c:v>
                </c:pt>
                <c:pt idx="5">
                  <c:v>10.136525629360728</c:v>
                </c:pt>
                <c:pt idx="6">
                  <c:v>15.514713692983051</c:v>
                </c:pt>
                <c:pt idx="7">
                  <c:v>24.716995305449505</c:v>
                </c:pt>
                <c:pt idx="8">
                  <c:v>31.875793785932583</c:v>
                </c:pt>
                <c:pt idx="9">
                  <c:v>38.644411854452436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Graphs!$A$90</c:f>
              <c:strCache>
                <c:ptCount val="1"/>
                <c:pt idx="0">
                  <c:v>75% PEV half step</c:v>
                </c:pt>
              </c:strCache>
            </c:strRef>
          </c:tx>
          <c:val>
            <c:numRef>
              <c:f>Graphs!$B$90:$K$90</c:f>
              <c:numCache>
                <c:formatCode>General</c:formatCode>
                <c:ptCount val="10"/>
                <c:pt idx="0">
                  <c:v>0</c:v>
                </c:pt>
                <c:pt idx="1">
                  <c:v>4.4252332834716405E-2</c:v>
                </c:pt>
                <c:pt idx="2">
                  <c:v>1.1220303618768661</c:v>
                </c:pt>
                <c:pt idx="3">
                  <c:v>2.1799709997393406</c:v>
                </c:pt>
                <c:pt idx="4">
                  <c:v>3.7898748316952973</c:v>
                </c:pt>
                <c:pt idx="5">
                  <c:v>7.8775661770024232</c:v>
                </c:pt>
                <c:pt idx="6">
                  <c:v>12.130248399368359</c:v>
                </c:pt>
                <c:pt idx="7">
                  <c:v>19.42881980607822</c:v>
                </c:pt>
                <c:pt idx="8">
                  <c:v>25.127988925051525</c:v>
                </c:pt>
                <c:pt idx="9">
                  <c:v>30.560058441261869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99456"/>
        <c:axId val="113701248"/>
      </c:lineChart>
      <c:catAx>
        <c:axId val="1136994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3701248"/>
        <c:crosses val="autoZero"/>
        <c:auto val="1"/>
        <c:lblAlgn val="ctr"/>
        <c:lblOffset val="100"/>
        <c:noMultiLvlLbl val="0"/>
      </c:catAx>
      <c:valAx>
        <c:axId val="113701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6994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13</xdr:row>
      <xdr:rowOff>0</xdr:rowOff>
    </xdr:from>
    <xdr:to>
      <xdr:col>18</xdr:col>
      <xdr:colOff>381000</xdr:colOff>
      <xdr:row>27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514350</xdr:colOff>
      <xdr:row>13</xdr:row>
      <xdr:rowOff>19050</xdr:rowOff>
    </xdr:from>
    <xdr:to>
      <xdr:col>25</xdr:col>
      <xdr:colOff>95249</xdr:colOff>
      <xdr:row>27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161925</xdr:colOff>
      <xdr:row>27</xdr:row>
      <xdr:rowOff>180975</xdr:rowOff>
    </xdr:from>
    <xdr:to>
      <xdr:col>18</xdr:col>
      <xdr:colOff>381000</xdr:colOff>
      <xdr:row>42</xdr:row>
      <xdr:rowOff>66675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495300</xdr:colOff>
      <xdr:row>27</xdr:row>
      <xdr:rowOff>180975</xdr:rowOff>
    </xdr:from>
    <xdr:to>
      <xdr:col>25</xdr:col>
      <xdr:colOff>104775</xdr:colOff>
      <xdr:row>42</xdr:row>
      <xdr:rowOff>66675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638175</xdr:colOff>
      <xdr:row>92</xdr:row>
      <xdr:rowOff>28575</xdr:rowOff>
    </xdr:from>
    <xdr:to>
      <xdr:col>11</xdr:col>
      <xdr:colOff>457200</xdr:colOff>
      <xdr:row>106</xdr:row>
      <xdr:rowOff>180975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2.57953E-7</cdr:x>
      <cdr:y>0</cdr:y>
    </cdr:from>
    <cdr:to>
      <cdr:x>0.07371</cdr:x>
      <cdr:y>0.09375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" y="0"/>
          <a:ext cx="2857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A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0.0131</cdr:x>
      <cdr:y>0.01845</cdr:y>
    </cdr:from>
    <cdr:to>
      <cdr:x>0.08681</cdr:x>
      <cdr:y>0.11188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2857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B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0.01304</cdr:x>
      <cdr:y>0.01852</cdr:y>
    </cdr:from>
    <cdr:to>
      <cdr:x>0.08639</cdr:x>
      <cdr:y>0.11227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2857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C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0.0131</cdr:x>
      <cdr:y>0.01852</cdr:y>
    </cdr:from>
    <cdr:to>
      <cdr:x>0.08681</cdr:x>
      <cdr:y>0.11227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2857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D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26" workbookViewId="0">
      <selection activeCell="A52" sqref="A52"/>
    </sheetView>
  </sheetViews>
  <sheetFormatPr defaultRowHeight="15" x14ac:dyDescent="0.25"/>
  <cols>
    <col min="1" max="1" width="54.85546875" style="2" customWidth="1"/>
    <col min="2" max="11" width="10.28515625" style="2" customWidth="1"/>
    <col min="12" max="256" width="9.140625" style="2"/>
    <col min="257" max="257" width="54.85546875" style="2" customWidth="1"/>
    <col min="258" max="267" width="10.28515625" style="2" customWidth="1"/>
    <col min="268" max="512" width="9.140625" style="2"/>
    <col min="513" max="513" width="54.85546875" style="2" customWidth="1"/>
    <col min="514" max="523" width="10.28515625" style="2" customWidth="1"/>
    <col min="524" max="768" width="9.140625" style="2"/>
    <col min="769" max="769" width="54.85546875" style="2" customWidth="1"/>
    <col min="770" max="779" width="10.28515625" style="2" customWidth="1"/>
    <col min="780" max="1024" width="9.140625" style="2"/>
    <col min="1025" max="1025" width="54.85546875" style="2" customWidth="1"/>
    <col min="1026" max="1035" width="10.28515625" style="2" customWidth="1"/>
    <col min="1036" max="1280" width="9.140625" style="2"/>
    <col min="1281" max="1281" width="54.85546875" style="2" customWidth="1"/>
    <col min="1282" max="1291" width="10.28515625" style="2" customWidth="1"/>
    <col min="1292" max="1536" width="9.140625" style="2"/>
    <col min="1537" max="1537" width="54.85546875" style="2" customWidth="1"/>
    <col min="1538" max="1547" width="10.28515625" style="2" customWidth="1"/>
    <col min="1548" max="1792" width="9.140625" style="2"/>
    <col min="1793" max="1793" width="54.85546875" style="2" customWidth="1"/>
    <col min="1794" max="1803" width="10.28515625" style="2" customWidth="1"/>
    <col min="1804" max="2048" width="9.140625" style="2"/>
    <col min="2049" max="2049" width="54.85546875" style="2" customWidth="1"/>
    <col min="2050" max="2059" width="10.28515625" style="2" customWidth="1"/>
    <col min="2060" max="2304" width="9.140625" style="2"/>
    <col min="2305" max="2305" width="54.85546875" style="2" customWidth="1"/>
    <col min="2306" max="2315" width="10.28515625" style="2" customWidth="1"/>
    <col min="2316" max="2560" width="9.140625" style="2"/>
    <col min="2561" max="2561" width="54.85546875" style="2" customWidth="1"/>
    <col min="2562" max="2571" width="10.28515625" style="2" customWidth="1"/>
    <col min="2572" max="2816" width="9.140625" style="2"/>
    <col min="2817" max="2817" width="54.85546875" style="2" customWidth="1"/>
    <col min="2818" max="2827" width="10.28515625" style="2" customWidth="1"/>
    <col min="2828" max="3072" width="9.140625" style="2"/>
    <col min="3073" max="3073" width="54.85546875" style="2" customWidth="1"/>
    <col min="3074" max="3083" width="10.28515625" style="2" customWidth="1"/>
    <col min="3084" max="3328" width="9.140625" style="2"/>
    <col min="3329" max="3329" width="54.85546875" style="2" customWidth="1"/>
    <col min="3330" max="3339" width="10.28515625" style="2" customWidth="1"/>
    <col min="3340" max="3584" width="9.140625" style="2"/>
    <col min="3585" max="3585" width="54.85546875" style="2" customWidth="1"/>
    <col min="3586" max="3595" width="10.28515625" style="2" customWidth="1"/>
    <col min="3596" max="3840" width="9.140625" style="2"/>
    <col min="3841" max="3841" width="54.85546875" style="2" customWidth="1"/>
    <col min="3842" max="3851" width="10.28515625" style="2" customWidth="1"/>
    <col min="3852" max="4096" width="9.140625" style="2"/>
    <col min="4097" max="4097" width="54.85546875" style="2" customWidth="1"/>
    <col min="4098" max="4107" width="10.28515625" style="2" customWidth="1"/>
    <col min="4108" max="4352" width="9.140625" style="2"/>
    <col min="4353" max="4353" width="54.85546875" style="2" customWidth="1"/>
    <col min="4354" max="4363" width="10.28515625" style="2" customWidth="1"/>
    <col min="4364" max="4608" width="9.140625" style="2"/>
    <col min="4609" max="4609" width="54.85546875" style="2" customWidth="1"/>
    <col min="4610" max="4619" width="10.28515625" style="2" customWidth="1"/>
    <col min="4620" max="4864" width="9.140625" style="2"/>
    <col min="4865" max="4865" width="54.85546875" style="2" customWidth="1"/>
    <col min="4866" max="4875" width="10.28515625" style="2" customWidth="1"/>
    <col min="4876" max="5120" width="9.140625" style="2"/>
    <col min="5121" max="5121" width="54.85546875" style="2" customWidth="1"/>
    <col min="5122" max="5131" width="10.28515625" style="2" customWidth="1"/>
    <col min="5132" max="5376" width="9.140625" style="2"/>
    <col min="5377" max="5377" width="54.85546875" style="2" customWidth="1"/>
    <col min="5378" max="5387" width="10.28515625" style="2" customWidth="1"/>
    <col min="5388" max="5632" width="9.140625" style="2"/>
    <col min="5633" max="5633" width="54.85546875" style="2" customWidth="1"/>
    <col min="5634" max="5643" width="10.28515625" style="2" customWidth="1"/>
    <col min="5644" max="5888" width="9.140625" style="2"/>
    <col min="5889" max="5889" width="54.85546875" style="2" customWidth="1"/>
    <col min="5890" max="5899" width="10.28515625" style="2" customWidth="1"/>
    <col min="5900" max="6144" width="9.140625" style="2"/>
    <col min="6145" max="6145" width="54.85546875" style="2" customWidth="1"/>
    <col min="6146" max="6155" width="10.28515625" style="2" customWidth="1"/>
    <col min="6156" max="6400" width="9.140625" style="2"/>
    <col min="6401" max="6401" width="54.85546875" style="2" customWidth="1"/>
    <col min="6402" max="6411" width="10.28515625" style="2" customWidth="1"/>
    <col min="6412" max="6656" width="9.140625" style="2"/>
    <col min="6657" max="6657" width="54.85546875" style="2" customWidth="1"/>
    <col min="6658" max="6667" width="10.28515625" style="2" customWidth="1"/>
    <col min="6668" max="6912" width="9.140625" style="2"/>
    <col min="6913" max="6913" width="54.85546875" style="2" customWidth="1"/>
    <col min="6914" max="6923" width="10.28515625" style="2" customWidth="1"/>
    <col min="6924" max="7168" width="9.140625" style="2"/>
    <col min="7169" max="7169" width="54.85546875" style="2" customWidth="1"/>
    <col min="7170" max="7179" width="10.28515625" style="2" customWidth="1"/>
    <col min="7180" max="7424" width="9.140625" style="2"/>
    <col min="7425" max="7425" width="54.85546875" style="2" customWidth="1"/>
    <col min="7426" max="7435" width="10.28515625" style="2" customWidth="1"/>
    <col min="7436" max="7680" width="9.140625" style="2"/>
    <col min="7681" max="7681" width="54.85546875" style="2" customWidth="1"/>
    <col min="7682" max="7691" width="10.28515625" style="2" customWidth="1"/>
    <col min="7692" max="7936" width="9.140625" style="2"/>
    <col min="7937" max="7937" width="54.85546875" style="2" customWidth="1"/>
    <col min="7938" max="7947" width="10.28515625" style="2" customWidth="1"/>
    <col min="7948" max="8192" width="9.140625" style="2"/>
    <col min="8193" max="8193" width="54.85546875" style="2" customWidth="1"/>
    <col min="8194" max="8203" width="10.28515625" style="2" customWidth="1"/>
    <col min="8204" max="8448" width="9.140625" style="2"/>
    <col min="8449" max="8449" width="54.85546875" style="2" customWidth="1"/>
    <col min="8450" max="8459" width="10.28515625" style="2" customWidth="1"/>
    <col min="8460" max="8704" width="9.140625" style="2"/>
    <col min="8705" max="8705" width="54.85546875" style="2" customWidth="1"/>
    <col min="8706" max="8715" width="10.28515625" style="2" customWidth="1"/>
    <col min="8716" max="8960" width="9.140625" style="2"/>
    <col min="8961" max="8961" width="54.85546875" style="2" customWidth="1"/>
    <col min="8962" max="8971" width="10.28515625" style="2" customWidth="1"/>
    <col min="8972" max="9216" width="9.140625" style="2"/>
    <col min="9217" max="9217" width="54.85546875" style="2" customWidth="1"/>
    <col min="9218" max="9227" width="10.28515625" style="2" customWidth="1"/>
    <col min="9228" max="9472" width="9.140625" style="2"/>
    <col min="9473" max="9473" width="54.85546875" style="2" customWidth="1"/>
    <col min="9474" max="9483" width="10.28515625" style="2" customWidth="1"/>
    <col min="9484" max="9728" width="9.140625" style="2"/>
    <col min="9729" max="9729" width="54.85546875" style="2" customWidth="1"/>
    <col min="9730" max="9739" width="10.28515625" style="2" customWidth="1"/>
    <col min="9740" max="9984" width="9.140625" style="2"/>
    <col min="9985" max="9985" width="54.85546875" style="2" customWidth="1"/>
    <col min="9986" max="9995" width="10.28515625" style="2" customWidth="1"/>
    <col min="9996" max="10240" width="9.140625" style="2"/>
    <col min="10241" max="10241" width="54.85546875" style="2" customWidth="1"/>
    <col min="10242" max="10251" width="10.28515625" style="2" customWidth="1"/>
    <col min="10252" max="10496" width="9.140625" style="2"/>
    <col min="10497" max="10497" width="54.85546875" style="2" customWidth="1"/>
    <col min="10498" max="10507" width="10.28515625" style="2" customWidth="1"/>
    <col min="10508" max="10752" width="9.140625" style="2"/>
    <col min="10753" max="10753" width="54.85546875" style="2" customWidth="1"/>
    <col min="10754" max="10763" width="10.28515625" style="2" customWidth="1"/>
    <col min="10764" max="11008" width="9.140625" style="2"/>
    <col min="11009" max="11009" width="54.85546875" style="2" customWidth="1"/>
    <col min="11010" max="11019" width="10.28515625" style="2" customWidth="1"/>
    <col min="11020" max="11264" width="9.140625" style="2"/>
    <col min="11265" max="11265" width="54.85546875" style="2" customWidth="1"/>
    <col min="11266" max="11275" width="10.28515625" style="2" customWidth="1"/>
    <col min="11276" max="11520" width="9.140625" style="2"/>
    <col min="11521" max="11521" width="54.85546875" style="2" customWidth="1"/>
    <col min="11522" max="11531" width="10.28515625" style="2" customWidth="1"/>
    <col min="11532" max="11776" width="9.140625" style="2"/>
    <col min="11777" max="11777" width="54.85546875" style="2" customWidth="1"/>
    <col min="11778" max="11787" width="10.28515625" style="2" customWidth="1"/>
    <col min="11788" max="12032" width="9.140625" style="2"/>
    <col min="12033" max="12033" width="54.85546875" style="2" customWidth="1"/>
    <col min="12034" max="12043" width="10.28515625" style="2" customWidth="1"/>
    <col min="12044" max="12288" width="9.140625" style="2"/>
    <col min="12289" max="12289" width="54.85546875" style="2" customWidth="1"/>
    <col min="12290" max="12299" width="10.28515625" style="2" customWidth="1"/>
    <col min="12300" max="12544" width="9.140625" style="2"/>
    <col min="12545" max="12545" width="54.85546875" style="2" customWidth="1"/>
    <col min="12546" max="12555" width="10.28515625" style="2" customWidth="1"/>
    <col min="12556" max="12800" width="9.140625" style="2"/>
    <col min="12801" max="12801" width="54.85546875" style="2" customWidth="1"/>
    <col min="12802" max="12811" width="10.28515625" style="2" customWidth="1"/>
    <col min="12812" max="13056" width="9.140625" style="2"/>
    <col min="13057" max="13057" width="54.85546875" style="2" customWidth="1"/>
    <col min="13058" max="13067" width="10.28515625" style="2" customWidth="1"/>
    <col min="13068" max="13312" width="9.140625" style="2"/>
    <col min="13313" max="13313" width="54.85546875" style="2" customWidth="1"/>
    <col min="13314" max="13323" width="10.28515625" style="2" customWidth="1"/>
    <col min="13324" max="13568" width="9.140625" style="2"/>
    <col min="13569" max="13569" width="54.85546875" style="2" customWidth="1"/>
    <col min="13570" max="13579" width="10.28515625" style="2" customWidth="1"/>
    <col min="13580" max="13824" width="9.140625" style="2"/>
    <col min="13825" max="13825" width="54.85546875" style="2" customWidth="1"/>
    <col min="13826" max="13835" width="10.28515625" style="2" customWidth="1"/>
    <col min="13836" max="14080" width="9.140625" style="2"/>
    <col min="14081" max="14081" width="54.85546875" style="2" customWidth="1"/>
    <col min="14082" max="14091" width="10.28515625" style="2" customWidth="1"/>
    <col min="14092" max="14336" width="9.140625" style="2"/>
    <col min="14337" max="14337" width="54.85546875" style="2" customWidth="1"/>
    <col min="14338" max="14347" width="10.28515625" style="2" customWidth="1"/>
    <col min="14348" max="14592" width="9.140625" style="2"/>
    <col min="14593" max="14593" width="54.85546875" style="2" customWidth="1"/>
    <col min="14594" max="14603" width="10.28515625" style="2" customWidth="1"/>
    <col min="14604" max="14848" width="9.140625" style="2"/>
    <col min="14849" max="14849" width="54.85546875" style="2" customWidth="1"/>
    <col min="14850" max="14859" width="10.28515625" style="2" customWidth="1"/>
    <col min="14860" max="15104" width="9.140625" style="2"/>
    <col min="15105" max="15105" width="54.85546875" style="2" customWidth="1"/>
    <col min="15106" max="15115" width="10.28515625" style="2" customWidth="1"/>
    <col min="15116" max="15360" width="9.140625" style="2"/>
    <col min="15361" max="15361" width="54.85546875" style="2" customWidth="1"/>
    <col min="15362" max="15371" width="10.28515625" style="2" customWidth="1"/>
    <col min="15372" max="15616" width="9.140625" style="2"/>
    <col min="15617" max="15617" width="54.85546875" style="2" customWidth="1"/>
    <col min="15618" max="15627" width="10.28515625" style="2" customWidth="1"/>
    <col min="15628" max="15872" width="9.140625" style="2"/>
    <col min="15873" max="15873" width="54.85546875" style="2" customWidth="1"/>
    <col min="15874" max="15883" width="10.28515625" style="2" customWidth="1"/>
    <col min="15884" max="16128" width="9.140625" style="2"/>
    <col min="16129" max="16129" width="54.85546875" style="2" customWidth="1"/>
    <col min="16130" max="16139" width="10.28515625" style="2" customWidth="1"/>
    <col min="16140" max="16384" width="9.140625" style="2"/>
  </cols>
  <sheetData>
    <row r="1" spans="1:11" ht="18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9" customHeight="1" x14ac:dyDescent="0.25">
      <c r="A2" s="3"/>
      <c r="B2" s="1"/>
      <c r="C2" s="1"/>
      <c r="D2" s="1"/>
      <c r="E2" s="1"/>
      <c r="F2" s="1"/>
      <c r="G2" s="1"/>
      <c r="H2" s="3"/>
      <c r="I2" s="1"/>
      <c r="J2" s="1"/>
      <c r="K2" s="1"/>
    </row>
    <row r="3" spans="1:11" ht="18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1"/>
      <c r="J3" s="1"/>
      <c r="K3" s="1"/>
    </row>
    <row r="4" spans="1:11" ht="9" customHeight="1" x14ac:dyDescent="0.25">
      <c r="A4" s="3"/>
      <c r="B4" s="1"/>
      <c r="C4" s="1"/>
      <c r="D4" s="1"/>
      <c r="E4" s="1"/>
      <c r="F4" s="1"/>
      <c r="G4" s="1"/>
      <c r="H4" s="3"/>
      <c r="I4" s="1"/>
      <c r="J4" s="1"/>
      <c r="K4" s="1"/>
    </row>
    <row r="5" spans="1:11" ht="27" customHeight="1" x14ac:dyDescent="0.25">
      <c r="A5" s="38"/>
      <c r="B5" s="38"/>
      <c r="C5" s="38"/>
      <c r="D5" s="38"/>
      <c r="E5" s="38"/>
      <c r="F5" s="38"/>
      <c r="G5" s="38"/>
      <c r="H5" s="38"/>
      <c r="I5" s="1"/>
      <c r="J5" s="1"/>
      <c r="K5" s="1"/>
    </row>
    <row r="6" spans="1:11" ht="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</row>
    <row r="8" spans="1:11" x14ac:dyDescent="0.25">
      <c r="A8" s="4" t="s">
        <v>12</v>
      </c>
      <c r="B8" s="6">
        <v>885</v>
      </c>
      <c r="C8" s="7">
        <v>885</v>
      </c>
      <c r="D8" s="7">
        <v>885</v>
      </c>
      <c r="E8" s="7">
        <v>885</v>
      </c>
      <c r="F8" s="7">
        <v>900.5</v>
      </c>
      <c r="G8" s="7">
        <v>916</v>
      </c>
      <c r="H8" s="7">
        <v>916</v>
      </c>
      <c r="I8" s="7">
        <v>916</v>
      </c>
      <c r="J8" s="7">
        <v>916</v>
      </c>
      <c r="K8" s="7">
        <v>922</v>
      </c>
    </row>
    <row r="9" spans="1:11" x14ac:dyDescent="0.25">
      <c r="A9" s="8" t="s">
        <v>13</v>
      </c>
      <c r="B9" s="7">
        <v>391</v>
      </c>
      <c r="C9" s="7">
        <v>391</v>
      </c>
      <c r="D9" s="7">
        <v>391</v>
      </c>
      <c r="E9" s="7">
        <v>391</v>
      </c>
      <c r="F9" s="7">
        <v>399</v>
      </c>
      <c r="G9" s="7">
        <v>407</v>
      </c>
      <c r="H9" s="7">
        <v>407</v>
      </c>
      <c r="I9" s="7">
        <v>407</v>
      </c>
      <c r="J9" s="7">
        <v>407</v>
      </c>
      <c r="K9" s="7">
        <v>413</v>
      </c>
    </row>
    <row r="10" spans="1:11" x14ac:dyDescent="0.25">
      <c r="A10" s="8" t="s">
        <v>14</v>
      </c>
      <c r="B10" s="7">
        <v>800</v>
      </c>
      <c r="C10" s="7">
        <v>800</v>
      </c>
      <c r="D10" s="7">
        <v>800</v>
      </c>
      <c r="E10" s="7">
        <v>800</v>
      </c>
      <c r="F10" s="7">
        <v>814.5</v>
      </c>
      <c r="G10" s="7">
        <v>829</v>
      </c>
      <c r="H10" s="7">
        <v>829</v>
      </c>
      <c r="I10" s="7">
        <v>829</v>
      </c>
      <c r="J10" s="7">
        <v>829</v>
      </c>
      <c r="K10" s="7">
        <v>846</v>
      </c>
    </row>
    <row r="11" spans="1:11" x14ac:dyDescent="0.25">
      <c r="A11" s="8" t="s">
        <v>15</v>
      </c>
      <c r="B11" s="7">
        <v>303</v>
      </c>
      <c r="C11" s="7">
        <v>303</v>
      </c>
      <c r="D11" s="7">
        <v>303</v>
      </c>
      <c r="E11" s="7">
        <v>303</v>
      </c>
      <c r="F11" s="7">
        <v>297</v>
      </c>
      <c r="G11" s="7">
        <v>291</v>
      </c>
      <c r="H11" s="7">
        <v>291</v>
      </c>
      <c r="I11" s="7">
        <v>291</v>
      </c>
      <c r="J11" s="7">
        <v>291</v>
      </c>
      <c r="K11" s="7">
        <v>284</v>
      </c>
    </row>
    <row r="12" spans="1:11" x14ac:dyDescent="0.25">
      <c r="A12" s="8" t="s">
        <v>16</v>
      </c>
      <c r="B12" s="7">
        <v>717</v>
      </c>
      <c r="C12" s="7">
        <v>717</v>
      </c>
      <c r="D12" s="7">
        <v>717</v>
      </c>
      <c r="E12" s="7">
        <v>717</v>
      </c>
      <c r="F12" s="7">
        <v>714.5</v>
      </c>
      <c r="G12" s="7">
        <v>712</v>
      </c>
      <c r="H12" s="7">
        <v>712</v>
      </c>
      <c r="I12" s="7">
        <v>712</v>
      </c>
      <c r="J12" s="7">
        <v>712</v>
      </c>
      <c r="K12" s="7">
        <v>713.5</v>
      </c>
    </row>
    <row r="13" spans="1:11" x14ac:dyDescent="0.25">
      <c r="A13" s="8" t="s">
        <v>17</v>
      </c>
      <c r="B13" s="7">
        <v>158</v>
      </c>
      <c r="C13" s="7">
        <v>158</v>
      </c>
      <c r="D13" s="7">
        <v>158</v>
      </c>
      <c r="E13" s="7">
        <v>158</v>
      </c>
      <c r="F13" s="7">
        <v>158</v>
      </c>
      <c r="G13" s="7">
        <v>158</v>
      </c>
      <c r="H13" s="7">
        <v>158</v>
      </c>
      <c r="I13" s="7">
        <v>158</v>
      </c>
      <c r="J13" s="7">
        <v>158</v>
      </c>
      <c r="K13" s="7">
        <v>158</v>
      </c>
    </row>
    <row r="14" spans="1:11" x14ac:dyDescent="0.25">
      <c r="A14" s="8" t="s">
        <v>18</v>
      </c>
      <c r="B14" s="7">
        <v>576</v>
      </c>
      <c r="C14" s="7">
        <v>576</v>
      </c>
      <c r="D14" s="7">
        <v>576</v>
      </c>
      <c r="E14" s="7">
        <v>576</v>
      </c>
      <c r="F14" s="7">
        <v>592.5</v>
      </c>
      <c r="G14" s="7">
        <v>609</v>
      </c>
      <c r="H14" s="7">
        <v>609</v>
      </c>
      <c r="I14" s="7">
        <v>609</v>
      </c>
      <c r="J14" s="7">
        <v>609</v>
      </c>
      <c r="K14" s="7">
        <v>620.5</v>
      </c>
    </row>
    <row r="15" spans="1:11" x14ac:dyDescent="0.25">
      <c r="A15" s="8" t="s">
        <v>19</v>
      </c>
      <c r="B15" s="7">
        <v>21</v>
      </c>
      <c r="C15" s="7">
        <v>21</v>
      </c>
      <c r="D15" s="7">
        <v>21</v>
      </c>
      <c r="E15" s="7">
        <v>21</v>
      </c>
      <c r="F15" s="7">
        <v>20.5</v>
      </c>
      <c r="G15" s="7">
        <v>20</v>
      </c>
      <c r="H15" s="7">
        <v>20</v>
      </c>
      <c r="I15" s="7">
        <v>20</v>
      </c>
      <c r="J15" s="7">
        <v>20</v>
      </c>
      <c r="K15" s="7">
        <v>20</v>
      </c>
    </row>
    <row r="16" spans="1:11" x14ac:dyDescent="0.25">
      <c r="A16" s="8" t="s">
        <v>20</v>
      </c>
      <c r="B16" s="7">
        <v>3261</v>
      </c>
      <c r="C16" s="7">
        <v>3261</v>
      </c>
      <c r="D16" s="7">
        <v>3261</v>
      </c>
      <c r="E16" s="7">
        <v>3261</v>
      </c>
      <c r="F16" s="7">
        <v>3301</v>
      </c>
      <c r="G16" s="7">
        <v>3341</v>
      </c>
      <c r="H16" s="7">
        <v>3341</v>
      </c>
      <c r="I16" s="7">
        <v>3341</v>
      </c>
      <c r="J16" s="7">
        <v>3341</v>
      </c>
      <c r="K16" s="7">
        <v>3342</v>
      </c>
    </row>
    <row r="17" spans="1:11" x14ac:dyDescent="0.25">
      <c r="A17" s="8" t="s">
        <v>21</v>
      </c>
      <c r="B17" s="7">
        <v>131</v>
      </c>
      <c r="C17" s="7">
        <v>131</v>
      </c>
      <c r="D17" s="7">
        <v>131</v>
      </c>
      <c r="E17" s="7">
        <v>131</v>
      </c>
      <c r="F17" s="7">
        <v>131</v>
      </c>
      <c r="G17" s="7">
        <v>131</v>
      </c>
      <c r="H17" s="7">
        <v>131</v>
      </c>
      <c r="I17" s="7">
        <v>131</v>
      </c>
      <c r="J17" s="7">
        <v>131</v>
      </c>
      <c r="K17" s="7">
        <v>130</v>
      </c>
    </row>
    <row r="18" spans="1:11" x14ac:dyDescent="0.25">
      <c r="A18" s="8" t="s">
        <v>22</v>
      </c>
      <c r="B18" s="7">
        <v>769</v>
      </c>
      <c r="C18" s="7">
        <v>769</v>
      </c>
      <c r="D18" s="7">
        <v>769</v>
      </c>
      <c r="E18" s="7">
        <v>769</v>
      </c>
      <c r="F18" s="7">
        <v>775.5</v>
      </c>
      <c r="G18" s="7">
        <v>782</v>
      </c>
      <c r="H18" s="7">
        <v>782</v>
      </c>
      <c r="I18" s="7">
        <v>782</v>
      </c>
      <c r="J18" s="7">
        <v>782</v>
      </c>
      <c r="K18" s="7">
        <v>788</v>
      </c>
    </row>
    <row r="19" spans="1:11" x14ac:dyDescent="0.25">
      <c r="A19" s="8" t="s">
        <v>23</v>
      </c>
      <c r="B19" s="7">
        <v>25</v>
      </c>
      <c r="C19" s="7">
        <v>25</v>
      </c>
      <c r="D19" s="7">
        <v>25</v>
      </c>
      <c r="E19" s="7">
        <v>25</v>
      </c>
      <c r="F19" s="7">
        <v>25</v>
      </c>
      <c r="G19" s="7">
        <v>25</v>
      </c>
      <c r="H19" s="7">
        <v>25</v>
      </c>
      <c r="I19" s="7">
        <v>25</v>
      </c>
      <c r="J19" s="7">
        <v>25</v>
      </c>
      <c r="K19" s="7">
        <v>25</v>
      </c>
    </row>
    <row r="20" spans="1:11" x14ac:dyDescent="0.25">
      <c r="A20" s="8" t="s">
        <v>24</v>
      </c>
      <c r="B20" s="7">
        <v>29</v>
      </c>
      <c r="C20" s="7">
        <v>29</v>
      </c>
      <c r="D20" s="7">
        <v>29</v>
      </c>
      <c r="E20" s="7">
        <v>29</v>
      </c>
      <c r="F20" s="7">
        <v>29.5</v>
      </c>
      <c r="G20" s="7">
        <v>30</v>
      </c>
      <c r="H20" s="7">
        <v>30</v>
      </c>
      <c r="I20" s="7">
        <v>30</v>
      </c>
      <c r="J20" s="7">
        <v>30</v>
      </c>
      <c r="K20" s="7">
        <v>30</v>
      </c>
    </row>
    <row r="21" spans="1:11" x14ac:dyDescent="0.25">
      <c r="A21" s="8" t="s">
        <v>25</v>
      </c>
      <c r="B21" s="7">
        <v>3346</v>
      </c>
      <c r="C21" s="7">
        <v>3346</v>
      </c>
      <c r="D21" s="7">
        <v>3346</v>
      </c>
      <c r="E21" s="7">
        <v>3346</v>
      </c>
      <c r="F21" s="7">
        <v>3369.5</v>
      </c>
      <c r="G21" s="7">
        <v>3393</v>
      </c>
      <c r="H21" s="7">
        <v>3393</v>
      </c>
      <c r="I21" s="7">
        <v>3393</v>
      </c>
      <c r="J21" s="7">
        <v>3393</v>
      </c>
      <c r="K21" s="7">
        <v>3390.5</v>
      </c>
    </row>
    <row r="22" spans="1:11" x14ac:dyDescent="0.25">
      <c r="A22" s="8" t="s">
        <v>26</v>
      </c>
      <c r="B22" s="7">
        <v>41</v>
      </c>
      <c r="C22" s="7">
        <v>41</v>
      </c>
      <c r="D22" s="7">
        <v>41</v>
      </c>
      <c r="E22" s="7">
        <v>41</v>
      </c>
      <c r="F22" s="7">
        <v>41</v>
      </c>
      <c r="G22" s="7">
        <v>41</v>
      </c>
      <c r="H22" s="7">
        <v>41</v>
      </c>
      <c r="I22" s="7">
        <v>41</v>
      </c>
      <c r="J22" s="7">
        <v>41</v>
      </c>
      <c r="K22" s="7">
        <v>40.5</v>
      </c>
    </row>
    <row r="23" spans="1:11" x14ac:dyDescent="0.25">
      <c r="A23" s="8" t="s">
        <v>27</v>
      </c>
      <c r="B23" s="7">
        <v>68</v>
      </c>
      <c r="C23" s="7">
        <v>68</v>
      </c>
      <c r="D23" s="7">
        <v>68</v>
      </c>
      <c r="E23" s="7">
        <v>68</v>
      </c>
      <c r="F23" s="7">
        <v>69</v>
      </c>
      <c r="G23" s="7">
        <v>70</v>
      </c>
      <c r="H23" s="7">
        <v>70</v>
      </c>
      <c r="I23" s="7">
        <v>70</v>
      </c>
      <c r="J23" s="7">
        <v>70</v>
      </c>
      <c r="K23" s="7">
        <v>71</v>
      </c>
    </row>
    <row r="24" spans="1:11" x14ac:dyDescent="0.25">
      <c r="A24" s="8" t="s">
        <v>28</v>
      </c>
      <c r="B24" s="7">
        <v>808</v>
      </c>
      <c r="C24" s="7">
        <v>808</v>
      </c>
      <c r="D24" s="7">
        <v>808</v>
      </c>
      <c r="E24" s="7">
        <v>808</v>
      </c>
      <c r="F24" s="7">
        <v>813.5</v>
      </c>
      <c r="G24" s="7">
        <v>819</v>
      </c>
      <c r="H24" s="7">
        <v>819</v>
      </c>
      <c r="I24" s="7">
        <v>819</v>
      </c>
      <c r="J24" s="7">
        <v>819</v>
      </c>
      <c r="K24" s="7">
        <v>821</v>
      </c>
    </row>
    <row r="25" spans="1:11" x14ac:dyDescent="0.25">
      <c r="A25" s="8" t="s">
        <v>29</v>
      </c>
      <c r="B25" s="7">
        <v>434</v>
      </c>
      <c r="C25" s="7">
        <v>434</v>
      </c>
      <c r="D25" s="7">
        <v>434</v>
      </c>
      <c r="E25" s="7">
        <v>434</v>
      </c>
      <c r="F25" s="7">
        <v>441</v>
      </c>
      <c r="G25" s="7">
        <v>448</v>
      </c>
      <c r="H25" s="7">
        <v>448</v>
      </c>
      <c r="I25" s="7">
        <v>448</v>
      </c>
      <c r="J25" s="7">
        <v>448</v>
      </c>
      <c r="K25" s="7">
        <v>453</v>
      </c>
    </row>
    <row r="26" spans="1:11" x14ac:dyDescent="0.25">
      <c r="A26" s="8" t="s">
        <v>30</v>
      </c>
      <c r="B26" s="7">
        <v>73</v>
      </c>
      <c r="C26" s="7">
        <v>73</v>
      </c>
      <c r="D26" s="7">
        <v>73</v>
      </c>
      <c r="E26" s="7">
        <v>73</v>
      </c>
      <c r="F26" s="7">
        <v>74.5</v>
      </c>
      <c r="G26" s="7">
        <v>76</v>
      </c>
      <c r="H26" s="7">
        <v>76</v>
      </c>
      <c r="I26" s="7">
        <v>76</v>
      </c>
      <c r="J26" s="7">
        <v>76</v>
      </c>
      <c r="K26" s="7">
        <v>77</v>
      </c>
    </row>
    <row r="27" spans="1:11" x14ac:dyDescent="0.25">
      <c r="A27" s="8" t="s">
        <v>31</v>
      </c>
      <c r="B27" s="7">
        <v>1590</v>
      </c>
      <c r="C27" s="7">
        <v>1590</v>
      </c>
      <c r="D27" s="7">
        <v>1590</v>
      </c>
      <c r="E27" s="7">
        <v>1590</v>
      </c>
      <c r="F27" s="7">
        <v>1597</v>
      </c>
      <c r="G27" s="7">
        <v>1604</v>
      </c>
      <c r="H27" s="7">
        <v>1604</v>
      </c>
      <c r="I27" s="7">
        <v>1604</v>
      </c>
      <c r="J27" s="7">
        <v>1604</v>
      </c>
      <c r="K27" s="7">
        <v>1625.5</v>
      </c>
    </row>
    <row r="28" spans="1:11" x14ac:dyDescent="0.25">
      <c r="A28" s="8" t="s">
        <v>32</v>
      </c>
      <c r="B28" s="7">
        <v>165</v>
      </c>
      <c r="C28" s="7">
        <v>165</v>
      </c>
      <c r="D28" s="7">
        <v>165</v>
      </c>
      <c r="E28" s="7">
        <v>165</v>
      </c>
      <c r="F28" s="7">
        <v>167</v>
      </c>
      <c r="G28" s="7">
        <v>169</v>
      </c>
      <c r="H28" s="7">
        <v>169</v>
      </c>
      <c r="I28" s="7">
        <v>169</v>
      </c>
      <c r="J28" s="7">
        <v>169</v>
      </c>
      <c r="K28" s="7">
        <v>170</v>
      </c>
    </row>
    <row r="29" spans="1:11" x14ac:dyDescent="0.25">
      <c r="A29" s="8" t="s">
        <v>33</v>
      </c>
      <c r="B29" s="7">
        <v>749</v>
      </c>
      <c r="C29" s="7">
        <v>749</v>
      </c>
      <c r="D29" s="7">
        <v>749</v>
      </c>
      <c r="E29" s="7">
        <v>749</v>
      </c>
      <c r="F29" s="7">
        <v>759.5</v>
      </c>
      <c r="G29" s="7">
        <v>770</v>
      </c>
      <c r="H29" s="7">
        <v>770</v>
      </c>
      <c r="I29" s="7">
        <v>770</v>
      </c>
      <c r="J29" s="7">
        <v>770</v>
      </c>
      <c r="K29" s="7">
        <v>777</v>
      </c>
    </row>
    <row r="30" spans="1:11" x14ac:dyDescent="0.25">
      <c r="A30" s="8" t="s">
        <v>34</v>
      </c>
      <c r="B30" s="7">
        <v>695</v>
      </c>
      <c r="C30" s="7">
        <v>695</v>
      </c>
      <c r="D30" s="7">
        <v>695</v>
      </c>
      <c r="E30" s="7">
        <v>695</v>
      </c>
      <c r="F30" s="7">
        <v>713.5</v>
      </c>
      <c r="G30" s="7">
        <v>732</v>
      </c>
      <c r="H30" s="7">
        <v>732</v>
      </c>
      <c r="I30" s="7">
        <v>732</v>
      </c>
      <c r="J30" s="7">
        <v>732</v>
      </c>
      <c r="K30" s="7">
        <v>741.5</v>
      </c>
    </row>
    <row r="31" spans="1:11" x14ac:dyDescent="0.25">
      <c r="A31" s="8" t="s">
        <v>35</v>
      </c>
      <c r="B31" s="7">
        <v>595</v>
      </c>
      <c r="C31" s="7">
        <v>595</v>
      </c>
      <c r="D31" s="7">
        <v>595</v>
      </c>
      <c r="E31" s="7">
        <v>595</v>
      </c>
      <c r="F31" s="7">
        <v>601</v>
      </c>
      <c r="G31" s="7">
        <v>607</v>
      </c>
      <c r="H31" s="7">
        <v>607</v>
      </c>
      <c r="I31" s="7">
        <v>607</v>
      </c>
      <c r="J31" s="7">
        <v>607</v>
      </c>
      <c r="K31" s="7">
        <v>609.5</v>
      </c>
    </row>
    <row r="32" spans="1:11" x14ac:dyDescent="0.25">
      <c r="A32" s="8" t="s">
        <v>36</v>
      </c>
      <c r="B32" s="7">
        <v>110</v>
      </c>
      <c r="C32" s="7">
        <v>110</v>
      </c>
      <c r="D32" s="7">
        <v>110</v>
      </c>
      <c r="E32" s="7">
        <v>110</v>
      </c>
      <c r="F32" s="7">
        <v>110</v>
      </c>
      <c r="G32" s="7">
        <v>110</v>
      </c>
      <c r="H32" s="7">
        <v>110</v>
      </c>
      <c r="I32" s="7">
        <v>110</v>
      </c>
      <c r="J32" s="7">
        <v>110</v>
      </c>
      <c r="K32" s="7">
        <v>110.5</v>
      </c>
    </row>
    <row r="33" spans="1:11" x14ac:dyDescent="0.25">
      <c r="A33" s="8" t="s">
        <v>37</v>
      </c>
      <c r="B33" s="7">
        <v>889</v>
      </c>
      <c r="C33" s="7">
        <v>889</v>
      </c>
      <c r="D33" s="7">
        <v>889</v>
      </c>
      <c r="E33" s="7">
        <v>889</v>
      </c>
      <c r="F33" s="7">
        <v>899</v>
      </c>
      <c r="G33" s="7">
        <v>909</v>
      </c>
      <c r="H33" s="7">
        <v>909</v>
      </c>
      <c r="I33" s="7">
        <v>909</v>
      </c>
      <c r="J33" s="7">
        <v>909</v>
      </c>
      <c r="K33" s="7">
        <v>918</v>
      </c>
    </row>
    <row r="34" spans="1:11" x14ac:dyDescent="0.25">
      <c r="A34" s="8" t="s">
        <v>38</v>
      </c>
      <c r="B34" s="7">
        <v>61</v>
      </c>
      <c r="C34" s="7">
        <v>61</v>
      </c>
      <c r="D34" s="7">
        <v>61</v>
      </c>
      <c r="E34" s="7">
        <v>61</v>
      </c>
      <c r="F34" s="7">
        <v>61.5</v>
      </c>
      <c r="G34" s="7">
        <v>62</v>
      </c>
      <c r="H34" s="7">
        <v>62</v>
      </c>
      <c r="I34" s="7">
        <v>62</v>
      </c>
      <c r="J34" s="7">
        <v>62</v>
      </c>
      <c r="K34" s="7">
        <v>61.5</v>
      </c>
    </row>
    <row r="35" spans="1:11" x14ac:dyDescent="0.25">
      <c r="A35" s="8" t="s">
        <v>39</v>
      </c>
      <c r="B35" s="7">
        <v>1003</v>
      </c>
      <c r="C35" s="7">
        <v>1003</v>
      </c>
      <c r="D35" s="7">
        <v>1003</v>
      </c>
      <c r="E35" s="7">
        <v>1003</v>
      </c>
      <c r="F35" s="7">
        <v>1071</v>
      </c>
      <c r="G35" s="7">
        <v>1139</v>
      </c>
      <c r="H35" s="7">
        <v>1139</v>
      </c>
      <c r="I35" s="7">
        <v>1139</v>
      </c>
      <c r="J35" s="7">
        <v>1139</v>
      </c>
      <c r="K35" s="7">
        <v>1218</v>
      </c>
    </row>
    <row r="36" spans="1:11" x14ac:dyDescent="0.25">
      <c r="A36" s="8" t="s">
        <v>40</v>
      </c>
      <c r="B36" s="7">
        <v>6094</v>
      </c>
      <c r="C36" s="7">
        <v>6094</v>
      </c>
      <c r="D36" s="7">
        <v>6094</v>
      </c>
      <c r="E36" s="7">
        <v>6094</v>
      </c>
      <c r="F36" s="7">
        <v>6039.5</v>
      </c>
      <c r="G36" s="7">
        <v>5985</v>
      </c>
      <c r="H36" s="7">
        <v>5985</v>
      </c>
      <c r="I36" s="7">
        <v>5985</v>
      </c>
      <c r="J36" s="7">
        <v>5985</v>
      </c>
      <c r="K36" s="7">
        <v>5962.5</v>
      </c>
    </row>
    <row r="37" spans="1:11" x14ac:dyDescent="0.25">
      <c r="A37" s="8" t="s">
        <v>41</v>
      </c>
      <c r="B37" s="7">
        <v>449</v>
      </c>
      <c r="C37" s="7">
        <v>449</v>
      </c>
      <c r="D37" s="7">
        <v>449</v>
      </c>
      <c r="E37" s="7">
        <v>449</v>
      </c>
      <c r="F37" s="7">
        <v>443.5</v>
      </c>
      <c r="G37" s="7">
        <v>438</v>
      </c>
      <c r="H37" s="7">
        <v>438</v>
      </c>
      <c r="I37" s="7">
        <v>438</v>
      </c>
      <c r="J37" s="7">
        <v>438</v>
      </c>
      <c r="K37" s="7">
        <v>436.5</v>
      </c>
    </row>
    <row r="38" spans="1:11" x14ac:dyDescent="0.25">
      <c r="A38" s="8" t="s">
        <v>42</v>
      </c>
      <c r="B38" s="7">
        <v>5</v>
      </c>
      <c r="C38" s="7">
        <v>5</v>
      </c>
      <c r="D38" s="7">
        <v>5</v>
      </c>
      <c r="E38" s="7">
        <v>5</v>
      </c>
      <c r="F38" s="7">
        <v>5</v>
      </c>
      <c r="G38" s="7">
        <v>5</v>
      </c>
      <c r="H38" s="7">
        <v>5</v>
      </c>
      <c r="I38" s="7">
        <v>5</v>
      </c>
      <c r="J38" s="7">
        <v>5</v>
      </c>
      <c r="K38" s="7">
        <v>5</v>
      </c>
    </row>
    <row r="39" spans="1:11" x14ac:dyDescent="0.25">
      <c r="A39" s="8" t="s">
        <v>43</v>
      </c>
      <c r="B39" s="7">
        <v>490</v>
      </c>
      <c r="C39" s="7">
        <v>490</v>
      </c>
      <c r="D39" s="7">
        <v>490</v>
      </c>
      <c r="E39" s="7">
        <v>490</v>
      </c>
      <c r="F39" s="7">
        <v>490.5</v>
      </c>
      <c r="G39" s="7">
        <v>491</v>
      </c>
      <c r="H39" s="7">
        <v>491</v>
      </c>
      <c r="I39" s="7">
        <v>491</v>
      </c>
      <c r="J39" s="7">
        <v>491</v>
      </c>
      <c r="K39" s="7">
        <v>493.5</v>
      </c>
    </row>
    <row r="40" spans="1:11" x14ac:dyDescent="0.25">
      <c r="A40" s="8" t="s">
        <v>44</v>
      </c>
      <c r="B40" s="7">
        <v>247</v>
      </c>
      <c r="C40" s="7">
        <v>247</v>
      </c>
      <c r="D40" s="7">
        <v>247</v>
      </c>
      <c r="E40" s="7">
        <v>247</v>
      </c>
      <c r="F40" s="7">
        <v>252</v>
      </c>
      <c r="G40" s="7">
        <v>257</v>
      </c>
      <c r="H40" s="7">
        <v>257</v>
      </c>
      <c r="I40" s="7">
        <v>257</v>
      </c>
      <c r="J40" s="7">
        <v>257</v>
      </c>
      <c r="K40" s="7">
        <v>261</v>
      </c>
    </row>
    <row r="41" spans="1:11" x14ac:dyDescent="0.25">
      <c r="A41" s="8" t="s">
        <v>45</v>
      </c>
      <c r="B41" s="7">
        <v>458</v>
      </c>
      <c r="C41" s="7">
        <v>458</v>
      </c>
      <c r="D41" s="7">
        <v>458</v>
      </c>
      <c r="E41" s="7">
        <v>458</v>
      </c>
      <c r="F41" s="7">
        <v>477</v>
      </c>
      <c r="G41" s="7">
        <v>496</v>
      </c>
      <c r="H41" s="7">
        <v>496</v>
      </c>
      <c r="I41" s="7">
        <v>496</v>
      </c>
      <c r="J41" s="7">
        <v>496</v>
      </c>
      <c r="K41" s="7">
        <v>512.5</v>
      </c>
    </row>
    <row r="42" spans="1:11" x14ac:dyDescent="0.25">
      <c r="A42" s="8" t="s">
        <v>46</v>
      </c>
      <c r="B42" s="7">
        <v>1330</v>
      </c>
      <c r="C42" s="7">
        <v>1330</v>
      </c>
      <c r="D42" s="7">
        <v>1330</v>
      </c>
      <c r="E42" s="7">
        <v>1330</v>
      </c>
      <c r="F42" s="7">
        <v>1337.5</v>
      </c>
      <c r="G42" s="7">
        <v>1345</v>
      </c>
      <c r="H42" s="7">
        <v>1345</v>
      </c>
      <c r="I42" s="7">
        <v>1345</v>
      </c>
      <c r="J42" s="7">
        <v>1345</v>
      </c>
      <c r="K42" s="7">
        <v>1345.5</v>
      </c>
    </row>
    <row r="43" spans="1:11" x14ac:dyDescent="0.25">
      <c r="A43" s="8" t="s">
        <v>47</v>
      </c>
      <c r="B43" s="7">
        <v>2030</v>
      </c>
      <c r="C43" s="7">
        <v>2030</v>
      </c>
      <c r="D43" s="7">
        <v>2030</v>
      </c>
      <c r="E43" s="7">
        <v>2030</v>
      </c>
      <c r="F43" s="7">
        <v>2072</v>
      </c>
      <c r="G43" s="7">
        <v>2114</v>
      </c>
      <c r="H43" s="7">
        <v>2114</v>
      </c>
      <c r="I43" s="7">
        <v>2114</v>
      </c>
      <c r="J43" s="7">
        <v>2114</v>
      </c>
      <c r="K43" s="7">
        <v>2157.5</v>
      </c>
    </row>
    <row r="44" spans="1:11" x14ac:dyDescent="0.25">
      <c r="A44" s="8" t="s">
        <v>48</v>
      </c>
      <c r="B44" s="7">
        <v>227</v>
      </c>
      <c r="C44" s="7">
        <v>227</v>
      </c>
      <c r="D44" s="7">
        <v>227</v>
      </c>
      <c r="E44" s="7">
        <v>227</v>
      </c>
      <c r="F44" s="7">
        <v>228.5</v>
      </c>
      <c r="G44" s="7">
        <v>230</v>
      </c>
      <c r="H44" s="7">
        <v>230</v>
      </c>
      <c r="I44" s="7">
        <v>230</v>
      </c>
      <c r="J44" s="7">
        <v>230</v>
      </c>
      <c r="K44" s="7">
        <v>231</v>
      </c>
    </row>
    <row r="45" spans="1:11" x14ac:dyDescent="0.25">
      <c r="A45" s="8" t="s">
        <v>49</v>
      </c>
      <c r="B45" s="7">
        <v>1770</v>
      </c>
      <c r="C45" s="7">
        <v>1770</v>
      </c>
      <c r="D45" s="7">
        <v>1770</v>
      </c>
      <c r="E45" s="7">
        <v>1770</v>
      </c>
      <c r="F45" s="7">
        <v>1825.5</v>
      </c>
      <c r="G45" s="7">
        <v>1881</v>
      </c>
      <c r="H45" s="7">
        <v>1881</v>
      </c>
      <c r="I45" s="7">
        <v>1881</v>
      </c>
      <c r="J45" s="7">
        <v>1881</v>
      </c>
      <c r="K45" s="7">
        <v>1918.5</v>
      </c>
    </row>
    <row r="46" spans="1:11" x14ac:dyDescent="0.25">
      <c r="A46" s="8" t="s">
        <v>50</v>
      </c>
      <c r="B46" s="7">
        <v>590</v>
      </c>
      <c r="C46" s="7">
        <v>590</v>
      </c>
      <c r="D46" s="7">
        <v>590</v>
      </c>
      <c r="E46" s="7">
        <v>590</v>
      </c>
      <c r="F46" s="7">
        <v>598</v>
      </c>
      <c r="G46" s="7">
        <v>606</v>
      </c>
      <c r="H46" s="7">
        <v>606</v>
      </c>
      <c r="I46" s="7">
        <v>606</v>
      </c>
      <c r="J46" s="7">
        <v>606</v>
      </c>
      <c r="K46" s="7">
        <v>611.5</v>
      </c>
    </row>
    <row r="47" spans="1:11" x14ac:dyDescent="0.25">
      <c r="A47" s="8" t="s">
        <v>51</v>
      </c>
      <c r="B47" s="7">
        <v>410</v>
      </c>
      <c r="C47" s="7">
        <v>410</v>
      </c>
      <c r="D47" s="7">
        <v>410</v>
      </c>
      <c r="E47" s="7">
        <v>410</v>
      </c>
      <c r="F47" s="7">
        <v>407.5</v>
      </c>
      <c r="G47" s="7">
        <v>405</v>
      </c>
      <c r="H47" s="7">
        <v>405</v>
      </c>
      <c r="I47" s="7">
        <v>405</v>
      </c>
      <c r="J47" s="7">
        <v>405</v>
      </c>
      <c r="K47" s="7">
        <v>395.5</v>
      </c>
    </row>
    <row r="48" spans="1:11" x14ac:dyDescent="0.25">
      <c r="A48" s="8" t="s">
        <v>52</v>
      </c>
      <c r="B48" s="7">
        <v>32793</v>
      </c>
      <c r="C48" s="7">
        <v>32793</v>
      </c>
      <c r="D48" s="7">
        <v>32793</v>
      </c>
      <c r="E48" s="7">
        <v>32793</v>
      </c>
      <c r="F48" s="7">
        <v>33123</v>
      </c>
      <c r="G48" s="7">
        <v>33453</v>
      </c>
      <c r="H48" s="7">
        <v>33453</v>
      </c>
      <c r="I48" s="7">
        <v>33453</v>
      </c>
      <c r="J48" s="7">
        <v>33453</v>
      </c>
      <c r="K48" s="7">
        <v>33707</v>
      </c>
    </row>
    <row r="49" spans="1:11" x14ac:dyDescent="0.25">
      <c r="A49" s="8" t="s">
        <v>53</v>
      </c>
      <c r="B49" s="7">
        <v>32793</v>
      </c>
      <c r="C49" s="7">
        <v>32793</v>
      </c>
      <c r="D49" s="7">
        <v>32793</v>
      </c>
      <c r="E49" s="7">
        <v>32793</v>
      </c>
      <c r="F49" s="7">
        <v>33123</v>
      </c>
      <c r="G49" s="7">
        <v>33453</v>
      </c>
      <c r="H49" s="7">
        <v>33453</v>
      </c>
      <c r="I49" s="7">
        <v>33453</v>
      </c>
      <c r="J49" s="7">
        <v>33453</v>
      </c>
      <c r="K49" s="7">
        <v>33707</v>
      </c>
    </row>
    <row r="50" spans="1:11" x14ac:dyDescent="0.25">
      <c r="A50" s="8" t="s">
        <v>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x14ac:dyDescent="0.25">
      <c r="A51" s="8" t="s">
        <v>55</v>
      </c>
      <c r="B51" s="7">
        <v>32793</v>
      </c>
      <c r="C51" s="7">
        <v>32793</v>
      </c>
      <c r="D51" s="7">
        <v>32793</v>
      </c>
      <c r="E51" s="7">
        <v>32793</v>
      </c>
      <c r="F51" s="7">
        <v>33123</v>
      </c>
      <c r="G51" s="7">
        <v>33453</v>
      </c>
      <c r="H51" s="7">
        <v>33453</v>
      </c>
      <c r="I51" s="7">
        <v>33453</v>
      </c>
      <c r="J51" s="7">
        <v>33453</v>
      </c>
      <c r="K51" s="7">
        <v>33707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sqref="A1:XFD1048576"/>
    </sheetView>
  </sheetViews>
  <sheetFormatPr defaultRowHeight="15" x14ac:dyDescent="0.25"/>
  <cols>
    <col min="1" max="1" width="54.85546875" style="2" customWidth="1"/>
    <col min="2" max="11" width="10.28515625" style="2" customWidth="1"/>
    <col min="12" max="256" width="9.140625" style="2"/>
    <col min="257" max="257" width="54.85546875" style="2" customWidth="1"/>
    <col min="258" max="267" width="10.28515625" style="2" customWidth="1"/>
    <col min="268" max="512" width="9.140625" style="2"/>
    <col min="513" max="513" width="54.85546875" style="2" customWidth="1"/>
    <col min="514" max="523" width="10.28515625" style="2" customWidth="1"/>
    <col min="524" max="768" width="9.140625" style="2"/>
    <col min="769" max="769" width="54.85546875" style="2" customWidth="1"/>
    <col min="770" max="779" width="10.28515625" style="2" customWidth="1"/>
    <col min="780" max="1024" width="9.140625" style="2"/>
    <col min="1025" max="1025" width="54.85546875" style="2" customWidth="1"/>
    <col min="1026" max="1035" width="10.28515625" style="2" customWidth="1"/>
    <col min="1036" max="1280" width="9.140625" style="2"/>
    <col min="1281" max="1281" width="54.85546875" style="2" customWidth="1"/>
    <col min="1282" max="1291" width="10.28515625" style="2" customWidth="1"/>
    <col min="1292" max="1536" width="9.140625" style="2"/>
    <col min="1537" max="1537" width="54.85546875" style="2" customWidth="1"/>
    <col min="1538" max="1547" width="10.28515625" style="2" customWidth="1"/>
    <col min="1548" max="1792" width="9.140625" style="2"/>
    <col min="1793" max="1793" width="54.85546875" style="2" customWidth="1"/>
    <col min="1794" max="1803" width="10.28515625" style="2" customWidth="1"/>
    <col min="1804" max="2048" width="9.140625" style="2"/>
    <col min="2049" max="2049" width="54.85546875" style="2" customWidth="1"/>
    <col min="2050" max="2059" width="10.28515625" style="2" customWidth="1"/>
    <col min="2060" max="2304" width="9.140625" style="2"/>
    <col min="2305" max="2305" width="54.85546875" style="2" customWidth="1"/>
    <col min="2306" max="2315" width="10.28515625" style="2" customWidth="1"/>
    <col min="2316" max="2560" width="9.140625" style="2"/>
    <col min="2561" max="2561" width="54.85546875" style="2" customWidth="1"/>
    <col min="2562" max="2571" width="10.28515625" style="2" customWidth="1"/>
    <col min="2572" max="2816" width="9.140625" style="2"/>
    <col min="2817" max="2817" width="54.85546875" style="2" customWidth="1"/>
    <col min="2818" max="2827" width="10.28515625" style="2" customWidth="1"/>
    <col min="2828" max="3072" width="9.140625" style="2"/>
    <col min="3073" max="3073" width="54.85546875" style="2" customWidth="1"/>
    <col min="3074" max="3083" width="10.28515625" style="2" customWidth="1"/>
    <col min="3084" max="3328" width="9.140625" style="2"/>
    <col min="3329" max="3329" width="54.85546875" style="2" customWidth="1"/>
    <col min="3330" max="3339" width="10.28515625" style="2" customWidth="1"/>
    <col min="3340" max="3584" width="9.140625" style="2"/>
    <col min="3585" max="3585" width="54.85546875" style="2" customWidth="1"/>
    <col min="3586" max="3595" width="10.28515625" style="2" customWidth="1"/>
    <col min="3596" max="3840" width="9.140625" style="2"/>
    <col min="3841" max="3841" width="54.85546875" style="2" customWidth="1"/>
    <col min="3842" max="3851" width="10.28515625" style="2" customWidth="1"/>
    <col min="3852" max="4096" width="9.140625" style="2"/>
    <col min="4097" max="4097" width="54.85546875" style="2" customWidth="1"/>
    <col min="4098" max="4107" width="10.28515625" style="2" customWidth="1"/>
    <col min="4108" max="4352" width="9.140625" style="2"/>
    <col min="4353" max="4353" width="54.85546875" style="2" customWidth="1"/>
    <col min="4354" max="4363" width="10.28515625" style="2" customWidth="1"/>
    <col min="4364" max="4608" width="9.140625" style="2"/>
    <col min="4609" max="4609" width="54.85546875" style="2" customWidth="1"/>
    <col min="4610" max="4619" width="10.28515625" style="2" customWidth="1"/>
    <col min="4620" max="4864" width="9.140625" style="2"/>
    <col min="4865" max="4865" width="54.85546875" style="2" customWidth="1"/>
    <col min="4866" max="4875" width="10.28515625" style="2" customWidth="1"/>
    <col min="4876" max="5120" width="9.140625" style="2"/>
    <col min="5121" max="5121" width="54.85546875" style="2" customWidth="1"/>
    <col min="5122" max="5131" width="10.28515625" style="2" customWidth="1"/>
    <col min="5132" max="5376" width="9.140625" style="2"/>
    <col min="5377" max="5377" width="54.85546875" style="2" customWidth="1"/>
    <col min="5378" max="5387" width="10.28515625" style="2" customWidth="1"/>
    <col min="5388" max="5632" width="9.140625" style="2"/>
    <col min="5633" max="5633" width="54.85546875" style="2" customWidth="1"/>
    <col min="5634" max="5643" width="10.28515625" style="2" customWidth="1"/>
    <col min="5644" max="5888" width="9.140625" style="2"/>
    <col min="5889" max="5889" width="54.85546875" style="2" customWidth="1"/>
    <col min="5890" max="5899" width="10.28515625" style="2" customWidth="1"/>
    <col min="5900" max="6144" width="9.140625" style="2"/>
    <col min="6145" max="6145" width="54.85546875" style="2" customWidth="1"/>
    <col min="6146" max="6155" width="10.28515625" style="2" customWidth="1"/>
    <col min="6156" max="6400" width="9.140625" style="2"/>
    <col min="6401" max="6401" width="54.85546875" style="2" customWidth="1"/>
    <col min="6402" max="6411" width="10.28515625" style="2" customWidth="1"/>
    <col min="6412" max="6656" width="9.140625" style="2"/>
    <col min="6657" max="6657" width="54.85546875" style="2" customWidth="1"/>
    <col min="6658" max="6667" width="10.28515625" style="2" customWidth="1"/>
    <col min="6668" max="6912" width="9.140625" style="2"/>
    <col min="6913" max="6913" width="54.85546875" style="2" customWidth="1"/>
    <col min="6914" max="6923" width="10.28515625" style="2" customWidth="1"/>
    <col min="6924" max="7168" width="9.140625" style="2"/>
    <col min="7169" max="7169" width="54.85546875" style="2" customWidth="1"/>
    <col min="7170" max="7179" width="10.28515625" style="2" customWidth="1"/>
    <col min="7180" max="7424" width="9.140625" style="2"/>
    <col min="7425" max="7425" width="54.85546875" style="2" customWidth="1"/>
    <col min="7426" max="7435" width="10.28515625" style="2" customWidth="1"/>
    <col min="7436" max="7680" width="9.140625" style="2"/>
    <col min="7681" max="7681" width="54.85546875" style="2" customWidth="1"/>
    <col min="7682" max="7691" width="10.28515625" style="2" customWidth="1"/>
    <col min="7692" max="7936" width="9.140625" style="2"/>
    <col min="7937" max="7937" width="54.85546875" style="2" customWidth="1"/>
    <col min="7938" max="7947" width="10.28515625" style="2" customWidth="1"/>
    <col min="7948" max="8192" width="9.140625" style="2"/>
    <col min="8193" max="8193" width="54.85546875" style="2" customWidth="1"/>
    <col min="8194" max="8203" width="10.28515625" style="2" customWidth="1"/>
    <col min="8204" max="8448" width="9.140625" style="2"/>
    <col min="8449" max="8449" width="54.85546875" style="2" customWidth="1"/>
    <col min="8450" max="8459" width="10.28515625" style="2" customWidth="1"/>
    <col min="8460" max="8704" width="9.140625" style="2"/>
    <col min="8705" max="8705" width="54.85546875" style="2" customWidth="1"/>
    <col min="8706" max="8715" width="10.28515625" style="2" customWidth="1"/>
    <col min="8716" max="8960" width="9.140625" style="2"/>
    <col min="8961" max="8961" width="54.85546875" style="2" customWidth="1"/>
    <col min="8962" max="8971" width="10.28515625" style="2" customWidth="1"/>
    <col min="8972" max="9216" width="9.140625" style="2"/>
    <col min="9217" max="9217" width="54.85546875" style="2" customWidth="1"/>
    <col min="9218" max="9227" width="10.28515625" style="2" customWidth="1"/>
    <col min="9228" max="9472" width="9.140625" style="2"/>
    <col min="9473" max="9473" width="54.85546875" style="2" customWidth="1"/>
    <col min="9474" max="9483" width="10.28515625" style="2" customWidth="1"/>
    <col min="9484" max="9728" width="9.140625" style="2"/>
    <col min="9729" max="9729" width="54.85546875" style="2" customWidth="1"/>
    <col min="9730" max="9739" width="10.28515625" style="2" customWidth="1"/>
    <col min="9740" max="9984" width="9.140625" style="2"/>
    <col min="9985" max="9985" width="54.85546875" style="2" customWidth="1"/>
    <col min="9986" max="9995" width="10.28515625" style="2" customWidth="1"/>
    <col min="9996" max="10240" width="9.140625" style="2"/>
    <col min="10241" max="10241" width="54.85546875" style="2" customWidth="1"/>
    <col min="10242" max="10251" width="10.28515625" style="2" customWidth="1"/>
    <col min="10252" max="10496" width="9.140625" style="2"/>
    <col min="10497" max="10497" width="54.85546875" style="2" customWidth="1"/>
    <col min="10498" max="10507" width="10.28515625" style="2" customWidth="1"/>
    <col min="10508" max="10752" width="9.140625" style="2"/>
    <col min="10753" max="10753" width="54.85546875" style="2" customWidth="1"/>
    <col min="10754" max="10763" width="10.28515625" style="2" customWidth="1"/>
    <col min="10764" max="11008" width="9.140625" style="2"/>
    <col min="11009" max="11009" width="54.85546875" style="2" customWidth="1"/>
    <col min="11010" max="11019" width="10.28515625" style="2" customWidth="1"/>
    <col min="11020" max="11264" width="9.140625" style="2"/>
    <col min="11265" max="11265" width="54.85546875" style="2" customWidth="1"/>
    <col min="11266" max="11275" width="10.28515625" style="2" customWidth="1"/>
    <col min="11276" max="11520" width="9.140625" style="2"/>
    <col min="11521" max="11521" width="54.85546875" style="2" customWidth="1"/>
    <col min="11522" max="11531" width="10.28515625" style="2" customWidth="1"/>
    <col min="11532" max="11776" width="9.140625" style="2"/>
    <col min="11777" max="11777" width="54.85546875" style="2" customWidth="1"/>
    <col min="11778" max="11787" width="10.28515625" style="2" customWidth="1"/>
    <col min="11788" max="12032" width="9.140625" style="2"/>
    <col min="12033" max="12033" width="54.85546875" style="2" customWidth="1"/>
    <col min="12034" max="12043" width="10.28515625" style="2" customWidth="1"/>
    <col min="12044" max="12288" width="9.140625" style="2"/>
    <col min="12289" max="12289" width="54.85546875" style="2" customWidth="1"/>
    <col min="12290" max="12299" width="10.28515625" style="2" customWidth="1"/>
    <col min="12300" max="12544" width="9.140625" style="2"/>
    <col min="12545" max="12545" width="54.85546875" style="2" customWidth="1"/>
    <col min="12546" max="12555" width="10.28515625" style="2" customWidth="1"/>
    <col min="12556" max="12800" width="9.140625" style="2"/>
    <col min="12801" max="12801" width="54.85546875" style="2" customWidth="1"/>
    <col min="12802" max="12811" width="10.28515625" style="2" customWidth="1"/>
    <col min="12812" max="13056" width="9.140625" style="2"/>
    <col min="13057" max="13057" width="54.85546875" style="2" customWidth="1"/>
    <col min="13058" max="13067" width="10.28515625" style="2" customWidth="1"/>
    <col min="13068" max="13312" width="9.140625" style="2"/>
    <col min="13313" max="13313" width="54.85546875" style="2" customWidth="1"/>
    <col min="13314" max="13323" width="10.28515625" style="2" customWidth="1"/>
    <col min="13324" max="13568" width="9.140625" style="2"/>
    <col min="13569" max="13569" width="54.85546875" style="2" customWidth="1"/>
    <col min="13570" max="13579" width="10.28515625" style="2" customWidth="1"/>
    <col min="13580" max="13824" width="9.140625" style="2"/>
    <col min="13825" max="13825" width="54.85546875" style="2" customWidth="1"/>
    <col min="13826" max="13835" width="10.28515625" style="2" customWidth="1"/>
    <col min="13836" max="14080" width="9.140625" style="2"/>
    <col min="14081" max="14081" width="54.85546875" style="2" customWidth="1"/>
    <col min="14082" max="14091" width="10.28515625" style="2" customWidth="1"/>
    <col min="14092" max="14336" width="9.140625" style="2"/>
    <col min="14337" max="14337" width="54.85546875" style="2" customWidth="1"/>
    <col min="14338" max="14347" width="10.28515625" style="2" customWidth="1"/>
    <col min="14348" max="14592" width="9.140625" style="2"/>
    <col min="14593" max="14593" width="54.85546875" style="2" customWidth="1"/>
    <col min="14594" max="14603" width="10.28515625" style="2" customWidth="1"/>
    <col min="14604" max="14848" width="9.140625" style="2"/>
    <col min="14849" max="14849" width="54.85546875" style="2" customWidth="1"/>
    <col min="14850" max="14859" width="10.28515625" style="2" customWidth="1"/>
    <col min="14860" max="15104" width="9.140625" style="2"/>
    <col min="15105" max="15105" width="54.85546875" style="2" customWidth="1"/>
    <col min="15106" max="15115" width="10.28515625" style="2" customWidth="1"/>
    <col min="15116" max="15360" width="9.140625" style="2"/>
    <col min="15361" max="15361" width="54.85546875" style="2" customWidth="1"/>
    <col min="15362" max="15371" width="10.28515625" style="2" customWidth="1"/>
    <col min="15372" max="15616" width="9.140625" style="2"/>
    <col min="15617" max="15617" width="54.85546875" style="2" customWidth="1"/>
    <col min="15618" max="15627" width="10.28515625" style="2" customWidth="1"/>
    <col min="15628" max="15872" width="9.140625" style="2"/>
    <col min="15873" max="15873" width="54.85546875" style="2" customWidth="1"/>
    <col min="15874" max="15883" width="10.28515625" style="2" customWidth="1"/>
    <col min="15884" max="16128" width="9.140625" style="2"/>
    <col min="16129" max="16129" width="54.85546875" style="2" customWidth="1"/>
    <col min="16130" max="16139" width="10.28515625" style="2" customWidth="1"/>
    <col min="16140" max="16384" width="9.140625" style="2"/>
  </cols>
  <sheetData>
    <row r="1" spans="1:11" ht="18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9" customHeight="1" x14ac:dyDescent="0.25">
      <c r="A2" s="3"/>
      <c r="B2" s="1"/>
      <c r="C2" s="1"/>
      <c r="D2" s="1"/>
      <c r="E2" s="1"/>
      <c r="F2" s="1"/>
      <c r="G2" s="1"/>
      <c r="H2" s="3"/>
      <c r="I2" s="1"/>
      <c r="J2" s="1"/>
      <c r="K2" s="1"/>
    </row>
    <row r="3" spans="1:11" ht="18" customHeight="1" x14ac:dyDescent="0.25">
      <c r="A3" s="37" t="s">
        <v>56</v>
      </c>
      <c r="B3" s="37"/>
      <c r="C3" s="37"/>
      <c r="D3" s="37"/>
      <c r="E3" s="37"/>
      <c r="F3" s="37"/>
      <c r="G3" s="37"/>
      <c r="H3" s="37"/>
      <c r="I3" s="1"/>
      <c r="J3" s="1"/>
      <c r="K3" s="1"/>
    </row>
    <row r="4" spans="1:11" ht="9" customHeight="1" x14ac:dyDescent="0.25">
      <c r="A4" s="3"/>
      <c r="B4" s="1"/>
      <c r="C4" s="1"/>
      <c r="D4" s="1"/>
      <c r="E4" s="1"/>
      <c r="F4" s="1"/>
      <c r="G4" s="1"/>
      <c r="H4" s="3"/>
      <c r="I4" s="1"/>
      <c r="J4" s="1"/>
      <c r="K4" s="1"/>
    </row>
    <row r="5" spans="1:11" ht="27" customHeight="1" x14ac:dyDescent="0.25">
      <c r="A5" s="38"/>
      <c r="B5" s="38"/>
      <c r="C5" s="38"/>
      <c r="D5" s="38"/>
      <c r="E5" s="38"/>
      <c r="F5" s="38"/>
      <c r="G5" s="38"/>
      <c r="H5" s="38"/>
      <c r="I5" s="1"/>
      <c r="J5" s="1"/>
      <c r="K5" s="1"/>
    </row>
    <row r="6" spans="1:11" ht="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</row>
    <row r="8" spans="1:11" x14ac:dyDescent="0.25">
      <c r="A8" s="4" t="s">
        <v>12</v>
      </c>
      <c r="B8" s="6">
        <v>876.15</v>
      </c>
      <c r="C8" s="7">
        <v>876.15</v>
      </c>
      <c r="D8" s="7">
        <v>876.15</v>
      </c>
      <c r="E8" s="7">
        <v>876.15</v>
      </c>
      <c r="F8" s="7">
        <v>891.495</v>
      </c>
      <c r="G8" s="7">
        <v>906.84</v>
      </c>
      <c r="H8" s="7">
        <v>906.84</v>
      </c>
      <c r="I8" s="7">
        <v>906.84</v>
      </c>
      <c r="J8" s="7">
        <v>906.84</v>
      </c>
      <c r="K8" s="7">
        <v>912.78</v>
      </c>
    </row>
    <row r="9" spans="1:11" x14ac:dyDescent="0.25">
      <c r="A9" s="8" t="s">
        <v>13</v>
      </c>
      <c r="B9" s="7">
        <v>275.904574518</v>
      </c>
      <c r="C9" s="7">
        <v>275.904574518</v>
      </c>
      <c r="D9" s="7">
        <v>275.904574518</v>
      </c>
      <c r="E9" s="7">
        <v>275.904574518</v>
      </c>
      <c r="F9" s="7">
        <v>281.54968090199998</v>
      </c>
      <c r="G9" s="7">
        <v>287.19478728600001</v>
      </c>
      <c r="H9" s="7">
        <v>287.19478728600001</v>
      </c>
      <c r="I9" s="7">
        <v>287.19478728600001</v>
      </c>
      <c r="J9" s="7">
        <v>287.19478728600001</v>
      </c>
      <c r="K9" s="7">
        <v>291.42861707399999</v>
      </c>
    </row>
    <row r="10" spans="1:11" x14ac:dyDescent="0.25">
      <c r="A10" s="8" t="s">
        <v>14</v>
      </c>
      <c r="B10" s="7">
        <v>792</v>
      </c>
      <c r="C10" s="7">
        <v>792</v>
      </c>
      <c r="D10" s="7">
        <v>792</v>
      </c>
      <c r="E10" s="7">
        <v>792</v>
      </c>
      <c r="F10" s="7">
        <v>806.35500000000002</v>
      </c>
      <c r="G10" s="7">
        <v>820.71</v>
      </c>
      <c r="H10" s="7">
        <v>820.71</v>
      </c>
      <c r="I10" s="7">
        <v>820.71</v>
      </c>
      <c r="J10" s="7">
        <v>820.71</v>
      </c>
      <c r="K10" s="7">
        <v>837.54</v>
      </c>
    </row>
    <row r="11" spans="1:11" x14ac:dyDescent="0.25">
      <c r="A11" s="8" t="s">
        <v>15</v>
      </c>
      <c r="B11" s="7">
        <v>251.12639999999999</v>
      </c>
      <c r="C11" s="7">
        <v>254.11600010100003</v>
      </c>
      <c r="D11" s="7">
        <v>257.10559989900003</v>
      </c>
      <c r="E11" s="7">
        <v>260.09520000000003</v>
      </c>
      <c r="F11" s="7">
        <v>257.87520009900004</v>
      </c>
      <c r="G11" s="7">
        <v>255.53679990299997</v>
      </c>
      <c r="H11" s="7">
        <v>258.40800000000002</v>
      </c>
      <c r="I11" s="7">
        <v>261.279200097</v>
      </c>
      <c r="J11" s="7">
        <v>264.15039990299999</v>
      </c>
      <c r="K11" s="7">
        <v>260.59840000000003</v>
      </c>
    </row>
    <row r="12" spans="1:11" x14ac:dyDescent="0.25">
      <c r="A12" s="8" t="s">
        <v>16</v>
      </c>
      <c r="B12" s="7">
        <v>652.47</v>
      </c>
      <c r="C12" s="7">
        <v>659.64</v>
      </c>
      <c r="D12" s="7">
        <v>666.81000000000006</v>
      </c>
      <c r="E12" s="7">
        <v>673.98</v>
      </c>
      <c r="F12" s="7">
        <v>678.77499999999998</v>
      </c>
      <c r="G12" s="7">
        <v>683.52</v>
      </c>
      <c r="H12" s="7">
        <v>690.64</v>
      </c>
      <c r="I12" s="7">
        <v>697.76</v>
      </c>
      <c r="J12" s="7">
        <v>704.88</v>
      </c>
      <c r="K12" s="7">
        <v>706.36500000000001</v>
      </c>
    </row>
    <row r="13" spans="1:11" x14ac:dyDescent="0.25">
      <c r="A13" s="8" t="s">
        <v>17</v>
      </c>
      <c r="B13" s="7">
        <v>113.09860457400001</v>
      </c>
      <c r="C13" s="7">
        <v>115.08279069400001</v>
      </c>
      <c r="D13" s="7">
        <v>117.06697681400001</v>
      </c>
      <c r="E13" s="7">
        <v>119.051162776</v>
      </c>
      <c r="F13" s="7">
        <v>121.035348896</v>
      </c>
      <c r="G13" s="7">
        <v>123.019534858</v>
      </c>
      <c r="H13" s="7">
        <v>125.003720978</v>
      </c>
      <c r="I13" s="7">
        <v>126.98790694</v>
      </c>
      <c r="J13" s="7">
        <v>126.98790694</v>
      </c>
      <c r="K13" s="7">
        <v>126.98790694</v>
      </c>
    </row>
    <row r="14" spans="1:11" x14ac:dyDescent="0.25">
      <c r="A14" s="8" t="s">
        <v>18</v>
      </c>
      <c r="B14" s="7">
        <v>244.22400000000002</v>
      </c>
      <c r="C14" s="7">
        <v>248.83199999999999</v>
      </c>
      <c r="D14" s="7">
        <v>253.44</v>
      </c>
      <c r="E14" s="7">
        <v>258.048</v>
      </c>
      <c r="F14" s="7">
        <v>270.18</v>
      </c>
      <c r="G14" s="7">
        <v>282.57600000000002</v>
      </c>
      <c r="H14" s="7">
        <v>287.44799999999998</v>
      </c>
      <c r="I14" s="7">
        <v>292.32</v>
      </c>
      <c r="J14" s="7">
        <v>297.19200000000001</v>
      </c>
      <c r="K14" s="7">
        <v>307.76800000000003</v>
      </c>
    </row>
    <row r="15" spans="1:11" x14ac:dyDescent="0.25">
      <c r="A15" s="8" t="s">
        <v>19</v>
      </c>
      <c r="B15" s="7">
        <v>17.774999991000001</v>
      </c>
      <c r="C15" s="7">
        <v>17.999999997</v>
      </c>
      <c r="D15" s="7">
        <v>18.225000003000002</v>
      </c>
      <c r="E15" s="7">
        <v>18.450000009</v>
      </c>
      <c r="F15" s="7">
        <v>18.230357136999999</v>
      </c>
      <c r="G15" s="7">
        <v>18</v>
      </c>
      <c r="H15" s="7">
        <v>18.214285719999999</v>
      </c>
      <c r="I15" s="7">
        <v>18.428571420000001</v>
      </c>
      <c r="J15" s="7">
        <v>18.64285714</v>
      </c>
      <c r="K15" s="7">
        <v>18.85714286</v>
      </c>
    </row>
    <row r="16" spans="1:11" x14ac:dyDescent="0.25">
      <c r="A16" s="8" t="s">
        <v>20</v>
      </c>
      <c r="B16" s="7">
        <v>3164.4242295149998</v>
      </c>
      <c r="C16" s="7">
        <v>3200.796924582</v>
      </c>
      <c r="D16" s="7">
        <v>3228.39</v>
      </c>
      <c r="E16" s="7">
        <v>3228.39</v>
      </c>
      <c r="F16" s="7">
        <v>3267.9900000000002</v>
      </c>
      <c r="G16" s="7">
        <v>3307.59</v>
      </c>
      <c r="H16" s="7">
        <v>3307.59</v>
      </c>
      <c r="I16" s="7">
        <v>3307.59</v>
      </c>
      <c r="J16" s="7">
        <v>3307.59</v>
      </c>
      <c r="K16" s="7">
        <v>3308.58</v>
      </c>
    </row>
    <row r="17" spans="1:11" x14ac:dyDescent="0.25">
      <c r="A17" s="8" t="s">
        <v>21</v>
      </c>
      <c r="B17" s="7">
        <v>116.59</v>
      </c>
      <c r="C17" s="7">
        <v>117.9</v>
      </c>
      <c r="D17" s="7">
        <v>119.21000000000001</v>
      </c>
      <c r="E17" s="7">
        <v>120.52</v>
      </c>
      <c r="F17" s="7">
        <v>121.83</v>
      </c>
      <c r="G17" s="7">
        <v>123.14</v>
      </c>
      <c r="H17" s="7">
        <v>124.45</v>
      </c>
      <c r="I17" s="7">
        <v>125.76</v>
      </c>
      <c r="J17" s="7">
        <v>127.07000000000001</v>
      </c>
      <c r="K17" s="7">
        <v>127.4</v>
      </c>
    </row>
    <row r="18" spans="1:11" x14ac:dyDescent="0.25">
      <c r="A18" s="8" t="s">
        <v>22</v>
      </c>
      <c r="B18" s="7">
        <v>651.87538485199991</v>
      </c>
      <c r="C18" s="7">
        <v>659.36820479300002</v>
      </c>
      <c r="D18" s="7">
        <v>666.86102550300006</v>
      </c>
      <c r="E18" s="7">
        <v>674.353846213</v>
      </c>
      <c r="F18" s="7">
        <v>687.61000025850001</v>
      </c>
      <c r="G18" s="7">
        <v>700.99282019200007</v>
      </c>
      <c r="H18" s="7">
        <v>708.61230757200008</v>
      </c>
      <c r="I18" s="7">
        <v>716.23179495199997</v>
      </c>
      <c r="J18" s="7">
        <v>723.85128233199998</v>
      </c>
      <c r="K18" s="7">
        <v>737.08307662000004</v>
      </c>
    </row>
    <row r="19" spans="1:11" x14ac:dyDescent="0.25">
      <c r="A19" s="8" t="s">
        <v>23</v>
      </c>
      <c r="B19" s="7">
        <v>24.712328775000003</v>
      </c>
      <c r="C19" s="7">
        <v>24.75</v>
      </c>
      <c r="D19" s="7">
        <v>24.75</v>
      </c>
      <c r="E19" s="7">
        <v>24.75</v>
      </c>
      <c r="F19" s="7">
        <v>24.75</v>
      </c>
      <c r="G19" s="7">
        <v>24.75</v>
      </c>
      <c r="H19" s="7">
        <v>24.75</v>
      </c>
      <c r="I19" s="7">
        <v>24.75</v>
      </c>
      <c r="J19" s="7">
        <v>24.75</v>
      </c>
      <c r="K19" s="7">
        <v>24.75</v>
      </c>
    </row>
    <row r="20" spans="1:11" x14ac:dyDescent="0.25">
      <c r="A20" s="8" t="s">
        <v>24</v>
      </c>
      <c r="B20" s="7">
        <v>14.103157881</v>
      </c>
      <c r="C20" s="7">
        <v>14.355</v>
      </c>
      <c r="D20" s="7">
        <v>14.606842119000001</v>
      </c>
      <c r="E20" s="7">
        <v>14.858684209000002</v>
      </c>
      <c r="F20" s="7">
        <v>15.371052644000001</v>
      </c>
      <c r="G20" s="7">
        <v>15.892105260000003</v>
      </c>
      <c r="H20" s="7">
        <v>16.152631589999999</v>
      </c>
      <c r="I20" s="7">
        <v>16.413157889999997</v>
      </c>
      <c r="J20" s="7">
        <v>16.673684219999998</v>
      </c>
      <c r="K20" s="7">
        <v>16.673684219999998</v>
      </c>
    </row>
    <row r="21" spans="1:11" x14ac:dyDescent="0.25">
      <c r="A21" s="8" t="s">
        <v>25</v>
      </c>
      <c r="B21" s="7">
        <v>2743.7200000000003</v>
      </c>
      <c r="C21" s="7">
        <v>2777.18</v>
      </c>
      <c r="D21" s="7">
        <v>2810.64</v>
      </c>
      <c r="E21" s="7">
        <v>2844.1</v>
      </c>
      <c r="F21" s="7">
        <v>2897.77</v>
      </c>
      <c r="G21" s="7">
        <v>2951.91</v>
      </c>
      <c r="H21" s="7">
        <v>2985.84</v>
      </c>
      <c r="I21" s="7">
        <v>3019.77</v>
      </c>
      <c r="J21" s="7">
        <v>3053.7000000000003</v>
      </c>
      <c r="K21" s="7">
        <v>3085.355</v>
      </c>
    </row>
    <row r="22" spans="1:11" x14ac:dyDescent="0.25">
      <c r="A22" s="8" t="s">
        <v>26</v>
      </c>
      <c r="B22" s="7">
        <v>21.886190484000004</v>
      </c>
      <c r="C22" s="7">
        <v>22.257142863000002</v>
      </c>
      <c r="D22" s="7">
        <v>22.628095242000004</v>
      </c>
      <c r="E22" s="7">
        <v>22.999047621000003</v>
      </c>
      <c r="F22" s="7">
        <v>23.369999999999997</v>
      </c>
      <c r="G22" s="7">
        <v>23.740952379000003</v>
      </c>
      <c r="H22" s="7">
        <v>23.740952379000003</v>
      </c>
      <c r="I22" s="7">
        <v>23.740952379000003</v>
      </c>
      <c r="J22" s="7">
        <v>23.740952379000003</v>
      </c>
      <c r="K22" s="7">
        <v>23.451428569499999</v>
      </c>
    </row>
    <row r="23" spans="1:11" x14ac:dyDescent="0.25">
      <c r="A23" s="8" t="s">
        <v>27</v>
      </c>
      <c r="B23" s="7">
        <v>63.112500000000004</v>
      </c>
      <c r="C23" s="7">
        <v>63.112500000000004</v>
      </c>
      <c r="D23" s="7">
        <v>63.112500000000004</v>
      </c>
      <c r="E23" s="7">
        <v>63.112500000000004</v>
      </c>
      <c r="F23" s="7">
        <v>64.040625000000006</v>
      </c>
      <c r="G23" s="7">
        <v>64.96875</v>
      </c>
      <c r="H23" s="7">
        <v>64.96875</v>
      </c>
      <c r="I23" s="7">
        <v>64.96875</v>
      </c>
      <c r="J23" s="7">
        <v>64.96875</v>
      </c>
      <c r="K23" s="7">
        <v>65.896874999999994</v>
      </c>
    </row>
    <row r="24" spans="1:11" x14ac:dyDescent="0.25">
      <c r="A24" s="8" t="s">
        <v>28</v>
      </c>
      <c r="B24" s="7">
        <v>799.92000000000007</v>
      </c>
      <c r="C24" s="7">
        <v>799.92000000000007</v>
      </c>
      <c r="D24" s="7">
        <v>799.92000000000007</v>
      </c>
      <c r="E24" s="7">
        <v>799.92000000000007</v>
      </c>
      <c r="F24" s="7">
        <v>805.36500000000001</v>
      </c>
      <c r="G24" s="7">
        <v>810.81000000000006</v>
      </c>
      <c r="H24" s="7">
        <v>810.81000000000006</v>
      </c>
      <c r="I24" s="7">
        <v>810.81000000000006</v>
      </c>
      <c r="J24" s="7">
        <v>810.81000000000006</v>
      </c>
      <c r="K24" s="7">
        <v>812.79</v>
      </c>
    </row>
    <row r="25" spans="1:11" x14ac:dyDescent="0.25">
      <c r="A25" s="8" t="s">
        <v>29</v>
      </c>
      <c r="B25" s="7">
        <v>366.1875</v>
      </c>
      <c r="C25" s="7">
        <v>370.70833347800004</v>
      </c>
      <c r="D25" s="7">
        <v>375.22916652200001</v>
      </c>
      <c r="E25" s="7">
        <v>379.75</v>
      </c>
      <c r="F25" s="7">
        <v>390.46875014700004</v>
      </c>
      <c r="G25" s="7">
        <v>401.33333318399997</v>
      </c>
      <c r="H25" s="7">
        <v>406</v>
      </c>
      <c r="I25" s="7">
        <v>410.66666681600003</v>
      </c>
      <c r="J25" s="7">
        <v>415.33333318399997</v>
      </c>
      <c r="K25" s="7">
        <v>424.6875</v>
      </c>
    </row>
    <row r="26" spans="1:11" x14ac:dyDescent="0.25">
      <c r="A26" s="8" t="s">
        <v>30</v>
      </c>
      <c r="B26" s="7">
        <v>51.296538484000003</v>
      </c>
      <c r="C26" s="7">
        <v>51.886153863000004</v>
      </c>
      <c r="D26" s="7">
        <v>52.475769241999998</v>
      </c>
      <c r="E26" s="7">
        <v>53.065384621000007</v>
      </c>
      <c r="F26" s="7">
        <v>54.7575</v>
      </c>
      <c r="G26" s="7">
        <v>56.473846148</v>
      </c>
      <c r="H26" s="7">
        <v>57.087692296</v>
      </c>
      <c r="I26" s="7">
        <v>57.701538444000001</v>
      </c>
      <c r="J26" s="7">
        <v>58.315384592000001</v>
      </c>
      <c r="K26" s="7">
        <v>59.704615355000001</v>
      </c>
    </row>
    <row r="27" spans="1:11" x14ac:dyDescent="0.25">
      <c r="A27" s="8" t="s">
        <v>31</v>
      </c>
      <c r="B27" s="7">
        <v>1431</v>
      </c>
      <c r="C27" s="7">
        <v>1446.9</v>
      </c>
      <c r="D27" s="7">
        <v>1462.8</v>
      </c>
      <c r="E27" s="7">
        <v>1478.7</v>
      </c>
      <c r="F27" s="7">
        <v>1501.18</v>
      </c>
      <c r="G27" s="7">
        <v>1523.8</v>
      </c>
      <c r="H27" s="7">
        <v>1539.8400000000001</v>
      </c>
      <c r="I27" s="7">
        <v>1555.88</v>
      </c>
      <c r="J27" s="7">
        <v>1571.92</v>
      </c>
      <c r="K27" s="7">
        <v>1609.2450000000001</v>
      </c>
    </row>
    <row r="28" spans="1:11" x14ac:dyDescent="0.25">
      <c r="A28" s="8" t="s">
        <v>32</v>
      </c>
      <c r="B28" s="7">
        <v>159.88314606</v>
      </c>
      <c r="C28" s="7">
        <v>161.51460666</v>
      </c>
      <c r="D28" s="7">
        <v>161.51460666</v>
      </c>
      <c r="E28" s="7">
        <v>161.51460666</v>
      </c>
      <c r="F28" s="7">
        <v>163.47235946800001</v>
      </c>
      <c r="G28" s="7">
        <v>165.43011227600002</v>
      </c>
      <c r="H28" s="7">
        <v>165.43011227600002</v>
      </c>
      <c r="I28" s="7">
        <v>165.43011227600002</v>
      </c>
      <c r="J28" s="7">
        <v>165.43011227600002</v>
      </c>
      <c r="K28" s="7">
        <v>166.40898868000002</v>
      </c>
    </row>
    <row r="29" spans="1:11" x14ac:dyDescent="0.25">
      <c r="A29" s="8" t="s">
        <v>33</v>
      </c>
      <c r="B29" s="7">
        <v>633.99225813700002</v>
      </c>
      <c r="C29" s="7">
        <v>633.99225813700002</v>
      </c>
      <c r="D29" s="7">
        <v>633.99225813700002</v>
      </c>
      <c r="E29" s="7">
        <v>633.99225813700002</v>
      </c>
      <c r="F29" s="7">
        <v>642.88000007350001</v>
      </c>
      <c r="G29" s="7">
        <v>651.76774201000001</v>
      </c>
      <c r="H29" s="7">
        <v>651.76774201000001</v>
      </c>
      <c r="I29" s="7">
        <v>651.76774201000001</v>
      </c>
      <c r="J29" s="7">
        <v>651.76774201000001</v>
      </c>
      <c r="K29" s="7">
        <v>657.692903301</v>
      </c>
    </row>
    <row r="30" spans="1:11" x14ac:dyDescent="0.25">
      <c r="A30" s="8" t="s">
        <v>34</v>
      </c>
      <c r="B30" s="7">
        <v>604.65</v>
      </c>
      <c r="C30" s="7">
        <v>604.65</v>
      </c>
      <c r="D30" s="7">
        <v>604.65</v>
      </c>
      <c r="E30" s="7">
        <v>604.65</v>
      </c>
      <c r="F30" s="7">
        <v>620.745</v>
      </c>
      <c r="G30" s="7">
        <v>636.84</v>
      </c>
      <c r="H30" s="7">
        <v>636.84</v>
      </c>
      <c r="I30" s="7">
        <v>636.84</v>
      </c>
      <c r="J30" s="7">
        <v>636.84</v>
      </c>
      <c r="K30" s="7">
        <v>645.10500000000002</v>
      </c>
    </row>
    <row r="31" spans="1:11" x14ac:dyDescent="0.25">
      <c r="A31" s="8" t="s">
        <v>35</v>
      </c>
      <c r="B31" s="7">
        <v>446.94186064500002</v>
      </c>
      <c r="C31" s="7">
        <v>451.64651136499998</v>
      </c>
      <c r="D31" s="7">
        <v>456.35116268000002</v>
      </c>
      <c r="E31" s="7">
        <v>461.05581399500005</v>
      </c>
      <c r="F31" s="7">
        <v>470.457209498</v>
      </c>
      <c r="G31" s="7">
        <v>475.15395368600002</v>
      </c>
      <c r="H31" s="7">
        <v>475.15395368600002</v>
      </c>
      <c r="I31" s="7">
        <v>475.15395368600002</v>
      </c>
      <c r="J31" s="7">
        <v>475.15395368600002</v>
      </c>
      <c r="K31" s="7">
        <v>477.11093043100004</v>
      </c>
    </row>
    <row r="32" spans="1:11" x14ac:dyDescent="0.25">
      <c r="A32" s="8" t="s">
        <v>36</v>
      </c>
      <c r="B32" s="7">
        <v>93.260869569999997</v>
      </c>
      <c r="C32" s="7">
        <v>94.456521720000012</v>
      </c>
      <c r="D32" s="7">
        <v>95.652173869999999</v>
      </c>
      <c r="E32" s="7">
        <v>96.847826130000001</v>
      </c>
      <c r="F32" s="7">
        <v>98.043478280000002</v>
      </c>
      <c r="G32" s="7">
        <v>99.239130430000003</v>
      </c>
      <c r="H32" s="7">
        <v>100.43478258</v>
      </c>
      <c r="I32" s="7">
        <v>101.63043472999999</v>
      </c>
      <c r="J32" s="7">
        <v>102.82608698999999</v>
      </c>
      <c r="K32" s="7">
        <v>104.494565227</v>
      </c>
    </row>
    <row r="33" spans="1:11" x14ac:dyDescent="0.25">
      <c r="A33" s="8" t="s">
        <v>37</v>
      </c>
      <c r="B33" s="7">
        <v>718.99397234700007</v>
      </c>
      <c r="C33" s="7">
        <v>727.76219179299994</v>
      </c>
      <c r="D33" s="7">
        <v>736.53041123900005</v>
      </c>
      <c r="E33" s="7">
        <v>745.298629796</v>
      </c>
      <c r="F33" s="7">
        <v>762.54904102199998</v>
      </c>
      <c r="G33" s="7">
        <v>779.99671252799999</v>
      </c>
      <c r="H33" s="7">
        <v>788.96219134500006</v>
      </c>
      <c r="I33" s="7">
        <v>797.92767107099996</v>
      </c>
      <c r="J33" s="7">
        <v>806.89315079699998</v>
      </c>
      <c r="K33" s="7">
        <v>823.93643874599991</v>
      </c>
    </row>
    <row r="34" spans="1:11" x14ac:dyDescent="0.25">
      <c r="A34" s="8" t="s">
        <v>38</v>
      </c>
      <c r="B34" s="7">
        <v>58.755199999999995</v>
      </c>
      <c r="C34" s="7">
        <v>59.454666687000007</v>
      </c>
      <c r="D34" s="7">
        <v>60.154133313000003</v>
      </c>
      <c r="E34" s="7">
        <v>60.39</v>
      </c>
      <c r="F34" s="7">
        <v>60.884999999999998</v>
      </c>
      <c r="G34" s="7">
        <v>61.38</v>
      </c>
      <c r="H34" s="7">
        <v>61.38</v>
      </c>
      <c r="I34" s="7">
        <v>61.38</v>
      </c>
      <c r="J34" s="7">
        <v>61.38</v>
      </c>
      <c r="K34" s="7">
        <v>60.884999999999998</v>
      </c>
    </row>
    <row r="35" spans="1:11" x14ac:dyDescent="0.25">
      <c r="A35" s="8" t="s">
        <v>39</v>
      </c>
      <c r="B35" s="7">
        <v>518.52767423199998</v>
      </c>
      <c r="C35" s="7">
        <v>527.62465153599999</v>
      </c>
      <c r="D35" s="7">
        <v>536.72162783700003</v>
      </c>
      <c r="E35" s="7">
        <v>545.81860514100003</v>
      </c>
      <c r="F35" s="7">
        <v>592.536976794</v>
      </c>
      <c r="G35" s="7">
        <v>640.48883675900004</v>
      </c>
      <c r="H35" s="7">
        <v>650.81930251099993</v>
      </c>
      <c r="I35" s="7">
        <v>661.14976712399994</v>
      </c>
      <c r="J35" s="7">
        <v>661.14976712399994</v>
      </c>
      <c r="K35" s="7">
        <v>707.00651128799996</v>
      </c>
    </row>
    <row r="36" spans="1:11" x14ac:dyDescent="0.25">
      <c r="A36" s="8" t="s">
        <v>40</v>
      </c>
      <c r="B36" s="7">
        <v>3760.8685705580006</v>
      </c>
      <c r="C36" s="7">
        <v>3760.8685705580006</v>
      </c>
      <c r="D36" s="7">
        <v>3760.8685705580006</v>
      </c>
      <c r="E36" s="7">
        <v>3760.8685705580006</v>
      </c>
      <c r="F36" s="7">
        <v>3727.2342848515004</v>
      </c>
      <c r="G36" s="7">
        <v>3693.5999991450003</v>
      </c>
      <c r="H36" s="7">
        <v>3693.5999991450003</v>
      </c>
      <c r="I36" s="7">
        <v>3693.5999991450003</v>
      </c>
      <c r="J36" s="7">
        <v>3693.5999991450003</v>
      </c>
      <c r="K36" s="7">
        <v>3679.7142848625003</v>
      </c>
    </row>
    <row r="37" spans="1:11" x14ac:dyDescent="0.25">
      <c r="A37" s="8" t="s">
        <v>41</v>
      </c>
      <c r="B37" s="7">
        <v>435.53000000000003</v>
      </c>
      <c r="C37" s="7">
        <v>435.53000000000003</v>
      </c>
      <c r="D37" s="7">
        <v>435.53000000000003</v>
      </c>
      <c r="E37" s="7">
        <v>435.53000000000003</v>
      </c>
      <c r="F37" s="7">
        <v>430.19499999999999</v>
      </c>
      <c r="G37" s="7">
        <v>424.86</v>
      </c>
      <c r="H37" s="7">
        <v>424.86</v>
      </c>
      <c r="I37" s="7">
        <v>424.86</v>
      </c>
      <c r="J37" s="7">
        <v>424.86</v>
      </c>
      <c r="K37" s="7">
        <v>423.40500000000003</v>
      </c>
    </row>
    <row r="38" spans="1:11" x14ac:dyDescent="0.25">
      <c r="A38" s="8" t="s">
        <v>42</v>
      </c>
      <c r="B38" s="7">
        <v>4.8500000000000005</v>
      </c>
      <c r="C38" s="7">
        <v>4.8500000000000005</v>
      </c>
      <c r="D38" s="7">
        <v>4.8500000000000005</v>
      </c>
      <c r="E38" s="7">
        <v>4.8500000000000005</v>
      </c>
      <c r="F38" s="7">
        <v>4.8500000000000005</v>
      </c>
      <c r="G38" s="7">
        <v>4.8500000000000005</v>
      </c>
      <c r="H38" s="7">
        <v>4.8500000000000005</v>
      </c>
      <c r="I38" s="7">
        <v>4.8500000000000005</v>
      </c>
      <c r="J38" s="7">
        <v>4.8500000000000005</v>
      </c>
      <c r="K38" s="7">
        <v>4.8500000000000005</v>
      </c>
    </row>
    <row r="39" spans="1:11" x14ac:dyDescent="0.25">
      <c r="A39" s="8" t="s">
        <v>43</v>
      </c>
      <c r="B39" s="7">
        <v>485.1</v>
      </c>
      <c r="C39" s="7">
        <v>485.1</v>
      </c>
      <c r="D39" s="7">
        <v>485.1</v>
      </c>
      <c r="E39" s="7">
        <v>485.1</v>
      </c>
      <c r="F39" s="7">
        <v>485.59500000000003</v>
      </c>
      <c r="G39" s="7">
        <v>486.09000000000003</v>
      </c>
      <c r="H39" s="7">
        <v>486.09000000000003</v>
      </c>
      <c r="I39" s="7">
        <v>486.09000000000003</v>
      </c>
      <c r="J39" s="7">
        <v>486.09000000000003</v>
      </c>
      <c r="K39" s="7">
        <v>488.565</v>
      </c>
    </row>
    <row r="40" spans="1:11" x14ac:dyDescent="0.25">
      <c r="A40" s="8" t="s">
        <v>44</v>
      </c>
      <c r="B40" s="7">
        <v>158.08000000000001</v>
      </c>
      <c r="C40" s="7">
        <v>158.08000000000001</v>
      </c>
      <c r="D40" s="7">
        <v>158.08000000000001</v>
      </c>
      <c r="E40" s="7">
        <v>158.08000000000001</v>
      </c>
      <c r="F40" s="7">
        <v>161.28</v>
      </c>
      <c r="G40" s="7">
        <v>164.48</v>
      </c>
      <c r="H40" s="7">
        <v>164.48</v>
      </c>
      <c r="I40" s="7">
        <v>164.48</v>
      </c>
      <c r="J40" s="7">
        <v>164.48</v>
      </c>
      <c r="K40" s="7">
        <v>167.04</v>
      </c>
    </row>
    <row r="41" spans="1:11" x14ac:dyDescent="0.25">
      <c r="A41" s="8" t="s">
        <v>45</v>
      </c>
      <c r="B41" s="7">
        <v>256.48</v>
      </c>
      <c r="C41" s="7">
        <v>261.06</v>
      </c>
      <c r="D41" s="7">
        <v>265.64</v>
      </c>
      <c r="E41" s="7">
        <v>270.22000000000003</v>
      </c>
      <c r="F41" s="7">
        <v>286.2</v>
      </c>
      <c r="G41" s="7">
        <v>302.56</v>
      </c>
      <c r="H41" s="7">
        <v>307.52</v>
      </c>
      <c r="I41" s="7">
        <v>312.48</v>
      </c>
      <c r="J41" s="7">
        <v>317.44</v>
      </c>
      <c r="K41" s="7">
        <v>328</v>
      </c>
    </row>
    <row r="42" spans="1:11" x14ac:dyDescent="0.25">
      <c r="A42" s="8" t="s">
        <v>46</v>
      </c>
      <c r="B42" s="7">
        <v>1244.4759499900001</v>
      </c>
      <c r="C42" s="7">
        <v>1258.6177216199999</v>
      </c>
      <c r="D42" s="7">
        <v>1272.7594932500001</v>
      </c>
      <c r="E42" s="7">
        <v>1286.9012662100001</v>
      </c>
      <c r="F42" s="7">
        <v>1308.3797466999999</v>
      </c>
      <c r="G42" s="7">
        <v>1330.0177208549999</v>
      </c>
      <c r="H42" s="7">
        <v>1331.55</v>
      </c>
      <c r="I42" s="7">
        <v>1331.55</v>
      </c>
      <c r="J42" s="7">
        <v>1331.55</v>
      </c>
      <c r="K42" s="7">
        <v>1332.0450000000001</v>
      </c>
    </row>
    <row r="43" spans="1:11" x14ac:dyDescent="0.25">
      <c r="A43" s="8" t="s">
        <v>47</v>
      </c>
      <c r="B43" s="7">
        <v>1833.0230769899999</v>
      </c>
      <c r="C43" s="7">
        <v>1833.0230769899999</v>
      </c>
      <c r="D43" s="7">
        <v>1833.0230769899999</v>
      </c>
      <c r="E43" s="7">
        <v>1833.0230769899999</v>
      </c>
      <c r="F43" s="7">
        <v>1870.9476923760001</v>
      </c>
      <c r="G43" s="7">
        <v>1908.872307762</v>
      </c>
      <c r="H43" s="7">
        <v>1908.872307762</v>
      </c>
      <c r="I43" s="7">
        <v>1908.872307762</v>
      </c>
      <c r="J43" s="7">
        <v>1908.872307762</v>
      </c>
      <c r="K43" s="7">
        <v>1948.1513736975</v>
      </c>
    </row>
    <row r="44" spans="1:11" x14ac:dyDescent="0.25">
      <c r="A44" s="8" t="s">
        <v>48</v>
      </c>
      <c r="B44" s="7">
        <v>220.19</v>
      </c>
      <c r="C44" s="7">
        <v>222.46</v>
      </c>
      <c r="D44" s="7">
        <v>224.73000000000002</v>
      </c>
      <c r="E44" s="7">
        <v>224.73000000000002</v>
      </c>
      <c r="F44" s="7">
        <v>226.215</v>
      </c>
      <c r="G44" s="7">
        <v>227.70000000000002</v>
      </c>
      <c r="H44" s="7">
        <v>227.70000000000002</v>
      </c>
      <c r="I44" s="7">
        <v>227.70000000000002</v>
      </c>
      <c r="J44" s="7">
        <v>227.70000000000002</v>
      </c>
      <c r="K44" s="7">
        <v>228.69</v>
      </c>
    </row>
    <row r="45" spans="1:11" x14ac:dyDescent="0.25">
      <c r="A45" s="8" t="s">
        <v>49</v>
      </c>
      <c r="B45" s="7">
        <v>1258.6666664700001</v>
      </c>
      <c r="C45" s="7">
        <v>1272.6518524199998</v>
      </c>
      <c r="D45" s="7">
        <v>1286.6370366000001</v>
      </c>
      <c r="E45" s="7">
        <v>1300.6222225500001</v>
      </c>
      <c r="F45" s="7">
        <v>1355.8281474495</v>
      </c>
      <c r="G45" s="7">
        <v>1411.9111112040002</v>
      </c>
      <c r="H45" s="7">
        <v>1426.773334239</v>
      </c>
      <c r="I45" s="7">
        <v>1441.635555393</v>
      </c>
      <c r="J45" s="7">
        <v>1456.4977784280002</v>
      </c>
      <c r="K45" s="7">
        <v>1500.693332907</v>
      </c>
    </row>
    <row r="46" spans="1:11" x14ac:dyDescent="0.25">
      <c r="A46" s="8" t="s">
        <v>50</v>
      </c>
      <c r="B46" s="7">
        <v>524.44444450999993</v>
      </c>
      <c r="C46" s="7">
        <v>530.27160488000004</v>
      </c>
      <c r="D46" s="7">
        <v>536.09876524999993</v>
      </c>
      <c r="E46" s="7">
        <v>541.92592621000006</v>
      </c>
      <c r="F46" s="7">
        <v>555.180247076</v>
      </c>
      <c r="G46" s="7">
        <v>568.59259263000001</v>
      </c>
      <c r="H46" s="7">
        <v>574.57777768799997</v>
      </c>
      <c r="I46" s="7">
        <v>580.56296274600004</v>
      </c>
      <c r="J46" s="7">
        <v>586.54814841000007</v>
      </c>
      <c r="K46" s="7">
        <v>597.91111124699989</v>
      </c>
    </row>
    <row r="47" spans="1:11" x14ac:dyDescent="0.25">
      <c r="A47" s="8" t="s">
        <v>51</v>
      </c>
      <c r="B47" s="7">
        <v>276.54725294999997</v>
      </c>
      <c r="C47" s="7">
        <v>276.54725294999997</v>
      </c>
      <c r="D47" s="7">
        <v>276.54725294999997</v>
      </c>
      <c r="E47" s="7">
        <v>276.54725294999997</v>
      </c>
      <c r="F47" s="7">
        <v>274.86098921249999</v>
      </c>
      <c r="G47" s="7">
        <v>273.174725475</v>
      </c>
      <c r="H47" s="7">
        <v>273.174725475</v>
      </c>
      <c r="I47" s="7">
        <v>273.174725475</v>
      </c>
      <c r="J47" s="7">
        <v>273.174725475</v>
      </c>
      <c r="K47" s="7">
        <v>266.76692327249998</v>
      </c>
    </row>
    <row r="48" spans="1:11" x14ac:dyDescent="0.25">
      <c r="A48" s="8" t="s">
        <v>52</v>
      </c>
      <c r="B48" s="7">
        <v>26364.837351533002</v>
      </c>
      <c r="C48" s="7">
        <v>26549.021112205002</v>
      </c>
      <c r="D48" s="7">
        <v>26722.756119196005</v>
      </c>
      <c r="E48" s="7">
        <v>26866.164455294009</v>
      </c>
      <c r="F48" s="7">
        <v>27278.333687884504</v>
      </c>
      <c r="G48" s="7">
        <v>27689.803873970002</v>
      </c>
      <c r="H48" s="7">
        <v>27819.137356538002</v>
      </c>
      <c r="I48" s="7">
        <v>27946.938557642003</v>
      </c>
      <c r="J48" s="7">
        <v>28062.425110079002</v>
      </c>
      <c r="K48" s="7">
        <v>28366.414610298001</v>
      </c>
    </row>
    <row r="49" spans="1:11" x14ac:dyDescent="0.25">
      <c r="A49" s="8" t="s">
        <v>53</v>
      </c>
      <c r="B49" s="7">
        <v>26364.837351533002</v>
      </c>
      <c r="C49" s="7">
        <v>26549.021112205002</v>
      </c>
      <c r="D49" s="7">
        <v>26722.756119196005</v>
      </c>
      <c r="E49" s="7">
        <v>26866.164455294009</v>
      </c>
      <c r="F49" s="7">
        <v>27278.333687884504</v>
      </c>
      <c r="G49" s="7">
        <v>27689.803873970002</v>
      </c>
      <c r="H49" s="7">
        <v>27819.137356538002</v>
      </c>
      <c r="I49" s="7">
        <v>27946.938557642003</v>
      </c>
      <c r="J49" s="7">
        <v>28062.425110079002</v>
      </c>
      <c r="K49" s="7">
        <v>28366.414610298001</v>
      </c>
    </row>
    <row r="50" spans="1:11" x14ac:dyDescent="0.25">
      <c r="A50" s="8" t="s">
        <v>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x14ac:dyDescent="0.25">
      <c r="A51" s="8" t="s">
        <v>55</v>
      </c>
      <c r="B51" s="7">
        <v>26364.837351533002</v>
      </c>
      <c r="C51" s="7">
        <v>26549.021112205002</v>
      </c>
      <c r="D51" s="7">
        <v>26722.756119196005</v>
      </c>
      <c r="E51" s="7">
        <v>26866.164455294009</v>
      </c>
      <c r="F51" s="7">
        <v>27278.333687884504</v>
      </c>
      <c r="G51" s="7">
        <v>27689.803873970002</v>
      </c>
      <c r="H51" s="7">
        <v>27819.137356538002</v>
      </c>
      <c r="I51" s="7">
        <v>27946.938557642003</v>
      </c>
      <c r="J51" s="7">
        <v>28062.425110079002</v>
      </c>
      <c r="K51" s="7">
        <v>28366.414610298001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B27" workbookViewId="0">
      <selection activeCell="O34" sqref="O34"/>
    </sheetView>
  </sheetViews>
  <sheetFormatPr defaultRowHeight="15" x14ac:dyDescent="0.25"/>
  <cols>
    <col min="1" max="1" width="54.85546875" style="2" customWidth="1"/>
    <col min="2" max="11" width="10.28515625" style="2" customWidth="1"/>
    <col min="12" max="12" width="9.140625" style="2"/>
    <col min="13" max="13" width="14.7109375" style="2" bestFit="1" customWidth="1"/>
    <col min="14" max="256" width="9.140625" style="2"/>
    <col min="257" max="257" width="54.85546875" style="2" customWidth="1"/>
    <col min="258" max="267" width="10.28515625" style="2" customWidth="1"/>
    <col min="268" max="512" width="9.140625" style="2"/>
    <col min="513" max="513" width="54.85546875" style="2" customWidth="1"/>
    <col min="514" max="523" width="10.28515625" style="2" customWidth="1"/>
    <col min="524" max="768" width="9.140625" style="2"/>
    <col min="769" max="769" width="54.85546875" style="2" customWidth="1"/>
    <col min="770" max="779" width="10.28515625" style="2" customWidth="1"/>
    <col min="780" max="1024" width="9.140625" style="2"/>
    <col min="1025" max="1025" width="54.85546875" style="2" customWidth="1"/>
    <col min="1026" max="1035" width="10.28515625" style="2" customWidth="1"/>
    <col min="1036" max="1280" width="9.140625" style="2"/>
    <col min="1281" max="1281" width="54.85546875" style="2" customWidth="1"/>
    <col min="1282" max="1291" width="10.28515625" style="2" customWidth="1"/>
    <col min="1292" max="1536" width="9.140625" style="2"/>
    <col min="1537" max="1537" width="54.85546875" style="2" customWidth="1"/>
    <col min="1538" max="1547" width="10.28515625" style="2" customWidth="1"/>
    <col min="1548" max="1792" width="9.140625" style="2"/>
    <col min="1793" max="1793" width="54.85546875" style="2" customWidth="1"/>
    <col min="1794" max="1803" width="10.28515625" style="2" customWidth="1"/>
    <col min="1804" max="2048" width="9.140625" style="2"/>
    <col min="2049" max="2049" width="54.85546875" style="2" customWidth="1"/>
    <col min="2050" max="2059" width="10.28515625" style="2" customWidth="1"/>
    <col min="2060" max="2304" width="9.140625" style="2"/>
    <col min="2305" max="2305" width="54.85546875" style="2" customWidth="1"/>
    <col min="2306" max="2315" width="10.28515625" style="2" customWidth="1"/>
    <col min="2316" max="2560" width="9.140625" style="2"/>
    <col min="2561" max="2561" width="54.85546875" style="2" customWidth="1"/>
    <col min="2562" max="2571" width="10.28515625" style="2" customWidth="1"/>
    <col min="2572" max="2816" width="9.140625" style="2"/>
    <col min="2817" max="2817" width="54.85546875" style="2" customWidth="1"/>
    <col min="2818" max="2827" width="10.28515625" style="2" customWidth="1"/>
    <col min="2828" max="3072" width="9.140625" style="2"/>
    <col min="3073" max="3073" width="54.85546875" style="2" customWidth="1"/>
    <col min="3074" max="3083" width="10.28515625" style="2" customWidth="1"/>
    <col min="3084" max="3328" width="9.140625" style="2"/>
    <col min="3329" max="3329" width="54.85546875" style="2" customWidth="1"/>
    <col min="3330" max="3339" width="10.28515625" style="2" customWidth="1"/>
    <col min="3340" max="3584" width="9.140625" style="2"/>
    <col min="3585" max="3585" width="54.85546875" style="2" customWidth="1"/>
    <col min="3586" max="3595" width="10.28515625" style="2" customWidth="1"/>
    <col min="3596" max="3840" width="9.140625" style="2"/>
    <col min="3841" max="3841" width="54.85546875" style="2" customWidth="1"/>
    <col min="3842" max="3851" width="10.28515625" style="2" customWidth="1"/>
    <col min="3852" max="4096" width="9.140625" style="2"/>
    <col min="4097" max="4097" width="54.85546875" style="2" customWidth="1"/>
    <col min="4098" max="4107" width="10.28515625" style="2" customWidth="1"/>
    <col min="4108" max="4352" width="9.140625" style="2"/>
    <col min="4353" max="4353" width="54.85546875" style="2" customWidth="1"/>
    <col min="4354" max="4363" width="10.28515625" style="2" customWidth="1"/>
    <col min="4364" max="4608" width="9.140625" style="2"/>
    <col min="4609" max="4609" width="54.85546875" style="2" customWidth="1"/>
    <col min="4610" max="4619" width="10.28515625" style="2" customWidth="1"/>
    <col min="4620" max="4864" width="9.140625" style="2"/>
    <col min="4865" max="4865" width="54.85546875" style="2" customWidth="1"/>
    <col min="4866" max="4875" width="10.28515625" style="2" customWidth="1"/>
    <col min="4876" max="5120" width="9.140625" style="2"/>
    <col min="5121" max="5121" width="54.85546875" style="2" customWidth="1"/>
    <col min="5122" max="5131" width="10.28515625" style="2" customWidth="1"/>
    <col min="5132" max="5376" width="9.140625" style="2"/>
    <col min="5377" max="5377" width="54.85546875" style="2" customWidth="1"/>
    <col min="5378" max="5387" width="10.28515625" style="2" customWidth="1"/>
    <col min="5388" max="5632" width="9.140625" style="2"/>
    <col min="5633" max="5633" width="54.85546875" style="2" customWidth="1"/>
    <col min="5634" max="5643" width="10.28515625" style="2" customWidth="1"/>
    <col min="5644" max="5888" width="9.140625" style="2"/>
    <col min="5889" max="5889" width="54.85546875" style="2" customWidth="1"/>
    <col min="5890" max="5899" width="10.28515625" style="2" customWidth="1"/>
    <col min="5900" max="6144" width="9.140625" style="2"/>
    <col min="6145" max="6145" width="54.85546875" style="2" customWidth="1"/>
    <col min="6146" max="6155" width="10.28515625" style="2" customWidth="1"/>
    <col min="6156" max="6400" width="9.140625" style="2"/>
    <col min="6401" max="6401" width="54.85546875" style="2" customWidth="1"/>
    <col min="6402" max="6411" width="10.28515625" style="2" customWidth="1"/>
    <col min="6412" max="6656" width="9.140625" style="2"/>
    <col min="6657" max="6657" width="54.85546875" style="2" customWidth="1"/>
    <col min="6658" max="6667" width="10.28515625" style="2" customWidth="1"/>
    <col min="6668" max="6912" width="9.140625" style="2"/>
    <col min="6913" max="6913" width="54.85546875" style="2" customWidth="1"/>
    <col min="6914" max="6923" width="10.28515625" style="2" customWidth="1"/>
    <col min="6924" max="7168" width="9.140625" style="2"/>
    <col min="7169" max="7169" width="54.85546875" style="2" customWidth="1"/>
    <col min="7170" max="7179" width="10.28515625" style="2" customWidth="1"/>
    <col min="7180" max="7424" width="9.140625" style="2"/>
    <col min="7425" max="7425" width="54.85546875" style="2" customWidth="1"/>
    <col min="7426" max="7435" width="10.28515625" style="2" customWidth="1"/>
    <col min="7436" max="7680" width="9.140625" style="2"/>
    <col min="7681" max="7681" width="54.85546875" style="2" customWidth="1"/>
    <col min="7682" max="7691" width="10.28515625" style="2" customWidth="1"/>
    <col min="7692" max="7936" width="9.140625" style="2"/>
    <col min="7937" max="7937" width="54.85546875" style="2" customWidth="1"/>
    <col min="7938" max="7947" width="10.28515625" style="2" customWidth="1"/>
    <col min="7948" max="8192" width="9.140625" style="2"/>
    <col min="8193" max="8193" width="54.85546875" style="2" customWidth="1"/>
    <col min="8194" max="8203" width="10.28515625" style="2" customWidth="1"/>
    <col min="8204" max="8448" width="9.140625" style="2"/>
    <col min="8449" max="8449" width="54.85546875" style="2" customWidth="1"/>
    <col min="8450" max="8459" width="10.28515625" style="2" customWidth="1"/>
    <col min="8460" max="8704" width="9.140625" style="2"/>
    <col min="8705" max="8705" width="54.85546875" style="2" customWidth="1"/>
    <col min="8706" max="8715" width="10.28515625" style="2" customWidth="1"/>
    <col min="8716" max="8960" width="9.140625" style="2"/>
    <col min="8961" max="8961" width="54.85546875" style="2" customWidth="1"/>
    <col min="8962" max="8971" width="10.28515625" style="2" customWidth="1"/>
    <col min="8972" max="9216" width="9.140625" style="2"/>
    <col min="9217" max="9217" width="54.85546875" style="2" customWidth="1"/>
    <col min="9218" max="9227" width="10.28515625" style="2" customWidth="1"/>
    <col min="9228" max="9472" width="9.140625" style="2"/>
    <col min="9473" max="9473" width="54.85546875" style="2" customWidth="1"/>
    <col min="9474" max="9483" width="10.28515625" style="2" customWidth="1"/>
    <col min="9484" max="9728" width="9.140625" style="2"/>
    <col min="9729" max="9729" width="54.85546875" style="2" customWidth="1"/>
    <col min="9730" max="9739" width="10.28515625" style="2" customWidth="1"/>
    <col min="9740" max="9984" width="9.140625" style="2"/>
    <col min="9985" max="9985" width="54.85546875" style="2" customWidth="1"/>
    <col min="9986" max="9995" width="10.28515625" style="2" customWidth="1"/>
    <col min="9996" max="10240" width="9.140625" style="2"/>
    <col min="10241" max="10241" width="54.85546875" style="2" customWidth="1"/>
    <col min="10242" max="10251" width="10.28515625" style="2" customWidth="1"/>
    <col min="10252" max="10496" width="9.140625" style="2"/>
    <col min="10497" max="10497" width="54.85546875" style="2" customWidth="1"/>
    <col min="10498" max="10507" width="10.28515625" style="2" customWidth="1"/>
    <col min="10508" max="10752" width="9.140625" style="2"/>
    <col min="10753" max="10753" width="54.85546875" style="2" customWidth="1"/>
    <col min="10754" max="10763" width="10.28515625" style="2" customWidth="1"/>
    <col min="10764" max="11008" width="9.140625" style="2"/>
    <col min="11009" max="11009" width="54.85546875" style="2" customWidth="1"/>
    <col min="11010" max="11019" width="10.28515625" style="2" customWidth="1"/>
    <col min="11020" max="11264" width="9.140625" style="2"/>
    <col min="11265" max="11265" width="54.85546875" style="2" customWidth="1"/>
    <col min="11266" max="11275" width="10.28515625" style="2" customWidth="1"/>
    <col min="11276" max="11520" width="9.140625" style="2"/>
    <col min="11521" max="11521" width="54.85546875" style="2" customWidth="1"/>
    <col min="11522" max="11531" width="10.28515625" style="2" customWidth="1"/>
    <col min="11532" max="11776" width="9.140625" style="2"/>
    <col min="11777" max="11777" width="54.85546875" style="2" customWidth="1"/>
    <col min="11778" max="11787" width="10.28515625" style="2" customWidth="1"/>
    <col min="11788" max="12032" width="9.140625" style="2"/>
    <col min="12033" max="12033" width="54.85546875" style="2" customWidth="1"/>
    <col min="12034" max="12043" width="10.28515625" style="2" customWidth="1"/>
    <col min="12044" max="12288" width="9.140625" style="2"/>
    <col min="12289" max="12289" width="54.85546875" style="2" customWidth="1"/>
    <col min="12290" max="12299" width="10.28515625" style="2" customWidth="1"/>
    <col min="12300" max="12544" width="9.140625" style="2"/>
    <col min="12545" max="12545" width="54.85546875" style="2" customWidth="1"/>
    <col min="12546" max="12555" width="10.28515625" style="2" customWidth="1"/>
    <col min="12556" max="12800" width="9.140625" style="2"/>
    <col min="12801" max="12801" width="54.85546875" style="2" customWidth="1"/>
    <col min="12802" max="12811" width="10.28515625" style="2" customWidth="1"/>
    <col min="12812" max="13056" width="9.140625" style="2"/>
    <col min="13057" max="13057" width="54.85546875" style="2" customWidth="1"/>
    <col min="13058" max="13067" width="10.28515625" style="2" customWidth="1"/>
    <col min="13068" max="13312" width="9.140625" style="2"/>
    <col min="13313" max="13313" width="54.85546875" style="2" customWidth="1"/>
    <col min="13314" max="13323" width="10.28515625" style="2" customWidth="1"/>
    <col min="13324" max="13568" width="9.140625" style="2"/>
    <col min="13569" max="13569" width="54.85546875" style="2" customWidth="1"/>
    <col min="13570" max="13579" width="10.28515625" style="2" customWidth="1"/>
    <col min="13580" max="13824" width="9.140625" style="2"/>
    <col min="13825" max="13825" width="54.85546875" style="2" customWidth="1"/>
    <col min="13826" max="13835" width="10.28515625" style="2" customWidth="1"/>
    <col min="13836" max="14080" width="9.140625" style="2"/>
    <col min="14081" max="14081" width="54.85546875" style="2" customWidth="1"/>
    <col min="14082" max="14091" width="10.28515625" style="2" customWidth="1"/>
    <col min="14092" max="14336" width="9.140625" style="2"/>
    <col min="14337" max="14337" width="54.85546875" style="2" customWidth="1"/>
    <col min="14338" max="14347" width="10.28515625" style="2" customWidth="1"/>
    <col min="14348" max="14592" width="9.140625" style="2"/>
    <col min="14593" max="14593" width="54.85546875" style="2" customWidth="1"/>
    <col min="14594" max="14603" width="10.28515625" style="2" customWidth="1"/>
    <col min="14604" max="14848" width="9.140625" style="2"/>
    <col min="14849" max="14849" width="54.85546875" style="2" customWidth="1"/>
    <col min="14850" max="14859" width="10.28515625" style="2" customWidth="1"/>
    <col min="14860" max="15104" width="9.140625" style="2"/>
    <col min="15105" max="15105" width="54.85546875" style="2" customWidth="1"/>
    <col min="15106" max="15115" width="10.28515625" style="2" customWidth="1"/>
    <col min="15116" max="15360" width="9.140625" style="2"/>
    <col min="15361" max="15361" width="54.85546875" style="2" customWidth="1"/>
    <col min="15362" max="15371" width="10.28515625" style="2" customWidth="1"/>
    <col min="15372" max="15616" width="9.140625" style="2"/>
    <col min="15617" max="15617" width="54.85546875" style="2" customWidth="1"/>
    <col min="15618" max="15627" width="10.28515625" style="2" customWidth="1"/>
    <col min="15628" max="15872" width="9.140625" style="2"/>
    <col min="15873" max="15873" width="54.85546875" style="2" customWidth="1"/>
    <col min="15874" max="15883" width="10.28515625" style="2" customWidth="1"/>
    <col min="15884" max="16128" width="9.140625" style="2"/>
    <col min="16129" max="16129" width="54.85546875" style="2" customWidth="1"/>
    <col min="16130" max="16139" width="10.28515625" style="2" customWidth="1"/>
    <col min="16140" max="16384" width="9.140625" style="2"/>
  </cols>
  <sheetData>
    <row r="1" spans="1:11" ht="18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9" customHeight="1" x14ac:dyDescent="0.25">
      <c r="A2" s="3"/>
      <c r="B2" s="1"/>
      <c r="C2" s="1"/>
      <c r="D2" s="1"/>
      <c r="E2" s="1"/>
      <c r="F2" s="1"/>
      <c r="G2" s="1"/>
      <c r="H2" s="3"/>
      <c r="I2" s="1"/>
      <c r="J2" s="1"/>
      <c r="K2" s="1"/>
    </row>
    <row r="3" spans="1:11" ht="18" customHeight="1" x14ac:dyDescent="0.25">
      <c r="A3" s="37" t="s">
        <v>57</v>
      </c>
      <c r="B3" s="37"/>
      <c r="C3" s="37"/>
      <c r="D3" s="37"/>
      <c r="E3" s="37"/>
      <c r="F3" s="37"/>
      <c r="G3" s="37"/>
      <c r="H3" s="37"/>
      <c r="I3" s="1"/>
      <c r="J3" s="1"/>
      <c r="K3" s="1"/>
    </row>
    <row r="4" spans="1:11" ht="9" customHeight="1" x14ac:dyDescent="0.25">
      <c r="A4" s="3"/>
      <c r="B4" s="1"/>
      <c r="C4" s="1"/>
      <c r="D4" s="1"/>
      <c r="E4" s="1"/>
      <c r="F4" s="1"/>
      <c r="G4" s="1"/>
      <c r="H4" s="3"/>
      <c r="I4" s="1"/>
      <c r="J4" s="1"/>
      <c r="K4" s="1"/>
    </row>
    <row r="5" spans="1:11" ht="27" customHeight="1" x14ac:dyDescent="0.25">
      <c r="A5" s="38"/>
      <c r="B5" s="38"/>
      <c r="C5" s="38"/>
      <c r="D5" s="38"/>
      <c r="E5" s="38"/>
      <c r="F5" s="38"/>
      <c r="G5" s="38"/>
      <c r="H5" s="38"/>
      <c r="I5" s="1"/>
      <c r="J5" s="1"/>
      <c r="K5" s="1"/>
    </row>
    <row r="6" spans="1:11" ht="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</row>
    <row r="8" spans="1:11" x14ac:dyDescent="0.25">
      <c r="A8" s="4" t="s">
        <v>12</v>
      </c>
      <c r="B8" s="6">
        <v>0</v>
      </c>
      <c r="C8" s="7">
        <v>0</v>
      </c>
      <c r="D8" s="7">
        <v>0</v>
      </c>
      <c r="E8" s="7">
        <v>0</v>
      </c>
      <c r="F8" s="7">
        <v>445.7475</v>
      </c>
      <c r="G8" s="7">
        <v>906.84</v>
      </c>
      <c r="H8" s="7">
        <v>906.84</v>
      </c>
      <c r="I8" s="7">
        <v>906.84</v>
      </c>
      <c r="J8" s="7">
        <v>906.84</v>
      </c>
      <c r="K8" s="7">
        <v>912.78</v>
      </c>
    </row>
    <row r="9" spans="1:11" x14ac:dyDescent="0.25">
      <c r="A9" s="8" t="s">
        <v>13</v>
      </c>
      <c r="B9" s="7">
        <v>0</v>
      </c>
      <c r="C9" s="7">
        <v>0</v>
      </c>
      <c r="D9" s="7">
        <v>137.952287259</v>
      </c>
      <c r="E9" s="7">
        <v>275.904574518</v>
      </c>
      <c r="F9" s="7">
        <v>281.54968090199998</v>
      </c>
      <c r="G9" s="7">
        <v>287.19478728600001</v>
      </c>
      <c r="H9" s="7">
        <v>287.19478728600001</v>
      </c>
      <c r="I9" s="7">
        <v>287.19478728600001</v>
      </c>
      <c r="J9" s="7">
        <v>287.19478728600001</v>
      </c>
      <c r="K9" s="7">
        <v>291.42861707399999</v>
      </c>
    </row>
    <row r="10" spans="1:11" x14ac:dyDescent="0.25">
      <c r="A10" s="8" t="s">
        <v>14</v>
      </c>
      <c r="B10" s="7">
        <v>0</v>
      </c>
      <c r="C10" s="7">
        <v>0</v>
      </c>
      <c r="D10" s="7">
        <v>0</v>
      </c>
      <c r="E10" s="7">
        <v>396</v>
      </c>
      <c r="F10" s="7">
        <v>806.35500000000002</v>
      </c>
      <c r="G10" s="7">
        <v>820.71</v>
      </c>
      <c r="H10" s="7">
        <v>820.71</v>
      </c>
      <c r="I10" s="7">
        <v>820.71</v>
      </c>
      <c r="J10" s="7">
        <v>820.71</v>
      </c>
      <c r="K10" s="7">
        <v>837.54</v>
      </c>
    </row>
    <row r="11" spans="1:11" x14ac:dyDescent="0.25">
      <c r="A11" s="8" t="s">
        <v>15</v>
      </c>
      <c r="B11" s="7">
        <v>0</v>
      </c>
      <c r="C11" s="7">
        <v>254.11600010100003</v>
      </c>
      <c r="D11" s="7">
        <v>257.10559989900003</v>
      </c>
      <c r="E11" s="7">
        <v>260.09520000000003</v>
      </c>
      <c r="F11" s="7">
        <v>257.87520009900004</v>
      </c>
      <c r="G11" s="7">
        <v>255.53679990299997</v>
      </c>
      <c r="H11" s="7">
        <v>258.40800000000002</v>
      </c>
      <c r="I11" s="7">
        <v>261.279200097</v>
      </c>
      <c r="J11" s="7">
        <v>264.15039990299999</v>
      </c>
      <c r="K11" s="7">
        <v>260.59840000000003</v>
      </c>
    </row>
    <row r="12" spans="1:11" x14ac:dyDescent="0.25">
      <c r="A12" s="8" t="s">
        <v>16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690.64</v>
      </c>
      <c r="I12" s="7">
        <v>697.76</v>
      </c>
      <c r="J12" s="7">
        <v>704.88</v>
      </c>
      <c r="K12" s="7">
        <v>706.36500000000001</v>
      </c>
    </row>
    <row r="13" spans="1:11" x14ac:dyDescent="0.25">
      <c r="A13" s="8" t="s">
        <v>17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125.003720978</v>
      </c>
      <c r="I13" s="7">
        <v>126.98790694</v>
      </c>
      <c r="J13" s="7">
        <v>126.98790694</v>
      </c>
      <c r="K13" s="7">
        <v>126.98790694</v>
      </c>
    </row>
    <row r="14" spans="1:11" x14ac:dyDescent="0.25">
      <c r="A14" s="8" t="s">
        <v>18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282.57600000000002</v>
      </c>
      <c r="H14" s="7">
        <v>287.44799999999998</v>
      </c>
      <c r="I14" s="7">
        <v>292.32</v>
      </c>
      <c r="J14" s="7">
        <v>297.19200000000001</v>
      </c>
      <c r="K14" s="7">
        <v>307.76800000000003</v>
      </c>
    </row>
    <row r="15" spans="1:11" x14ac:dyDescent="0.25">
      <c r="A15" s="8" t="s">
        <v>19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9.1071428599999997</v>
      </c>
      <c r="I15" s="7">
        <v>18.428571420000001</v>
      </c>
      <c r="J15" s="7">
        <v>18.64285714</v>
      </c>
      <c r="K15" s="7">
        <v>18.85714286</v>
      </c>
    </row>
    <row r="16" spans="1:11" x14ac:dyDescent="0.25">
      <c r="A16" s="8" t="s">
        <v>20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3307.59</v>
      </c>
      <c r="I16" s="7">
        <v>3307.59</v>
      </c>
      <c r="J16" s="7">
        <v>3307.59</v>
      </c>
      <c r="K16" s="7">
        <v>3308.58</v>
      </c>
    </row>
    <row r="17" spans="1:11" x14ac:dyDescent="0.25">
      <c r="A17" s="8" t="s">
        <v>21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124.45</v>
      </c>
      <c r="I17" s="7">
        <v>125.76</v>
      </c>
      <c r="J17" s="7">
        <v>127.07000000000001</v>
      </c>
      <c r="K17" s="7">
        <v>127.4</v>
      </c>
    </row>
    <row r="18" spans="1:11" x14ac:dyDescent="0.25">
      <c r="A18" s="8" t="s">
        <v>22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708.61230757200008</v>
      </c>
      <c r="I18" s="7">
        <v>716.23179495199997</v>
      </c>
      <c r="J18" s="7">
        <v>723.85128233199998</v>
      </c>
      <c r="K18" s="7">
        <v>737.08307662000004</v>
      </c>
    </row>
    <row r="19" spans="1:11" x14ac:dyDescent="0.25">
      <c r="A19" s="8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12.375</v>
      </c>
      <c r="G19" s="7">
        <v>24.75</v>
      </c>
      <c r="H19" s="7">
        <v>24.75</v>
      </c>
      <c r="I19" s="7">
        <v>24.75</v>
      </c>
      <c r="J19" s="7">
        <v>24.75</v>
      </c>
      <c r="K19" s="7">
        <v>24.75</v>
      </c>
    </row>
    <row r="20" spans="1:11" x14ac:dyDescent="0.25">
      <c r="A20" s="8" t="s">
        <v>24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x14ac:dyDescent="0.25">
      <c r="A21" s="8" t="s">
        <v>25</v>
      </c>
      <c r="B21" s="7">
        <v>0</v>
      </c>
      <c r="C21" s="7">
        <v>0</v>
      </c>
      <c r="D21" s="7">
        <v>0</v>
      </c>
      <c r="E21" s="7">
        <v>0</v>
      </c>
      <c r="F21" s="7">
        <v>2897.77</v>
      </c>
      <c r="G21" s="7">
        <v>2951.91</v>
      </c>
      <c r="H21" s="7">
        <v>2985.84</v>
      </c>
      <c r="I21" s="7">
        <v>3019.77</v>
      </c>
      <c r="J21" s="7">
        <v>3053.7000000000003</v>
      </c>
      <c r="K21" s="7">
        <v>3085.355</v>
      </c>
    </row>
    <row r="22" spans="1:11" x14ac:dyDescent="0.25">
      <c r="A22" s="8" t="s">
        <v>26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x14ac:dyDescent="0.25">
      <c r="A23" s="8" t="s">
        <v>27</v>
      </c>
      <c r="B23" s="7">
        <v>63.112500000000004</v>
      </c>
      <c r="C23" s="7">
        <v>63.112500000000004</v>
      </c>
      <c r="D23" s="7">
        <v>63.112500000000004</v>
      </c>
      <c r="E23" s="7">
        <v>63.112500000000004</v>
      </c>
      <c r="F23" s="7">
        <v>64.040625000000006</v>
      </c>
      <c r="G23" s="7">
        <v>64.96875</v>
      </c>
      <c r="H23" s="7">
        <v>64.96875</v>
      </c>
      <c r="I23" s="7">
        <v>64.96875</v>
      </c>
      <c r="J23" s="7">
        <v>64.96875</v>
      </c>
      <c r="K23" s="7">
        <v>65.896874999999994</v>
      </c>
    </row>
    <row r="24" spans="1:11" x14ac:dyDescent="0.25">
      <c r="A24" s="8" t="s">
        <v>28</v>
      </c>
      <c r="B24" s="7">
        <v>0</v>
      </c>
      <c r="C24" s="7">
        <v>799.92000000000007</v>
      </c>
      <c r="D24" s="7">
        <v>799.92000000000007</v>
      </c>
      <c r="E24" s="7">
        <v>799.92000000000007</v>
      </c>
      <c r="F24" s="7">
        <v>805.36500000000001</v>
      </c>
      <c r="G24" s="7">
        <v>810.81000000000006</v>
      </c>
      <c r="H24" s="7">
        <v>810.81000000000006</v>
      </c>
      <c r="I24" s="7">
        <v>810.81000000000006</v>
      </c>
      <c r="J24" s="7">
        <v>810.81000000000006</v>
      </c>
      <c r="K24" s="7">
        <v>812.79</v>
      </c>
    </row>
    <row r="25" spans="1:11" x14ac:dyDescent="0.25">
      <c r="A25" s="8" t="s">
        <v>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406</v>
      </c>
      <c r="I25" s="7">
        <v>410.66666681600003</v>
      </c>
      <c r="J25" s="7">
        <v>415.33333318399997</v>
      </c>
      <c r="K25" s="7">
        <v>424.6875</v>
      </c>
    </row>
    <row r="26" spans="1:11" x14ac:dyDescent="0.25">
      <c r="A26" s="8" t="s">
        <v>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57.087692296</v>
      </c>
      <c r="I26" s="7">
        <v>57.701538444000001</v>
      </c>
      <c r="J26" s="7">
        <v>58.315384592000001</v>
      </c>
      <c r="K26" s="7">
        <v>59.704615355000001</v>
      </c>
    </row>
    <row r="27" spans="1:11" x14ac:dyDescent="0.25">
      <c r="A27" s="8" t="s">
        <v>31</v>
      </c>
      <c r="B27" s="7">
        <v>0</v>
      </c>
      <c r="C27" s="7">
        <v>1446.9</v>
      </c>
      <c r="D27" s="7">
        <v>1462.8</v>
      </c>
      <c r="E27" s="7">
        <v>1478.7</v>
      </c>
      <c r="F27" s="7">
        <v>1501.18</v>
      </c>
      <c r="G27" s="7">
        <v>1523.8</v>
      </c>
      <c r="H27" s="7">
        <v>1539.8400000000001</v>
      </c>
      <c r="I27" s="7">
        <v>1555.88</v>
      </c>
      <c r="J27" s="7">
        <v>1571.92</v>
      </c>
      <c r="K27" s="7">
        <v>1609.2450000000001</v>
      </c>
    </row>
    <row r="28" spans="1:11" x14ac:dyDescent="0.25">
      <c r="A28" s="8" t="s">
        <v>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165.43011227600002</v>
      </c>
      <c r="H28" s="7">
        <v>165.43011227600002</v>
      </c>
      <c r="I28" s="7">
        <v>165.43011227600002</v>
      </c>
      <c r="J28" s="7">
        <v>165.43011227600002</v>
      </c>
      <c r="K28" s="7">
        <v>166.40898868000002</v>
      </c>
    </row>
    <row r="29" spans="1:11" x14ac:dyDescent="0.25">
      <c r="A29" s="8" t="s">
        <v>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325.883871005</v>
      </c>
      <c r="H29" s="7">
        <v>651.76774201000001</v>
      </c>
      <c r="I29" s="7">
        <v>651.76774201000001</v>
      </c>
      <c r="J29" s="7">
        <v>651.76774201000001</v>
      </c>
      <c r="K29" s="7">
        <v>657.692903301</v>
      </c>
    </row>
    <row r="30" spans="1:11" x14ac:dyDescent="0.25">
      <c r="A30" s="8" t="s">
        <v>34</v>
      </c>
      <c r="B30" s="7">
        <v>0</v>
      </c>
      <c r="C30" s="7">
        <v>604.65</v>
      </c>
      <c r="D30" s="7">
        <v>604.65</v>
      </c>
      <c r="E30" s="7">
        <v>604.65</v>
      </c>
      <c r="F30" s="7">
        <v>620.745</v>
      </c>
      <c r="G30" s="7">
        <v>636.84</v>
      </c>
      <c r="H30" s="7">
        <v>636.84</v>
      </c>
      <c r="I30" s="7">
        <v>636.84</v>
      </c>
      <c r="J30" s="7">
        <v>636.84</v>
      </c>
      <c r="K30" s="7">
        <v>645.10500000000002</v>
      </c>
    </row>
    <row r="31" spans="1:11" x14ac:dyDescent="0.25">
      <c r="A31" s="8" t="s">
        <v>35</v>
      </c>
      <c r="B31" s="7">
        <v>0</v>
      </c>
      <c r="C31" s="7">
        <v>0</v>
      </c>
      <c r="D31" s="7">
        <v>228.17558134000001</v>
      </c>
      <c r="E31" s="7">
        <v>461.05581399500005</v>
      </c>
      <c r="F31" s="7">
        <v>470.457209498</v>
      </c>
      <c r="G31" s="7">
        <v>475.15395368600002</v>
      </c>
      <c r="H31" s="7">
        <v>475.15395368600002</v>
      </c>
      <c r="I31" s="7">
        <v>475.15395368600002</v>
      </c>
      <c r="J31" s="7">
        <v>475.15395368600002</v>
      </c>
      <c r="K31" s="7">
        <v>477.11093043100004</v>
      </c>
    </row>
    <row r="32" spans="1:11" x14ac:dyDescent="0.25">
      <c r="A32" s="8" t="s">
        <v>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100.43478258</v>
      </c>
      <c r="I32" s="7">
        <v>101.63043472999999</v>
      </c>
      <c r="J32" s="7">
        <v>102.82608698999999</v>
      </c>
      <c r="K32" s="7">
        <v>104.494565227</v>
      </c>
    </row>
    <row r="33" spans="1:11" x14ac:dyDescent="0.25">
      <c r="A33" s="8" t="s">
        <v>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788.96219134500006</v>
      </c>
      <c r="I33" s="7">
        <v>797.92767107099996</v>
      </c>
      <c r="J33" s="7">
        <v>806.89315079699998</v>
      </c>
      <c r="K33" s="7">
        <v>823.93643874599991</v>
      </c>
    </row>
    <row r="34" spans="1:11" x14ac:dyDescent="0.25">
      <c r="A34" s="8" t="s">
        <v>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x14ac:dyDescent="0.25">
      <c r="A35" s="8" t="s">
        <v>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650.81930251099993</v>
      </c>
      <c r="I35" s="7">
        <v>661.14976712399994</v>
      </c>
      <c r="J35" s="7">
        <v>661.14976712399994</v>
      </c>
      <c r="K35" s="7">
        <v>707.00651128799996</v>
      </c>
    </row>
    <row r="36" spans="1:11" x14ac:dyDescent="0.25">
      <c r="A36" s="8" t="s">
        <v>40</v>
      </c>
      <c r="B36" s="7">
        <v>0</v>
      </c>
      <c r="C36" s="7">
        <v>0</v>
      </c>
      <c r="D36" s="7">
        <v>0</v>
      </c>
      <c r="E36" s="7">
        <v>0</v>
      </c>
      <c r="F36" s="7">
        <v>1863.6171424257502</v>
      </c>
      <c r="G36" s="7">
        <v>3693.5999991450003</v>
      </c>
      <c r="H36" s="7">
        <v>3693.5999991450003</v>
      </c>
      <c r="I36" s="7">
        <v>3693.5999991450003</v>
      </c>
      <c r="J36" s="7">
        <v>3693.5999991450003</v>
      </c>
      <c r="K36" s="7">
        <v>3679.7142848625003</v>
      </c>
    </row>
    <row r="37" spans="1:11" x14ac:dyDescent="0.25">
      <c r="A37" s="8" t="s">
        <v>41</v>
      </c>
      <c r="B37" s="7">
        <v>0</v>
      </c>
      <c r="C37" s="7">
        <v>435.53000000000003</v>
      </c>
      <c r="D37" s="7">
        <v>435.53000000000003</v>
      </c>
      <c r="E37" s="7">
        <v>435.53000000000003</v>
      </c>
      <c r="F37" s="7">
        <v>430.19499999999999</v>
      </c>
      <c r="G37" s="7">
        <v>424.86</v>
      </c>
      <c r="H37" s="7">
        <v>424.86</v>
      </c>
      <c r="I37" s="7">
        <v>424.86</v>
      </c>
      <c r="J37" s="7">
        <v>424.86</v>
      </c>
      <c r="K37" s="7">
        <v>423.40500000000003</v>
      </c>
    </row>
    <row r="38" spans="1:11" x14ac:dyDescent="0.25">
      <c r="A38" s="8" t="s">
        <v>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4.8500000000000005</v>
      </c>
      <c r="J38" s="7">
        <v>4.8500000000000005</v>
      </c>
      <c r="K38" s="7">
        <v>4.8500000000000005</v>
      </c>
    </row>
    <row r="39" spans="1:11" x14ac:dyDescent="0.25">
      <c r="A39" s="8" t="s">
        <v>43</v>
      </c>
      <c r="B39" s="7">
        <v>0</v>
      </c>
      <c r="C39" s="7">
        <v>0</v>
      </c>
      <c r="D39" s="7">
        <v>242.55</v>
      </c>
      <c r="E39" s="7">
        <v>485.1</v>
      </c>
      <c r="F39" s="7">
        <v>485.59500000000003</v>
      </c>
      <c r="G39" s="7">
        <v>486.09000000000003</v>
      </c>
      <c r="H39" s="7">
        <v>486.09000000000003</v>
      </c>
      <c r="I39" s="7">
        <v>486.09000000000003</v>
      </c>
      <c r="J39" s="7">
        <v>486.09000000000003</v>
      </c>
      <c r="K39" s="7">
        <v>488.565</v>
      </c>
    </row>
    <row r="40" spans="1:11" x14ac:dyDescent="0.25">
      <c r="A40" s="8" t="s">
        <v>44</v>
      </c>
      <c r="B40" s="7">
        <v>0</v>
      </c>
      <c r="C40" s="7">
        <v>0</v>
      </c>
      <c r="D40" s="7">
        <v>0</v>
      </c>
      <c r="E40" s="7">
        <v>0</v>
      </c>
      <c r="F40" s="7">
        <v>161.28</v>
      </c>
      <c r="G40" s="7">
        <v>164.48</v>
      </c>
      <c r="H40" s="7">
        <v>164.48</v>
      </c>
      <c r="I40" s="7">
        <v>164.48</v>
      </c>
      <c r="J40" s="7">
        <v>164.48</v>
      </c>
      <c r="K40" s="7">
        <v>167.04</v>
      </c>
    </row>
    <row r="41" spans="1:11" x14ac:dyDescent="0.25">
      <c r="A41" s="8" t="s">
        <v>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x14ac:dyDescent="0.25">
      <c r="A42" s="8" t="s">
        <v>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1330.0177208549999</v>
      </c>
      <c r="H42" s="7">
        <v>1331.55</v>
      </c>
      <c r="I42" s="7">
        <v>1331.55</v>
      </c>
      <c r="J42" s="7">
        <v>1331.55</v>
      </c>
      <c r="K42" s="7">
        <v>1332.0450000000001</v>
      </c>
    </row>
    <row r="43" spans="1:11" x14ac:dyDescent="0.25">
      <c r="A43" s="8" t="s">
        <v>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1908.872307762</v>
      </c>
      <c r="I43" s="7">
        <v>1908.872307762</v>
      </c>
      <c r="J43" s="7">
        <v>1908.872307762</v>
      </c>
      <c r="K43" s="7">
        <v>1948.1513736975</v>
      </c>
    </row>
    <row r="44" spans="1:11" x14ac:dyDescent="0.25">
      <c r="A44" s="8" t="s">
        <v>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113.85000000000001</v>
      </c>
      <c r="H44" s="7">
        <v>227.70000000000002</v>
      </c>
      <c r="I44" s="7">
        <v>227.70000000000002</v>
      </c>
      <c r="J44" s="7">
        <v>227.70000000000002</v>
      </c>
      <c r="K44" s="7">
        <v>228.69</v>
      </c>
    </row>
    <row r="45" spans="1:11" x14ac:dyDescent="0.25">
      <c r="A45" s="8" t="s">
        <v>49</v>
      </c>
      <c r="B45" s="7">
        <v>0</v>
      </c>
      <c r="C45" s="7">
        <v>636.32592620999992</v>
      </c>
      <c r="D45" s="7">
        <v>1286.6370366000001</v>
      </c>
      <c r="E45" s="7">
        <v>1300.6222225500001</v>
      </c>
      <c r="F45" s="7">
        <v>1355.8281474495</v>
      </c>
      <c r="G45" s="7">
        <v>1411.9111112040002</v>
      </c>
      <c r="H45" s="7">
        <v>1426.773334239</v>
      </c>
      <c r="I45" s="7">
        <v>1441.635555393</v>
      </c>
      <c r="J45" s="7">
        <v>1456.4977784280002</v>
      </c>
      <c r="K45" s="7">
        <v>1500.693332907</v>
      </c>
    </row>
    <row r="46" spans="1:11" x14ac:dyDescent="0.25">
      <c r="A46" s="8" t="s">
        <v>50</v>
      </c>
      <c r="B46" s="7">
        <v>0</v>
      </c>
      <c r="C46" s="7">
        <v>530.27160488000004</v>
      </c>
      <c r="D46" s="7">
        <v>536.09876524999993</v>
      </c>
      <c r="E46" s="7">
        <v>541.92592621000006</v>
      </c>
      <c r="F46" s="7">
        <v>555.180247076</v>
      </c>
      <c r="G46" s="7">
        <v>568.59259263000001</v>
      </c>
      <c r="H46" s="7">
        <v>574.57777768799997</v>
      </c>
      <c r="I46" s="7">
        <v>580.56296274600004</v>
      </c>
      <c r="J46" s="7">
        <v>586.54814841000007</v>
      </c>
      <c r="K46" s="7">
        <v>597.91111124699989</v>
      </c>
    </row>
    <row r="47" spans="1:11" x14ac:dyDescent="0.25">
      <c r="A47" s="8" t="s">
        <v>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273.174725475</v>
      </c>
      <c r="H47" s="7">
        <v>273.174725475</v>
      </c>
      <c r="I47" s="7">
        <v>273.174725475</v>
      </c>
      <c r="J47" s="7">
        <v>273.174725475</v>
      </c>
      <c r="K47" s="7">
        <v>266.76692327249998</v>
      </c>
    </row>
    <row r="48" spans="1:11" x14ac:dyDescent="0.25">
      <c r="A48" s="8" t="s">
        <v>52</v>
      </c>
      <c r="B48" s="7">
        <v>63.112500000000004</v>
      </c>
      <c r="C48" s="7">
        <v>4770.8260311910008</v>
      </c>
      <c r="D48" s="7">
        <v>6054.5317703480005</v>
      </c>
      <c r="E48" s="7">
        <v>7102.6162372730005</v>
      </c>
      <c r="F48" s="7">
        <v>13015.155752450248</v>
      </c>
      <c r="G48" s="7">
        <v>17998.980423465</v>
      </c>
      <c r="H48" s="7">
        <v>27396.386629709003</v>
      </c>
      <c r="I48" s="7">
        <v>27532.924447373003</v>
      </c>
      <c r="J48" s="7">
        <v>27643.190473480001</v>
      </c>
      <c r="K48" s="7">
        <v>27937.404497508502</v>
      </c>
    </row>
    <row r="49" spans="1:13" x14ac:dyDescent="0.25">
      <c r="A49" s="8" t="s">
        <v>53</v>
      </c>
      <c r="B49" s="7">
        <v>63.112500000000004</v>
      </c>
      <c r="C49" s="7">
        <v>4770.8260311910008</v>
      </c>
      <c r="D49" s="7">
        <v>6054.5317703480005</v>
      </c>
      <c r="E49" s="7">
        <v>7102.6162372730005</v>
      </c>
      <c r="F49" s="7">
        <v>13015.155752450248</v>
      </c>
      <c r="G49" s="7">
        <v>17998.980423465</v>
      </c>
      <c r="H49" s="7">
        <v>27396.386629709003</v>
      </c>
      <c r="I49" s="7">
        <v>27532.924447373003</v>
      </c>
      <c r="J49" s="7">
        <v>27643.190473480001</v>
      </c>
      <c r="K49" s="7">
        <v>27937.404497508502</v>
      </c>
      <c r="M49" s="10" t="s">
        <v>58</v>
      </c>
    </row>
    <row r="50" spans="1:13" x14ac:dyDescent="0.25">
      <c r="A50" s="8" t="s">
        <v>55</v>
      </c>
      <c r="B50" s="7">
        <v>63.112500000000004</v>
      </c>
      <c r="C50" s="7">
        <v>4770.8260311910008</v>
      </c>
      <c r="D50" s="7">
        <v>6054.5317703480005</v>
      </c>
      <c r="E50" s="7">
        <v>7102.6162372730005</v>
      </c>
      <c r="F50" s="7">
        <v>13015.155752450248</v>
      </c>
      <c r="G50" s="7">
        <v>17998.980423465</v>
      </c>
      <c r="H50" s="7">
        <v>27396.386629709003</v>
      </c>
      <c r="I50" s="7">
        <v>27532.924447373003</v>
      </c>
      <c r="J50" s="7">
        <v>27643.190473480001</v>
      </c>
      <c r="K50" s="7">
        <v>27937.404497508502</v>
      </c>
      <c r="L50" s="9">
        <f>SUM(B50:K50)</f>
        <v>159515.12876279777</v>
      </c>
      <c r="M50" s="11">
        <f>L50*1000</f>
        <v>159515128.76279777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sqref="A1:XFD1048576"/>
    </sheetView>
  </sheetViews>
  <sheetFormatPr defaultRowHeight="15" x14ac:dyDescent="0.25"/>
  <cols>
    <col min="1" max="1" width="54.85546875" style="2" customWidth="1"/>
    <col min="2" max="11" width="10.28515625" style="2" customWidth="1"/>
    <col min="12" max="256" width="9.140625" style="2"/>
    <col min="257" max="257" width="54.85546875" style="2" customWidth="1"/>
    <col min="258" max="267" width="10.28515625" style="2" customWidth="1"/>
    <col min="268" max="512" width="9.140625" style="2"/>
    <col min="513" max="513" width="54.85546875" style="2" customWidth="1"/>
    <col min="514" max="523" width="10.28515625" style="2" customWidth="1"/>
    <col min="524" max="768" width="9.140625" style="2"/>
    <col min="769" max="769" width="54.85546875" style="2" customWidth="1"/>
    <col min="770" max="779" width="10.28515625" style="2" customWidth="1"/>
    <col min="780" max="1024" width="9.140625" style="2"/>
    <col min="1025" max="1025" width="54.85546875" style="2" customWidth="1"/>
    <col min="1026" max="1035" width="10.28515625" style="2" customWidth="1"/>
    <col min="1036" max="1280" width="9.140625" style="2"/>
    <col min="1281" max="1281" width="54.85546875" style="2" customWidth="1"/>
    <col min="1282" max="1291" width="10.28515625" style="2" customWidth="1"/>
    <col min="1292" max="1536" width="9.140625" style="2"/>
    <col min="1537" max="1537" width="54.85546875" style="2" customWidth="1"/>
    <col min="1538" max="1547" width="10.28515625" style="2" customWidth="1"/>
    <col min="1548" max="1792" width="9.140625" style="2"/>
    <col min="1793" max="1793" width="54.85546875" style="2" customWidth="1"/>
    <col min="1794" max="1803" width="10.28515625" style="2" customWidth="1"/>
    <col min="1804" max="2048" width="9.140625" style="2"/>
    <col min="2049" max="2049" width="54.85546875" style="2" customWidth="1"/>
    <col min="2050" max="2059" width="10.28515625" style="2" customWidth="1"/>
    <col min="2060" max="2304" width="9.140625" style="2"/>
    <col min="2305" max="2305" width="54.85546875" style="2" customWidth="1"/>
    <col min="2306" max="2315" width="10.28515625" style="2" customWidth="1"/>
    <col min="2316" max="2560" width="9.140625" style="2"/>
    <col min="2561" max="2561" width="54.85546875" style="2" customWidth="1"/>
    <col min="2562" max="2571" width="10.28515625" style="2" customWidth="1"/>
    <col min="2572" max="2816" width="9.140625" style="2"/>
    <col min="2817" max="2817" width="54.85546875" style="2" customWidth="1"/>
    <col min="2818" max="2827" width="10.28515625" style="2" customWidth="1"/>
    <col min="2828" max="3072" width="9.140625" style="2"/>
    <col min="3073" max="3073" width="54.85546875" style="2" customWidth="1"/>
    <col min="3074" max="3083" width="10.28515625" style="2" customWidth="1"/>
    <col min="3084" max="3328" width="9.140625" style="2"/>
    <col min="3329" max="3329" width="54.85546875" style="2" customWidth="1"/>
    <col min="3330" max="3339" width="10.28515625" style="2" customWidth="1"/>
    <col min="3340" max="3584" width="9.140625" style="2"/>
    <col min="3585" max="3585" width="54.85546875" style="2" customWidth="1"/>
    <col min="3586" max="3595" width="10.28515625" style="2" customWidth="1"/>
    <col min="3596" max="3840" width="9.140625" style="2"/>
    <col min="3841" max="3841" width="54.85546875" style="2" customWidth="1"/>
    <col min="3842" max="3851" width="10.28515625" style="2" customWidth="1"/>
    <col min="3852" max="4096" width="9.140625" style="2"/>
    <col min="4097" max="4097" width="54.85546875" style="2" customWidth="1"/>
    <col min="4098" max="4107" width="10.28515625" style="2" customWidth="1"/>
    <col min="4108" max="4352" width="9.140625" style="2"/>
    <col min="4353" max="4353" width="54.85546875" style="2" customWidth="1"/>
    <col min="4354" max="4363" width="10.28515625" style="2" customWidth="1"/>
    <col min="4364" max="4608" width="9.140625" style="2"/>
    <col min="4609" max="4609" width="54.85546875" style="2" customWidth="1"/>
    <col min="4610" max="4619" width="10.28515625" style="2" customWidth="1"/>
    <col min="4620" max="4864" width="9.140625" style="2"/>
    <col min="4865" max="4865" width="54.85546875" style="2" customWidth="1"/>
    <col min="4866" max="4875" width="10.28515625" style="2" customWidth="1"/>
    <col min="4876" max="5120" width="9.140625" style="2"/>
    <col min="5121" max="5121" width="54.85546875" style="2" customWidth="1"/>
    <col min="5122" max="5131" width="10.28515625" style="2" customWidth="1"/>
    <col min="5132" max="5376" width="9.140625" style="2"/>
    <col min="5377" max="5377" width="54.85546875" style="2" customWidth="1"/>
    <col min="5378" max="5387" width="10.28515625" style="2" customWidth="1"/>
    <col min="5388" max="5632" width="9.140625" style="2"/>
    <col min="5633" max="5633" width="54.85546875" style="2" customWidth="1"/>
    <col min="5634" max="5643" width="10.28515625" style="2" customWidth="1"/>
    <col min="5644" max="5888" width="9.140625" style="2"/>
    <col min="5889" max="5889" width="54.85546875" style="2" customWidth="1"/>
    <col min="5890" max="5899" width="10.28515625" style="2" customWidth="1"/>
    <col min="5900" max="6144" width="9.140625" style="2"/>
    <col min="6145" max="6145" width="54.85546875" style="2" customWidth="1"/>
    <col min="6146" max="6155" width="10.28515625" style="2" customWidth="1"/>
    <col min="6156" max="6400" width="9.140625" style="2"/>
    <col min="6401" max="6401" width="54.85546875" style="2" customWidth="1"/>
    <col min="6402" max="6411" width="10.28515625" style="2" customWidth="1"/>
    <col min="6412" max="6656" width="9.140625" style="2"/>
    <col min="6657" max="6657" width="54.85546875" style="2" customWidth="1"/>
    <col min="6658" max="6667" width="10.28515625" style="2" customWidth="1"/>
    <col min="6668" max="6912" width="9.140625" style="2"/>
    <col min="6913" max="6913" width="54.85546875" style="2" customWidth="1"/>
    <col min="6914" max="6923" width="10.28515625" style="2" customWidth="1"/>
    <col min="6924" max="7168" width="9.140625" style="2"/>
    <col min="7169" max="7169" width="54.85546875" style="2" customWidth="1"/>
    <col min="7170" max="7179" width="10.28515625" style="2" customWidth="1"/>
    <col min="7180" max="7424" width="9.140625" style="2"/>
    <col min="7425" max="7425" width="54.85546875" style="2" customWidth="1"/>
    <col min="7426" max="7435" width="10.28515625" style="2" customWidth="1"/>
    <col min="7436" max="7680" width="9.140625" style="2"/>
    <col min="7681" max="7681" width="54.85546875" style="2" customWidth="1"/>
    <col min="7682" max="7691" width="10.28515625" style="2" customWidth="1"/>
    <col min="7692" max="7936" width="9.140625" style="2"/>
    <col min="7937" max="7937" width="54.85546875" style="2" customWidth="1"/>
    <col min="7938" max="7947" width="10.28515625" style="2" customWidth="1"/>
    <col min="7948" max="8192" width="9.140625" style="2"/>
    <col min="8193" max="8193" width="54.85546875" style="2" customWidth="1"/>
    <col min="8194" max="8203" width="10.28515625" style="2" customWidth="1"/>
    <col min="8204" max="8448" width="9.140625" style="2"/>
    <col min="8449" max="8449" width="54.85546875" style="2" customWidth="1"/>
    <col min="8450" max="8459" width="10.28515625" style="2" customWidth="1"/>
    <col min="8460" max="8704" width="9.140625" style="2"/>
    <col min="8705" max="8705" width="54.85546875" style="2" customWidth="1"/>
    <col min="8706" max="8715" width="10.28515625" style="2" customWidth="1"/>
    <col min="8716" max="8960" width="9.140625" style="2"/>
    <col min="8961" max="8961" width="54.85546875" style="2" customWidth="1"/>
    <col min="8962" max="8971" width="10.28515625" style="2" customWidth="1"/>
    <col min="8972" max="9216" width="9.140625" style="2"/>
    <col min="9217" max="9217" width="54.85546875" style="2" customWidth="1"/>
    <col min="9218" max="9227" width="10.28515625" style="2" customWidth="1"/>
    <col min="9228" max="9472" width="9.140625" style="2"/>
    <col min="9473" max="9473" width="54.85546875" style="2" customWidth="1"/>
    <col min="9474" max="9483" width="10.28515625" style="2" customWidth="1"/>
    <col min="9484" max="9728" width="9.140625" style="2"/>
    <col min="9729" max="9729" width="54.85546875" style="2" customWidth="1"/>
    <col min="9730" max="9739" width="10.28515625" style="2" customWidth="1"/>
    <col min="9740" max="9984" width="9.140625" style="2"/>
    <col min="9985" max="9985" width="54.85546875" style="2" customWidth="1"/>
    <col min="9986" max="9995" width="10.28515625" style="2" customWidth="1"/>
    <col min="9996" max="10240" width="9.140625" style="2"/>
    <col min="10241" max="10241" width="54.85546875" style="2" customWidth="1"/>
    <col min="10242" max="10251" width="10.28515625" style="2" customWidth="1"/>
    <col min="10252" max="10496" width="9.140625" style="2"/>
    <col min="10497" max="10497" width="54.85546875" style="2" customWidth="1"/>
    <col min="10498" max="10507" width="10.28515625" style="2" customWidth="1"/>
    <col min="10508" max="10752" width="9.140625" style="2"/>
    <col min="10753" max="10753" width="54.85546875" style="2" customWidth="1"/>
    <col min="10754" max="10763" width="10.28515625" style="2" customWidth="1"/>
    <col min="10764" max="11008" width="9.140625" style="2"/>
    <col min="11009" max="11009" width="54.85546875" style="2" customWidth="1"/>
    <col min="11010" max="11019" width="10.28515625" style="2" customWidth="1"/>
    <col min="11020" max="11264" width="9.140625" style="2"/>
    <col min="11265" max="11265" width="54.85546875" style="2" customWidth="1"/>
    <col min="11266" max="11275" width="10.28515625" style="2" customWidth="1"/>
    <col min="11276" max="11520" width="9.140625" style="2"/>
    <col min="11521" max="11521" width="54.85546875" style="2" customWidth="1"/>
    <col min="11522" max="11531" width="10.28515625" style="2" customWidth="1"/>
    <col min="11532" max="11776" width="9.140625" style="2"/>
    <col min="11777" max="11777" width="54.85546875" style="2" customWidth="1"/>
    <col min="11778" max="11787" width="10.28515625" style="2" customWidth="1"/>
    <col min="11788" max="12032" width="9.140625" style="2"/>
    <col min="12033" max="12033" width="54.85546875" style="2" customWidth="1"/>
    <col min="12034" max="12043" width="10.28515625" style="2" customWidth="1"/>
    <col min="12044" max="12288" width="9.140625" style="2"/>
    <col min="12289" max="12289" width="54.85546875" style="2" customWidth="1"/>
    <col min="12290" max="12299" width="10.28515625" style="2" customWidth="1"/>
    <col min="12300" max="12544" width="9.140625" style="2"/>
    <col min="12545" max="12545" width="54.85546875" style="2" customWidth="1"/>
    <col min="12546" max="12555" width="10.28515625" style="2" customWidth="1"/>
    <col min="12556" max="12800" width="9.140625" style="2"/>
    <col min="12801" max="12801" width="54.85546875" style="2" customWidth="1"/>
    <col min="12802" max="12811" width="10.28515625" style="2" customWidth="1"/>
    <col min="12812" max="13056" width="9.140625" style="2"/>
    <col min="13057" max="13057" width="54.85546875" style="2" customWidth="1"/>
    <col min="13058" max="13067" width="10.28515625" style="2" customWidth="1"/>
    <col min="13068" max="13312" width="9.140625" style="2"/>
    <col min="13313" max="13313" width="54.85546875" style="2" customWidth="1"/>
    <col min="13314" max="13323" width="10.28515625" style="2" customWidth="1"/>
    <col min="13324" max="13568" width="9.140625" style="2"/>
    <col min="13569" max="13569" width="54.85546875" style="2" customWidth="1"/>
    <col min="13570" max="13579" width="10.28515625" style="2" customWidth="1"/>
    <col min="13580" max="13824" width="9.140625" style="2"/>
    <col min="13825" max="13825" width="54.85546875" style="2" customWidth="1"/>
    <col min="13826" max="13835" width="10.28515625" style="2" customWidth="1"/>
    <col min="13836" max="14080" width="9.140625" style="2"/>
    <col min="14081" max="14081" width="54.85546875" style="2" customWidth="1"/>
    <col min="14082" max="14091" width="10.28515625" style="2" customWidth="1"/>
    <col min="14092" max="14336" width="9.140625" style="2"/>
    <col min="14337" max="14337" width="54.85546875" style="2" customWidth="1"/>
    <col min="14338" max="14347" width="10.28515625" style="2" customWidth="1"/>
    <col min="14348" max="14592" width="9.140625" style="2"/>
    <col min="14593" max="14593" width="54.85546875" style="2" customWidth="1"/>
    <col min="14594" max="14603" width="10.28515625" style="2" customWidth="1"/>
    <col min="14604" max="14848" width="9.140625" style="2"/>
    <col min="14849" max="14849" width="54.85546875" style="2" customWidth="1"/>
    <col min="14850" max="14859" width="10.28515625" style="2" customWidth="1"/>
    <col min="14860" max="15104" width="9.140625" style="2"/>
    <col min="15105" max="15105" width="54.85546875" style="2" customWidth="1"/>
    <col min="15106" max="15115" width="10.28515625" style="2" customWidth="1"/>
    <col min="15116" max="15360" width="9.140625" style="2"/>
    <col min="15361" max="15361" width="54.85546875" style="2" customWidth="1"/>
    <col min="15362" max="15371" width="10.28515625" style="2" customWidth="1"/>
    <col min="15372" max="15616" width="9.140625" style="2"/>
    <col min="15617" max="15617" width="54.85546875" style="2" customWidth="1"/>
    <col min="15618" max="15627" width="10.28515625" style="2" customWidth="1"/>
    <col min="15628" max="15872" width="9.140625" style="2"/>
    <col min="15873" max="15873" width="54.85546875" style="2" customWidth="1"/>
    <col min="15874" max="15883" width="10.28515625" style="2" customWidth="1"/>
    <col min="15884" max="16128" width="9.140625" style="2"/>
    <col min="16129" max="16129" width="54.85546875" style="2" customWidth="1"/>
    <col min="16130" max="16139" width="10.28515625" style="2" customWidth="1"/>
    <col min="16140" max="16384" width="9.140625" style="2"/>
  </cols>
  <sheetData>
    <row r="1" spans="1:11" ht="18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9" customHeight="1" x14ac:dyDescent="0.25">
      <c r="A2" s="3"/>
      <c r="B2" s="1"/>
      <c r="C2" s="1"/>
      <c r="D2" s="1"/>
      <c r="E2" s="1"/>
      <c r="F2" s="1"/>
      <c r="G2" s="1"/>
      <c r="H2" s="3"/>
      <c r="I2" s="1"/>
      <c r="J2" s="1"/>
      <c r="K2" s="1"/>
    </row>
    <row r="3" spans="1:11" ht="18" customHeight="1" x14ac:dyDescent="0.25">
      <c r="A3" s="37" t="s">
        <v>59</v>
      </c>
      <c r="B3" s="37"/>
      <c r="C3" s="37"/>
      <c r="D3" s="37"/>
      <c r="E3" s="37"/>
      <c r="F3" s="37"/>
      <c r="G3" s="37"/>
      <c r="H3" s="37"/>
      <c r="I3" s="1"/>
      <c r="J3" s="1"/>
      <c r="K3" s="1"/>
    </row>
    <row r="4" spans="1:11" ht="9" customHeight="1" x14ac:dyDescent="0.25">
      <c r="A4" s="3"/>
      <c r="B4" s="1"/>
      <c r="C4" s="1"/>
      <c r="D4" s="1"/>
      <c r="E4" s="1"/>
      <c r="F4" s="1"/>
      <c r="G4" s="1"/>
      <c r="H4" s="3"/>
      <c r="I4" s="1"/>
      <c r="J4" s="1"/>
      <c r="K4" s="1"/>
    </row>
    <row r="5" spans="1:11" ht="27" customHeight="1" x14ac:dyDescent="0.25">
      <c r="A5" s="38"/>
      <c r="B5" s="38"/>
      <c r="C5" s="38"/>
      <c r="D5" s="38"/>
      <c r="E5" s="38"/>
      <c r="F5" s="38"/>
      <c r="G5" s="38"/>
      <c r="H5" s="38"/>
      <c r="I5" s="1"/>
      <c r="J5" s="1"/>
      <c r="K5" s="1"/>
    </row>
    <row r="6" spans="1:11" ht="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</row>
    <row r="8" spans="1:11" ht="25.5" x14ac:dyDescent="0.25">
      <c r="A8" s="4" t="s">
        <v>60</v>
      </c>
      <c r="B8" s="12">
        <v>0</v>
      </c>
      <c r="C8" s="13">
        <v>0</v>
      </c>
      <c r="D8" s="13">
        <v>0</v>
      </c>
      <c r="E8" s="13">
        <v>0</v>
      </c>
      <c r="F8" s="13">
        <v>1.3372424999999999</v>
      </c>
      <c r="G8" s="13">
        <v>2.72052</v>
      </c>
      <c r="H8" s="13">
        <v>2.72052</v>
      </c>
      <c r="I8" s="13">
        <v>2.72052</v>
      </c>
      <c r="J8" s="13">
        <v>2.72052</v>
      </c>
      <c r="K8" s="13">
        <v>2.73834</v>
      </c>
    </row>
    <row r="9" spans="1:11" ht="25.5" x14ac:dyDescent="0.25">
      <c r="A9" s="8" t="s">
        <v>61</v>
      </c>
      <c r="B9" s="13">
        <v>0</v>
      </c>
      <c r="C9" s="13">
        <v>0</v>
      </c>
      <c r="D9" s="13">
        <v>0.41385686177699998</v>
      </c>
      <c r="E9" s="13">
        <v>0.82771372355399997</v>
      </c>
      <c r="F9" s="13">
        <v>0.84464904270599983</v>
      </c>
      <c r="G9" s="13">
        <v>0.86158436185799991</v>
      </c>
      <c r="H9" s="13">
        <v>0.86158436185799991</v>
      </c>
      <c r="I9" s="13">
        <v>0.86158436185799991</v>
      </c>
      <c r="J9" s="13">
        <v>0.86158436185799991</v>
      </c>
      <c r="K9" s="13">
        <v>0.87428585122200009</v>
      </c>
    </row>
    <row r="10" spans="1:11" ht="25.5" x14ac:dyDescent="0.25">
      <c r="A10" s="8" t="s">
        <v>62</v>
      </c>
      <c r="B10" s="13">
        <v>0</v>
      </c>
      <c r="C10" s="13">
        <v>0</v>
      </c>
      <c r="D10" s="13">
        <v>0</v>
      </c>
      <c r="E10" s="13">
        <v>1.1879999999999999</v>
      </c>
      <c r="F10" s="13">
        <v>2.4190649999999998</v>
      </c>
      <c r="G10" s="13">
        <v>2.4621299999999997</v>
      </c>
      <c r="H10" s="13">
        <v>2.4621299999999997</v>
      </c>
      <c r="I10" s="13">
        <v>2.4621299999999997</v>
      </c>
      <c r="J10" s="13">
        <v>2.4621299999999997</v>
      </c>
      <c r="K10" s="13">
        <v>2.5126200000000001</v>
      </c>
    </row>
    <row r="11" spans="1:11" ht="25.5" x14ac:dyDescent="0.25">
      <c r="A11" s="8" t="s">
        <v>63</v>
      </c>
      <c r="B11" s="13">
        <v>0</v>
      </c>
      <c r="C11" s="13">
        <v>0.76234800030299998</v>
      </c>
      <c r="D11" s="13">
        <v>0.77131679969699996</v>
      </c>
      <c r="E11" s="13">
        <v>0.78028560000000002</v>
      </c>
      <c r="F11" s="13">
        <v>0.773625600297</v>
      </c>
      <c r="G11" s="13">
        <v>0.76661039970899991</v>
      </c>
      <c r="H11" s="13">
        <v>0.77522399999999991</v>
      </c>
      <c r="I11" s="13">
        <v>0.78383760029099991</v>
      </c>
      <c r="J11" s="13">
        <v>0.79245119970899991</v>
      </c>
      <c r="K11" s="13">
        <v>0.78179519999999991</v>
      </c>
    </row>
    <row r="12" spans="1:11" ht="25.5" x14ac:dyDescent="0.25">
      <c r="A12" s="8" t="s">
        <v>64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2.07192</v>
      </c>
      <c r="I12" s="13">
        <v>2.09328</v>
      </c>
      <c r="J12" s="13">
        <v>2.1146400000000001</v>
      </c>
      <c r="K12" s="13">
        <v>2.1190949999999997</v>
      </c>
    </row>
    <row r="13" spans="1:11" ht="25.5" x14ac:dyDescent="0.25">
      <c r="A13" s="8" t="s">
        <v>65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0.375011162934</v>
      </c>
      <c r="I13" s="13">
        <v>0.38096372081999996</v>
      </c>
      <c r="J13" s="13">
        <v>0.38096372081999996</v>
      </c>
      <c r="K13" s="13">
        <v>0.38096372081999996</v>
      </c>
    </row>
    <row r="14" spans="1:11" ht="25.5" x14ac:dyDescent="0.25">
      <c r="A14" s="8" t="s">
        <v>66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0.84772799999999993</v>
      </c>
      <c r="H14" s="13">
        <v>0.862344</v>
      </c>
      <c r="I14" s="13">
        <v>0.87695999999999996</v>
      </c>
      <c r="J14" s="13">
        <v>0.89157599999999992</v>
      </c>
      <c r="K14" s="13">
        <v>0.92330400000000001</v>
      </c>
    </row>
    <row r="15" spans="1:11" ht="25.5" x14ac:dyDescent="0.25">
      <c r="A15" s="8" t="s">
        <v>67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2.7321428579999998E-2</v>
      </c>
      <c r="I15" s="13">
        <v>5.528571426E-2</v>
      </c>
      <c r="J15" s="13">
        <v>5.5928571419999996E-2</v>
      </c>
      <c r="K15" s="13">
        <v>5.6571428579999999E-2</v>
      </c>
    </row>
    <row r="16" spans="1:11" ht="25.5" x14ac:dyDescent="0.25">
      <c r="A16" s="8" t="s">
        <v>68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9.9227699999999999</v>
      </c>
      <c r="I16" s="13">
        <v>9.9227699999999999</v>
      </c>
      <c r="J16" s="13">
        <v>9.9227699999999999</v>
      </c>
      <c r="K16" s="13">
        <v>9.9257399999999993</v>
      </c>
    </row>
    <row r="17" spans="1:11" ht="25.5" x14ac:dyDescent="0.25">
      <c r="A17" s="8" t="s">
        <v>69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0.37334999999999996</v>
      </c>
      <c r="I17" s="13">
        <v>0.37728</v>
      </c>
      <c r="J17" s="13">
        <v>0.38120999999999999</v>
      </c>
      <c r="K17" s="13">
        <v>0.38219999999999998</v>
      </c>
    </row>
    <row r="18" spans="1:11" ht="25.5" x14ac:dyDescent="0.25">
      <c r="A18" s="8" t="s">
        <v>70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2.1258369227160001</v>
      </c>
      <c r="I18" s="13">
        <v>2.1486953848559995</v>
      </c>
      <c r="J18" s="13">
        <v>2.1715538469959998</v>
      </c>
      <c r="K18" s="13">
        <v>2.2112492298600004</v>
      </c>
    </row>
    <row r="19" spans="1:11" ht="25.5" x14ac:dyDescent="0.25">
      <c r="A19" s="8" t="s">
        <v>71</v>
      </c>
      <c r="B19" s="13">
        <v>0</v>
      </c>
      <c r="C19" s="13">
        <v>0</v>
      </c>
      <c r="D19" s="13">
        <v>0</v>
      </c>
      <c r="E19" s="13">
        <v>0</v>
      </c>
      <c r="F19" s="13">
        <v>3.7124999999999998E-2</v>
      </c>
      <c r="G19" s="13">
        <v>7.4249999999999997E-2</v>
      </c>
      <c r="H19" s="13">
        <v>7.4249999999999997E-2</v>
      </c>
      <c r="I19" s="13">
        <v>7.4249999999999997E-2</v>
      </c>
      <c r="J19" s="13">
        <v>7.4249999999999997E-2</v>
      </c>
      <c r="K19" s="13">
        <v>7.4249999999999997E-2</v>
      </c>
    </row>
    <row r="20" spans="1:11" ht="25.5" x14ac:dyDescent="0.25">
      <c r="A20" s="8" t="s">
        <v>72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</row>
    <row r="21" spans="1:11" ht="25.5" x14ac:dyDescent="0.25">
      <c r="A21" s="8" t="s">
        <v>73</v>
      </c>
      <c r="B21" s="13">
        <v>0</v>
      </c>
      <c r="C21" s="13">
        <v>0</v>
      </c>
      <c r="D21" s="13">
        <v>0</v>
      </c>
      <c r="E21" s="13">
        <v>0</v>
      </c>
      <c r="F21" s="13">
        <v>8.6933100000000003</v>
      </c>
      <c r="G21" s="13">
        <v>8.8557299999999994</v>
      </c>
      <c r="H21" s="13">
        <v>8.9575199999999988</v>
      </c>
      <c r="I21" s="13">
        <v>9.05931</v>
      </c>
      <c r="J21" s="13">
        <v>9.1610999999999994</v>
      </c>
      <c r="K21" s="13">
        <v>9.2560649999999995</v>
      </c>
    </row>
    <row r="22" spans="1:11" ht="25.5" x14ac:dyDescent="0.25">
      <c r="A22" s="8" t="s">
        <v>74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</row>
    <row r="23" spans="1:11" ht="25.5" x14ac:dyDescent="0.25">
      <c r="A23" s="8" t="s">
        <v>75</v>
      </c>
      <c r="B23" s="13">
        <v>0.18933749999999999</v>
      </c>
      <c r="C23" s="13">
        <v>0.18933749999999999</v>
      </c>
      <c r="D23" s="13">
        <v>0.18933749999999999</v>
      </c>
      <c r="E23" s="13">
        <v>0.18933749999999999</v>
      </c>
      <c r="F23" s="13">
        <v>0.192121875</v>
      </c>
      <c r="G23" s="13">
        <v>0.19490625</v>
      </c>
      <c r="H23" s="13">
        <v>0.19490625</v>
      </c>
      <c r="I23" s="13">
        <v>0.19490625</v>
      </c>
      <c r="J23" s="13">
        <v>0.19490625</v>
      </c>
      <c r="K23" s="13">
        <v>0.19769062499999998</v>
      </c>
    </row>
    <row r="24" spans="1:11" ht="25.5" x14ac:dyDescent="0.25">
      <c r="A24" s="8" t="s">
        <v>76</v>
      </c>
      <c r="B24" s="13">
        <v>0</v>
      </c>
      <c r="C24" s="13">
        <v>2.3997599999999997</v>
      </c>
      <c r="D24" s="13">
        <v>2.3997599999999997</v>
      </c>
      <c r="E24" s="13">
        <v>2.3997599999999997</v>
      </c>
      <c r="F24" s="13">
        <v>2.4160949999999999</v>
      </c>
      <c r="G24" s="13">
        <v>2.4324300000000001</v>
      </c>
      <c r="H24" s="13">
        <v>2.4324300000000001</v>
      </c>
      <c r="I24" s="13">
        <v>2.4324300000000001</v>
      </c>
      <c r="J24" s="13">
        <v>2.4324300000000001</v>
      </c>
      <c r="K24" s="13">
        <v>2.4383699999999999</v>
      </c>
    </row>
    <row r="25" spans="1:11" ht="25.5" x14ac:dyDescent="0.25">
      <c r="A25" s="8" t="s">
        <v>77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1.218</v>
      </c>
      <c r="I25" s="13">
        <v>1.2320000004480001</v>
      </c>
      <c r="J25" s="13">
        <v>1.2459999995519997</v>
      </c>
      <c r="K25" s="13">
        <v>1.2740624999999999</v>
      </c>
    </row>
    <row r="26" spans="1:11" ht="25.5" x14ac:dyDescent="0.25">
      <c r="A26" s="8" t="s">
        <v>78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0.17126307688799999</v>
      </c>
      <c r="I26" s="13">
        <v>0.17310461533199997</v>
      </c>
      <c r="J26" s="13">
        <v>0.17494615377600001</v>
      </c>
      <c r="K26" s="13">
        <v>0.17911384606499997</v>
      </c>
    </row>
    <row r="27" spans="1:11" ht="25.5" x14ac:dyDescent="0.25">
      <c r="A27" s="8" t="s">
        <v>79</v>
      </c>
      <c r="B27" s="13">
        <v>0</v>
      </c>
      <c r="C27" s="13">
        <v>4.3407</v>
      </c>
      <c r="D27" s="13">
        <v>4.3883999999999999</v>
      </c>
      <c r="E27" s="13">
        <v>4.4360999999999997</v>
      </c>
      <c r="F27" s="13">
        <v>4.5035400000000001</v>
      </c>
      <c r="G27" s="13">
        <v>4.5713999999999997</v>
      </c>
      <c r="H27" s="13">
        <v>4.6195199999999996</v>
      </c>
      <c r="I27" s="13">
        <v>4.6676399999999996</v>
      </c>
      <c r="J27" s="13">
        <v>4.7157599999999995</v>
      </c>
      <c r="K27" s="13">
        <v>4.8277349999999997</v>
      </c>
    </row>
    <row r="28" spans="1:11" ht="25.5" x14ac:dyDescent="0.25">
      <c r="A28" s="8" t="s">
        <v>80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0.496290336828</v>
      </c>
      <c r="H28" s="13">
        <v>0.496290336828</v>
      </c>
      <c r="I28" s="13">
        <v>0.496290336828</v>
      </c>
      <c r="J28" s="13">
        <v>0.496290336828</v>
      </c>
      <c r="K28" s="13">
        <v>0.49922696604</v>
      </c>
    </row>
    <row r="29" spans="1:11" ht="25.5" x14ac:dyDescent="0.25">
      <c r="A29" s="8" t="s">
        <v>81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0.97765161301499992</v>
      </c>
      <c r="H29" s="13">
        <v>1.9553032260299998</v>
      </c>
      <c r="I29" s="13">
        <v>1.9553032260299998</v>
      </c>
      <c r="J29" s="13">
        <v>1.9553032260299998</v>
      </c>
      <c r="K29" s="13">
        <v>1.9730787099029998</v>
      </c>
    </row>
    <row r="30" spans="1:11" ht="25.5" x14ac:dyDescent="0.25">
      <c r="A30" s="8" t="s">
        <v>82</v>
      </c>
      <c r="B30" s="13">
        <v>0</v>
      </c>
      <c r="C30" s="13">
        <v>1.81395</v>
      </c>
      <c r="D30" s="13">
        <v>1.81395</v>
      </c>
      <c r="E30" s="13">
        <v>1.81395</v>
      </c>
      <c r="F30" s="13">
        <v>1.8622349999999999</v>
      </c>
      <c r="G30" s="13">
        <v>1.91052</v>
      </c>
      <c r="H30" s="13">
        <v>1.91052</v>
      </c>
      <c r="I30" s="13">
        <v>1.91052</v>
      </c>
      <c r="J30" s="13">
        <v>1.91052</v>
      </c>
      <c r="K30" s="13">
        <v>1.9353149999999999</v>
      </c>
    </row>
    <row r="31" spans="1:11" ht="25.5" x14ac:dyDescent="0.25">
      <c r="A31" s="8" t="s">
        <v>83</v>
      </c>
      <c r="B31" s="13">
        <v>0</v>
      </c>
      <c r="C31" s="13">
        <v>0</v>
      </c>
      <c r="D31" s="13">
        <v>0.68452674401999991</v>
      </c>
      <c r="E31" s="13">
        <v>1.3831674419850002</v>
      </c>
      <c r="F31" s="13">
        <v>1.4113716284940001</v>
      </c>
      <c r="G31" s="13">
        <v>1.4254618610579999</v>
      </c>
      <c r="H31" s="13">
        <v>1.4254618610579999</v>
      </c>
      <c r="I31" s="13">
        <v>1.4254618610579999</v>
      </c>
      <c r="J31" s="13">
        <v>1.4254618610579999</v>
      </c>
      <c r="K31" s="13">
        <v>1.4313327912930001</v>
      </c>
    </row>
    <row r="32" spans="1:11" ht="25.5" x14ac:dyDescent="0.25">
      <c r="A32" s="8" t="s">
        <v>84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0.30130434773999998</v>
      </c>
      <c r="I32" s="13">
        <v>0.30489130418999999</v>
      </c>
      <c r="J32" s="13">
        <v>0.30847826096999997</v>
      </c>
      <c r="K32" s="13">
        <v>0.31348369568099999</v>
      </c>
    </row>
    <row r="33" spans="1:11" ht="25.5" x14ac:dyDescent="0.25">
      <c r="A33" s="8" t="s">
        <v>85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2.366886574035</v>
      </c>
      <c r="I33" s="13">
        <v>2.3937830132129996</v>
      </c>
      <c r="J33" s="13">
        <v>2.4206794523909996</v>
      </c>
      <c r="K33" s="13">
        <v>2.4718093162380002</v>
      </c>
    </row>
    <row r="34" spans="1:11" ht="25.5" x14ac:dyDescent="0.25">
      <c r="A34" s="8" t="s">
        <v>86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</row>
    <row r="35" spans="1:11" ht="25.5" x14ac:dyDescent="0.25">
      <c r="A35" s="8" t="s">
        <v>87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1.9524579075329997</v>
      </c>
      <c r="I35" s="13">
        <v>1.9834493013719994</v>
      </c>
      <c r="J35" s="13">
        <v>1.9834493013719994</v>
      </c>
      <c r="K35" s="13">
        <v>2.1210195338639997</v>
      </c>
    </row>
    <row r="36" spans="1:11" ht="25.5" x14ac:dyDescent="0.25">
      <c r="A36" s="8" t="s">
        <v>88</v>
      </c>
      <c r="B36" s="13">
        <v>0</v>
      </c>
      <c r="C36" s="13">
        <v>0</v>
      </c>
      <c r="D36" s="13">
        <v>0</v>
      </c>
      <c r="E36" s="13">
        <v>0</v>
      </c>
      <c r="F36" s="13">
        <v>5.5908514272772498</v>
      </c>
      <c r="G36" s="13">
        <v>11.080799997434999</v>
      </c>
      <c r="H36" s="13">
        <v>11.080799997434999</v>
      </c>
      <c r="I36" s="13">
        <v>11.080799997434999</v>
      </c>
      <c r="J36" s="13">
        <v>11.080799997434999</v>
      </c>
      <c r="K36" s="13">
        <v>11.039142854587501</v>
      </c>
    </row>
    <row r="37" spans="1:11" ht="25.5" x14ac:dyDescent="0.25">
      <c r="A37" s="8" t="s">
        <v>89</v>
      </c>
      <c r="B37" s="13">
        <v>0</v>
      </c>
      <c r="C37" s="13">
        <v>1.3065899999999999</v>
      </c>
      <c r="D37" s="13">
        <v>1.3065899999999999</v>
      </c>
      <c r="E37" s="13">
        <v>1.3065899999999999</v>
      </c>
      <c r="F37" s="13">
        <v>1.2905849999999999</v>
      </c>
      <c r="G37" s="13">
        <v>1.27458</v>
      </c>
      <c r="H37" s="13">
        <v>1.27458</v>
      </c>
      <c r="I37" s="13">
        <v>1.27458</v>
      </c>
      <c r="J37" s="13">
        <v>1.27458</v>
      </c>
      <c r="K37" s="13">
        <v>1.2702149999999999</v>
      </c>
    </row>
    <row r="38" spans="1:11" ht="25.5" x14ac:dyDescent="0.25">
      <c r="A38" s="8" t="s">
        <v>90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1.4549999999999999E-2</v>
      </c>
      <c r="J38" s="13">
        <v>1.4549999999999999E-2</v>
      </c>
      <c r="K38" s="13">
        <v>1.4549999999999999E-2</v>
      </c>
    </row>
    <row r="39" spans="1:11" ht="25.5" x14ac:dyDescent="0.25">
      <c r="A39" s="8" t="s">
        <v>91</v>
      </c>
      <c r="B39" s="13">
        <v>0</v>
      </c>
      <c r="C39" s="13">
        <v>0</v>
      </c>
      <c r="D39" s="13">
        <v>0.72765000000000002</v>
      </c>
      <c r="E39" s="13">
        <v>1.4553</v>
      </c>
      <c r="F39" s="13">
        <v>1.456785</v>
      </c>
      <c r="G39" s="13">
        <v>1.45827</v>
      </c>
      <c r="H39" s="13">
        <v>1.45827</v>
      </c>
      <c r="I39" s="13">
        <v>1.45827</v>
      </c>
      <c r="J39" s="13">
        <v>1.45827</v>
      </c>
      <c r="K39" s="13">
        <v>1.465695</v>
      </c>
    </row>
    <row r="40" spans="1:11" ht="25.5" x14ac:dyDescent="0.25">
      <c r="A40" s="8" t="s">
        <v>92</v>
      </c>
      <c r="B40" s="13">
        <v>0</v>
      </c>
      <c r="C40" s="13">
        <v>0</v>
      </c>
      <c r="D40" s="13">
        <v>0</v>
      </c>
      <c r="E40" s="13">
        <v>0</v>
      </c>
      <c r="F40" s="13">
        <v>0.48383999999999999</v>
      </c>
      <c r="G40" s="13">
        <v>0.49343999999999999</v>
      </c>
      <c r="H40" s="13">
        <v>0.49343999999999999</v>
      </c>
      <c r="I40" s="13">
        <v>0.49343999999999999</v>
      </c>
      <c r="J40" s="13">
        <v>0.49343999999999999</v>
      </c>
      <c r="K40" s="13">
        <v>0.50112000000000001</v>
      </c>
    </row>
    <row r="41" spans="1:11" ht="25.5" x14ac:dyDescent="0.25">
      <c r="A41" s="8" t="s">
        <v>93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</row>
    <row r="42" spans="1:11" ht="25.5" x14ac:dyDescent="0.25">
      <c r="A42" s="8" t="s">
        <v>94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3.9900531625649998</v>
      </c>
      <c r="H42" s="13">
        <v>3.99465</v>
      </c>
      <c r="I42" s="13">
        <v>3.99465</v>
      </c>
      <c r="J42" s="13">
        <v>3.99465</v>
      </c>
      <c r="K42" s="13">
        <v>3.9961349999999998</v>
      </c>
    </row>
    <row r="43" spans="1:11" ht="25.5" x14ac:dyDescent="0.25">
      <c r="A43" s="8" t="s">
        <v>95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5.7266169232859996</v>
      </c>
      <c r="I43" s="13">
        <v>5.7266169232859996</v>
      </c>
      <c r="J43" s="13">
        <v>5.7266169232859996</v>
      </c>
      <c r="K43" s="13">
        <v>5.8444541210925003</v>
      </c>
    </row>
    <row r="44" spans="1:11" ht="25.5" x14ac:dyDescent="0.25">
      <c r="A44" s="8" t="s">
        <v>96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0.34154999999999996</v>
      </c>
      <c r="H44" s="13">
        <v>0.68309999999999993</v>
      </c>
      <c r="I44" s="13">
        <v>0.68309999999999993</v>
      </c>
      <c r="J44" s="13">
        <v>0.68309999999999993</v>
      </c>
      <c r="K44" s="13">
        <v>0.68606999999999996</v>
      </c>
    </row>
    <row r="45" spans="1:11" ht="25.5" x14ac:dyDescent="0.25">
      <c r="A45" s="8" t="s">
        <v>97</v>
      </c>
      <c r="B45" s="13">
        <v>0</v>
      </c>
      <c r="C45" s="13">
        <v>1.9089777786299997</v>
      </c>
      <c r="D45" s="13">
        <v>3.8599111097999996</v>
      </c>
      <c r="E45" s="13">
        <v>3.9018666676500002</v>
      </c>
      <c r="F45" s="13">
        <v>4.0674844423484995</v>
      </c>
      <c r="G45" s="13">
        <v>4.235733333612</v>
      </c>
      <c r="H45" s="13">
        <v>4.2803200027169996</v>
      </c>
      <c r="I45" s="13">
        <v>4.3249066661789994</v>
      </c>
      <c r="J45" s="13">
        <v>4.369493335284</v>
      </c>
      <c r="K45" s="13">
        <v>4.5020799987209994</v>
      </c>
    </row>
    <row r="46" spans="1:11" ht="25.5" x14ac:dyDescent="0.25">
      <c r="A46" s="8" t="s">
        <v>98</v>
      </c>
      <c r="B46" s="13">
        <v>0</v>
      </c>
      <c r="C46" s="13">
        <v>1.5908148146399999</v>
      </c>
      <c r="D46" s="13">
        <v>1.6082962957499998</v>
      </c>
      <c r="E46" s="13">
        <v>1.6257777786300001</v>
      </c>
      <c r="F46" s="13">
        <v>1.6655407412279997</v>
      </c>
      <c r="G46" s="13">
        <v>1.7057777778899998</v>
      </c>
      <c r="H46" s="13">
        <v>1.7237333330640001</v>
      </c>
      <c r="I46" s="13">
        <v>1.7416888882380002</v>
      </c>
      <c r="J46" s="13">
        <v>1.7596444452300002</v>
      </c>
      <c r="K46" s="13">
        <v>1.7937333337409997</v>
      </c>
    </row>
    <row r="47" spans="1:11" ht="25.5" x14ac:dyDescent="0.25">
      <c r="A47" s="8" t="s">
        <v>99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0.81952417642499986</v>
      </c>
      <c r="H47" s="13">
        <v>0.81952417642499986</v>
      </c>
      <c r="I47" s="13">
        <v>0.81952417642499986</v>
      </c>
      <c r="J47" s="13">
        <v>0.81952417642499986</v>
      </c>
      <c r="K47" s="13">
        <v>0.80030076981749987</v>
      </c>
    </row>
    <row r="48" spans="1:11" ht="25.5" x14ac:dyDescent="0.25">
      <c r="A48" s="8" t="s">
        <v>100</v>
      </c>
      <c r="B48" s="13">
        <v>0.18933749999999999</v>
      </c>
      <c r="C48" s="13">
        <v>14.312478093573</v>
      </c>
      <c r="D48" s="13">
        <v>18.163595311043998</v>
      </c>
      <c r="E48" s="13">
        <v>21.307848711818998</v>
      </c>
      <c r="F48" s="13">
        <v>39.045467257350758</v>
      </c>
      <c r="G48" s="13">
        <v>53.996941270394998</v>
      </c>
      <c r="H48" s="13">
        <v>82.189159889126998</v>
      </c>
      <c r="I48" s="13">
        <v>82.598773342119003</v>
      </c>
      <c r="J48" s="13">
        <v>82.929571420439984</v>
      </c>
      <c r="K48" s="13">
        <v>83.812213492525501</v>
      </c>
    </row>
    <row r="49" spans="1:11" x14ac:dyDescent="0.25">
      <c r="A49" s="8" t="s">
        <v>101</v>
      </c>
      <c r="B49" s="13">
        <v>0.18933749999999999</v>
      </c>
      <c r="C49" s="13">
        <v>14.312478093573</v>
      </c>
      <c r="D49" s="13">
        <v>18.163595311043998</v>
      </c>
      <c r="E49" s="13">
        <v>21.307848711818998</v>
      </c>
      <c r="F49" s="13">
        <v>39.045467257350758</v>
      </c>
      <c r="G49" s="13">
        <v>53.996941270394998</v>
      </c>
      <c r="H49" s="13">
        <v>82.189159889126998</v>
      </c>
      <c r="I49" s="13">
        <v>82.598773342119003</v>
      </c>
      <c r="J49" s="13">
        <v>82.929571420439984</v>
      </c>
      <c r="K49" s="13">
        <v>83.812213492525501</v>
      </c>
    </row>
    <row r="50" spans="1:11" x14ac:dyDescent="0.25">
      <c r="A50" s="8" t="s">
        <v>102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1:11" x14ac:dyDescent="0.25">
      <c r="A51" s="8" t="s">
        <v>103</v>
      </c>
      <c r="B51" s="13">
        <v>0.18933749999999999</v>
      </c>
      <c r="C51" s="13">
        <v>14.312478093573</v>
      </c>
      <c r="D51" s="13">
        <v>18.163595311043998</v>
      </c>
      <c r="E51" s="13">
        <v>21.307848711818998</v>
      </c>
      <c r="F51" s="13">
        <v>39.045467257350758</v>
      </c>
      <c r="G51" s="13">
        <v>53.996941270394998</v>
      </c>
      <c r="H51" s="13">
        <v>82.189159889126998</v>
      </c>
      <c r="I51" s="13">
        <v>82.598773342119003</v>
      </c>
      <c r="J51" s="13">
        <v>82.929571420439984</v>
      </c>
      <c r="K51" s="13">
        <v>83.812213492525501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35" workbookViewId="0">
      <selection activeCell="B50" sqref="B50:K50"/>
    </sheetView>
  </sheetViews>
  <sheetFormatPr defaultRowHeight="15" x14ac:dyDescent="0.25"/>
  <cols>
    <col min="1" max="1" width="54.85546875" style="2" customWidth="1"/>
    <col min="2" max="11" width="10.28515625" style="2" customWidth="1"/>
    <col min="12" max="12" width="9.140625" style="2"/>
    <col min="13" max="13" width="14.7109375" style="2" bestFit="1" customWidth="1"/>
    <col min="14" max="256" width="9.140625" style="2"/>
    <col min="257" max="257" width="54.85546875" style="2" customWidth="1"/>
    <col min="258" max="267" width="10.28515625" style="2" customWidth="1"/>
    <col min="268" max="512" width="9.140625" style="2"/>
    <col min="513" max="513" width="54.85546875" style="2" customWidth="1"/>
    <col min="514" max="523" width="10.28515625" style="2" customWidth="1"/>
    <col min="524" max="768" width="9.140625" style="2"/>
    <col min="769" max="769" width="54.85546875" style="2" customWidth="1"/>
    <col min="770" max="779" width="10.28515625" style="2" customWidth="1"/>
    <col min="780" max="1024" width="9.140625" style="2"/>
    <col min="1025" max="1025" width="54.85546875" style="2" customWidth="1"/>
    <col min="1026" max="1035" width="10.28515625" style="2" customWidth="1"/>
    <col min="1036" max="1280" width="9.140625" style="2"/>
    <col min="1281" max="1281" width="54.85546875" style="2" customWidth="1"/>
    <col min="1282" max="1291" width="10.28515625" style="2" customWidth="1"/>
    <col min="1292" max="1536" width="9.140625" style="2"/>
    <col min="1537" max="1537" width="54.85546875" style="2" customWidth="1"/>
    <col min="1538" max="1547" width="10.28515625" style="2" customWidth="1"/>
    <col min="1548" max="1792" width="9.140625" style="2"/>
    <col min="1793" max="1793" width="54.85546875" style="2" customWidth="1"/>
    <col min="1794" max="1803" width="10.28515625" style="2" customWidth="1"/>
    <col min="1804" max="2048" width="9.140625" style="2"/>
    <col min="2049" max="2049" width="54.85546875" style="2" customWidth="1"/>
    <col min="2050" max="2059" width="10.28515625" style="2" customWidth="1"/>
    <col min="2060" max="2304" width="9.140625" style="2"/>
    <col min="2305" max="2305" width="54.85546875" style="2" customWidth="1"/>
    <col min="2306" max="2315" width="10.28515625" style="2" customWidth="1"/>
    <col min="2316" max="2560" width="9.140625" style="2"/>
    <col min="2561" max="2561" width="54.85546875" style="2" customWidth="1"/>
    <col min="2562" max="2571" width="10.28515625" style="2" customWidth="1"/>
    <col min="2572" max="2816" width="9.140625" style="2"/>
    <col min="2817" max="2817" width="54.85546875" style="2" customWidth="1"/>
    <col min="2818" max="2827" width="10.28515625" style="2" customWidth="1"/>
    <col min="2828" max="3072" width="9.140625" style="2"/>
    <col min="3073" max="3073" width="54.85546875" style="2" customWidth="1"/>
    <col min="3074" max="3083" width="10.28515625" style="2" customWidth="1"/>
    <col min="3084" max="3328" width="9.140625" style="2"/>
    <col min="3329" max="3329" width="54.85546875" style="2" customWidth="1"/>
    <col min="3330" max="3339" width="10.28515625" style="2" customWidth="1"/>
    <col min="3340" max="3584" width="9.140625" style="2"/>
    <col min="3585" max="3585" width="54.85546875" style="2" customWidth="1"/>
    <col min="3586" max="3595" width="10.28515625" style="2" customWidth="1"/>
    <col min="3596" max="3840" width="9.140625" style="2"/>
    <col min="3841" max="3841" width="54.85546875" style="2" customWidth="1"/>
    <col min="3842" max="3851" width="10.28515625" style="2" customWidth="1"/>
    <col min="3852" max="4096" width="9.140625" style="2"/>
    <col min="4097" max="4097" width="54.85546875" style="2" customWidth="1"/>
    <col min="4098" max="4107" width="10.28515625" style="2" customWidth="1"/>
    <col min="4108" max="4352" width="9.140625" style="2"/>
    <col min="4353" max="4353" width="54.85546875" style="2" customWidth="1"/>
    <col min="4354" max="4363" width="10.28515625" style="2" customWidth="1"/>
    <col min="4364" max="4608" width="9.140625" style="2"/>
    <col min="4609" max="4609" width="54.85546875" style="2" customWidth="1"/>
    <col min="4610" max="4619" width="10.28515625" style="2" customWidth="1"/>
    <col min="4620" max="4864" width="9.140625" style="2"/>
    <col min="4865" max="4865" width="54.85546875" style="2" customWidth="1"/>
    <col min="4866" max="4875" width="10.28515625" style="2" customWidth="1"/>
    <col min="4876" max="5120" width="9.140625" style="2"/>
    <col min="5121" max="5121" width="54.85546875" style="2" customWidth="1"/>
    <col min="5122" max="5131" width="10.28515625" style="2" customWidth="1"/>
    <col min="5132" max="5376" width="9.140625" style="2"/>
    <col min="5377" max="5377" width="54.85546875" style="2" customWidth="1"/>
    <col min="5378" max="5387" width="10.28515625" style="2" customWidth="1"/>
    <col min="5388" max="5632" width="9.140625" style="2"/>
    <col min="5633" max="5633" width="54.85546875" style="2" customWidth="1"/>
    <col min="5634" max="5643" width="10.28515625" style="2" customWidth="1"/>
    <col min="5644" max="5888" width="9.140625" style="2"/>
    <col min="5889" max="5889" width="54.85546875" style="2" customWidth="1"/>
    <col min="5890" max="5899" width="10.28515625" style="2" customWidth="1"/>
    <col min="5900" max="6144" width="9.140625" style="2"/>
    <col min="6145" max="6145" width="54.85546875" style="2" customWidth="1"/>
    <col min="6146" max="6155" width="10.28515625" style="2" customWidth="1"/>
    <col min="6156" max="6400" width="9.140625" style="2"/>
    <col min="6401" max="6401" width="54.85546875" style="2" customWidth="1"/>
    <col min="6402" max="6411" width="10.28515625" style="2" customWidth="1"/>
    <col min="6412" max="6656" width="9.140625" style="2"/>
    <col min="6657" max="6657" width="54.85546875" style="2" customWidth="1"/>
    <col min="6658" max="6667" width="10.28515625" style="2" customWidth="1"/>
    <col min="6668" max="6912" width="9.140625" style="2"/>
    <col min="6913" max="6913" width="54.85546875" style="2" customWidth="1"/>
    <col min="6914" max="6923" width="10.28515625" style="2" customWidth="1"/>
    <col min="6924" max="7168" width="9.140625" style="2"/>
    <col min="7169" max="7169" width="54.85546875" style="2" customWidth="1"/>
    <col min="7170" max="7179" width="10.28515625" style="2" customWidth="1"/>
    <col min="7180" max="7424" width="9.140625" style="2"/>
    <col min="7425" max="7425" width="54.85546875" style="2" customWidth="1"/>
    <col min="7426" max="7435" width="10.28515625" style="2" customWidth="1"/>
    <col min="7436" max="7680" width="9.140625" style="2"/>
    <col min="7681" max="7681" width="54.85546875" style="2" customWidth="1"/>
    <col min="7682" max="7691" width="10.28515625" style="2" customWidth="1"/>
    <col min="7692" max="7936" width="9.140625" style="2"/>
    <col min="7937" max="7937" width="54.85546875" style="2" customWidth="1"/>
    <col min="7938" max="7947" width="10.28515625" style="2" customWidth="1"/>
    <col min="7948" max="8192" width="9.140625" style="2"/>
    <col min="8193" max="8193" width="54.85546875" style="2" customWidth="1"/>
    <col min="8194" max="8203" width="10.28515625" style="2" customWidth="1"/>
    <col min="8204" max="8448" width="9.140625" style="2"/>
    <col min="8449" max="8449" width="54.85546875" style="2" customWidth="1"/>
    <col min="8450" max="8459" width="10.28515625" style="2" customWidth="1"/>
    <col min="8460" max="8704" width="9.140625" style="2"/>
    <col min="8705" max="8705" width="54.85546875" style="2" customWidth="1"/>
    <col min="8706" max="8715" width="10.28515625" style="2" customWidth="1"/>
    <col min="8716" max="8960" width="9.140625" style="2"/>
    <col min="8961" max="8961" width="54.85546875" style="2" customWidth="1"/>
    <col min="8962" max="8971" width="10.28515625" style="2" customWidth="1"/>
    <col min="8972" max="9216" width="9.140625" style="2"/>
    <col min="9217" max="9217" width="54.85546875" style="2" customWidth="1"/>
    <col min="9218" max="9227" width="10.28515625" style="2" customWidth="1"/>
    <col min="9228" max="9472" width="9.140625" style="2"/>
    <col min="9473" max="9473" width="54.85546875" style="2" customWidth="1"/>
    <col min="9474" max="9483" width="10.28515625" style="2" customWidth="1"/>
    <col min="9484" max="9728" width="9.140625" style="2"/>
    <col min="9729" max="9729" width="54.85546875" style="2" customWidth="1"/>
    <col min="9730" max="9739" width="10.28515625" style="2" customWidth="1"/>
    <col min="9740" max="9984" width="9.140625" style="2"/>
    <col min="9985" max="9985" width="54.85546875" style="2" customWidth="1"/>
    <col min="9986" max="9995" width="10.28515625" style="2" customWidth="1"/>
    <col min="9996" max="10240" width="9.140625" style="2"/>
    <col min="10241" max="10241" width="54.85546875" style="2" customWidth="1"/>
    <col min="10242" max="10251" width="10.28515625" style="2" customWidth="1"/>
    <col min="10252" max="10496" width="9.140625" style="2"/>
    <col min="10497" max="10497" width="54.85546875" style="2" customWidth="1"/>
    <col min="10498" max="10507" width="10.28515625" style="2" customWidth="1"/>
    <col min="10508" max="10752" width="9.140625" style="2"/>
    <col min="10753" max="10753" width="54.85546875" style="2" customWidth="1"/>
    <col min="10754" max="10763" width="10.28515625" style="2" customWidth="1"/>
    <col min="10764" max="11008" width="9.140625" style="2"/>
    <col min="11009" max="11009" width="54.85546875" style="2" customWidth="1"/>
    <col min="11010" max="11019" width="10.28515625" style="2" customWidth="1"/>
    <col min="11020" max="11264" width="9.140625" style="2"/>
    <col min="11265" max="11265" width="54.85546875" style="2" customWidth="1"/>
    <col min="11266" max="11275" width="10.28515625" style="2" customWidth="1"/>
    <col min="11276" max="11520" width="9.140625" style="2"/>
    <col min="11521" max="11521" width="54.85546875" style="2" customWidth="1"/>
    <col min="11522" max="11531" width="10.28515625" style="2" customWidth="1"/>
    <col min="11532" max="11776" width="9.140625" style="2"/>
    <col min="11777" max="11777" width="54.85546875" style="2" customWidth="1"/>
    <col min="11778" max="11787" width="10.28515625" style="2" customWidth="1"/>
    <col min="11788" max="12032" width="9.140625" style="2"/>
    <col min="12033" max="12033" width="54.85546875" style="2" customWidth="1"/>
    <col min="12034" max="12043" width="10.28515625" style="2" customWidth="1"/>
    <col min="12044" max="12288" width="9.140625" style="2"/>
    <col min="12289" max="12289" width="54.85546875" style="2" customWidth="1"/>
    <col min="12290" max="12299" width="10.28515625" style="2" customWidth="1"/>
    <col min="12300" max="12544" width="9.140625" style="2"/>
    <col min="12545" max="12545" width="54.85546875" style="2" customWidth="1"/>
    <col min="12546" max="12555" width="10.28515625" style="2" customWidth="1"/>
    <col min="12556" max="12800" width="9.140625" style="2"/>
    <col min="12801" max="12801" width="54.85546875" style="2" customWidth="1"/>
    <col min="12802" max="12811" width="10.28515625" style="2" customWidth="1"/>
    <col min="12812" max="13056" width="9.140625" style="2"/>
    <col min="13057" max="13057" width="54.85546875" style="2" customWidth="1"/>
    <col min="13058" max="13067" width="10.28515625" style="2" customWidth="1"/>
    <col min="13068" max="13312" width="9.140625" style="2"/>
    <col min="13313" max="13313" width="54.85546875" style="2" customWidth="1"/>
    <col min="13314" max="13323" width="10.28515625" style="2" customWidth="1"/>
    <col min="13324" max="13568" width="9.140625" style="2"/>
    <col min="13569" max="13569" width="54.85546875" style="2" customWidth="1"/>
    <col min="13570" max="13579" width="10.28515625" style="2" customWidth="1"/>
    <col min="13580" max="13824" width="9.140625" style="2"/>
    <col min="13825" max="13825" width="54.85546875" style="2" customWidth="1"/>
    <col min="13826" max="13835" width="10.28515625" style="2" customWidth="1"/>
    <col min="13836" max="14080" width="9.140625" style="2"/>
    <col min="14081" max="14081" width="54.85546875" style="2" customWidth="1"/>
    <col min="14082" max="14091" width="10.28515625" style="2" customWidth="1"/>
    <col min="14092" max="14336" width="9.140625" style="2"/>
    <col min="14337" max="14337" width="54.85546875" style="2" customWidth="1"/>
    <col min="14338" max="14347" width="10.28515625" style="2" customWidth="1"/>
    <col min="14348" max="14592" width="9.140625" style="2"/>
    <col min="14593" max="14593" width="54.85546875" style="2" customWidth="1"/>
    <col min="14594" max="14603" width="10.28515625" style="2" customWidth="1"/>
    <col min="14604" max="14848" width="9.140625" style="2"/>
    <col min="14849" max="14849" width="54.85546875" style="2" customWidth="1"/>
    <col min="14850" max="14859" width="10.28515625" style="2" customWidth="1"/>
    <col min="14860" max="15104" width="9.140625" style="2"/>
    <col min="15105" max="15105" width="54.85546875" style="2" customWidth="1"/>
    <col min="15106" max="15115" width="10.28515625" style="2" customWidth="1"/>
    <col min="15116" max="15360" width="9.140625" style="2"/>
    <col min="15361" max="15361" width="54.85546875" style="2" customWidth="1"/>
    <col min="15362" max="15371" width="10.28515625" style="2" customWidth="1"/>
    <col min="15372" max="15616" width="9.140625" style="2"/>
    <col min="15617" max="15617" width="54.85546875" style="2" customWidth="1"/>
    <col min="15618" max="15627" width="10.28515625" style="2" customWidth="1"/>
    <col min="15628" max="15872" width="9.140625" style="2"/>
    <col min="15873" max="15873" width="54.85546875" style="2" customWidth="1"/>
    <col min="15874" max="15883" width="10.28515625" style="2" customWidth="1"/>
    <col min="15884" max="16128" width="9.140625" style="2"/>
    <col min="16129" max="16129" width="54.85546875" style="2" customWidth="1"/>
    <col min="16130" max="16139" width="10.28515625" style="2" customWidth="1"/>
    <col min="16140" max="16384" width="9.140625" style="2"/>
  </cols>
  <sheetData>
    <row r="1" spans="1:11" ht="18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9" customHeight="1" x14ac:dyDescent="0.25">
      <c r="A2" s="3"/>
      <c r="B2" s="1"/>
      <c r="C2" s="1"/>
      <c r="D2" s="1"/>
      <c r="E2" s="1"/>
      <c r="F2" s="1"/>
      <c r="G2" s="1"/>
      <c r="H2" s="3"/>
      <c r="I2" s="1"/>
      <c r="J2" s="1"/>
      <c r="K2" s="1"/>
    </row>
    <row r="3" spans="1:11" ht="18" customHeight="1" x14ac:dyDescent="0.25">
      <c r="A3" s="37" t="s">
        <v>104</v>
      </c>
      <c r="B3" s="37"/>
      <c r="C3" s="37"/>
      <c r="D3" s="37"/>
      <c r="E3" s="37"/>
      <c r="F3" s="37"/>
      <c r="G3" s="37"/>
      <c r="H3" s="37"/>
      <c r="I3" s="1"/>
      <c r="J3" s="1"/>
      <c r="K3" s="1"/>
    </row>
    <row r="4" spans="1:11" ht="9" customHeight="1" x14ac:dyDescent="0.25">
      <c r="A4" s="3"/>
      <c r="B4" s="1"/>
      <c r="C4" s="1"/>
      <c r="D4" s="1"/>
      <c r="E4" s="1"/>
      <c r="F4" s="1"/>
      <c r="G4" s="1"/>
      <c r="H4" s="3"/>
      <c r="I4" s="1"/>
      <c r="J4" s="1"/>
      <c r="K4" s="1"/>
    </row>
    <row r="5" spans="1:11" ht="27" customHeight="1" x14ac:dyDescent="0.25">
      <c r="A5" s="38"/>
      <c r="B5" s="38"/>
      <c r="C5" s="38"/>
      <c r="D5" s="38"/>
      <c r="E5" s="38"/>
      <c r="F5" s="38"/>
      <c r="G5" s="38"/>
      <c r="H5" s="38"/>
      <c r="I5" s="1"/>
      <c r="J5" s="1"/>
      <c r="K5" s="1"/>
    </row>
    <row r="6" spans="1:11" ht="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</row>
    <row r="8" spans="1:11" ht="25.5" x14ac:dyDescent="0.25">
      <c r="A8" s="4" t="s">
        <v>105</v>
      </c>
      <c r="B8" s="12">
        <v>0</v>
      </c>
      <c r="C8" s="13">
        <v>0</v>
      </c>
      <c r="D8" s="13">
        <v>0</v>
      </c>
      <c r="E8" s="13">
        <v>0</v>
      </c>
      <c r="F8" s="13">
        <v>1.485825</v>
      </c>
      <c r="G8" s="13">
        <v>3.0227999999999997</v>
      </c>
      <c r="H8" s="13">
        <v>3.0227999999999997</v>
      </c>
      <c r="I8" s="13">
        <v>3.0227999999999997</v>
      </c>
      <c r="J8" s="13">
        <v>3.0227999999999997</v>
      </c>
      <c r="K8" s="13">
        <v>3.0425999999999997</v>
      </c>
    </row>
    <row r="9" spans="1:11" ht="25.5" x14ac:dyDescent="0.25">
      <c r="A9" s="8" t="s">
        <v>106</v>
      </c>
      <c r="B9" s="13">
        <v>0</v>
      </c>
      <c r="C9" s="13">
        <v>0</v>
      </c>
      <c r="D9" s="13">
        <v>0.45984095752999998</v>
      </c>
      <c r="E9" s="13">
        <v>0.91968191505999997</v>
      </c>
      <c r="F9" s="13">
        <v>0.93849893633999981</v>
      </c>
      <c r="G9" s="13">
        <v>0.95731595761999988</v>
      </c>
      <c r="H9" s="13">
        <v>0.95731595761999988</v>
      </c>
      <c r="I9" s="13">
        <v>0.95731595761999988</v>
      </c>
      <c r="J9" s="13">
        <v>0.95731595761999988</v>
      </c>
      <c r="K9" s="13">
        <v>0.9714287235800001</v>
      </c>
    </row>
    <row r="10" spans="1:11" ht="25.5" x14ac:dyDescent="0.25">
      <c r="A10" s="8" t="s">
        <v>107</v>
      </c>
      <c r="B10" s="13">
        <v>0</v>
      </c>
      <c r="C10" s="13">
        <v>0</v>
      </c>
      <c r="D10" s="13">
        <v>0</v>
      </c>
      <c r="E10" s="13">
        <v>1.3199999999999998</v>
      </c>
      <c r="F10" s="13">
        <v>2.6878500000000001</v>
      </c>
      <c r="G10" s="13">
        <v>2.7356999999999996</v>
      </c>
      <c r="H10" s="13">
        <v>2.7357</v>
      </c>
      <c r="I10" s="13">
        <v>2.7357</v>
      </c>
      <c r="J10" s="13">
        <v>2.7357</v>
      </c>
      <c r="K10" s="13">
        <v>2.7917999999999998</v>
      </c>
    </row>
    <row r="11" spans="1:11" ht="25.5" x14ac:dyDescent="0.25">
      <c r="A11" s="8" t="s">
        <v>108</v>
      </c>
      <c r="B11" s="13">
        <v>0</v>
      </c>
      <c r="C11" s="13">
        <v>0.84705333366999991</v>
      </c>
      <c r="D11" s="13">
        <v>0.8570186663299999</v>
      </c>
      <c r="E11" s="13">
        <v>0.86698400000000009</v>
      </c>
      <c r="F11" s="13">
        <v>0.85958400032999993</v>
      </c>
      <c r="G11" s="13">
        <v>0.85178933300999982</v>
      </c>
      <c r="H11" s="13">
        <v>0.86136000000000001</v>
      </c>
      <c r="I11" s="13">
        <v>0.87093066698999988</v>
      </c>
      <c r="J11" s="13">
        <v>0.88050133300999989</v>
      </c>
      <c r="K11" s="13">
        <v>0.86866133333333317</v>
      </c>
    </row>
    <row r="12" spans="1:11" ht="25.5" x14ac:dyDescent="0.25">
      <c r="A12" s="8" t="s">
        <v>109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2.3021333333333334</v>
      </c>
      <c r="I12" s="13">
        <v>2.3258666666666663</v>
      </c>
      <c r="J12" s="13">
        <v>2.3495999999999997</v>
      </c>
      <c r="K12" s="13">
        <v>2.3545499999999997</v>
      </c>
    </row>
    <row r="13" spans="1:11" ht="25.5" x14ac:dyDescent="0.25">
      <c r="A13" s="8" t="s">
        <v>110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0.41667906992666665</v>
      </c>
      <c r="I13" s="13">
        <v>0.42329302313333328</v>
      </c>
      <c r="J13" s="13">
        <v>0.42329302313333328</v>
      </c>
      <c r="K13" s="13">
        <v>0.42329302313333328</v>
      </c>
    </row>
    <row r="14" spans="1:11" ht="25.5" x14ac:dyDescent="0.25">
      <c r="A14" s="8" t="s">
        <v>111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0.94191999999999998</v>
      </c>
      <c r="H14" s="13">
        <v>0.95816000000000001</v>
      </c>
      <c r="I14" s="13">
        <v>0.97439999999999993</v>
      </c>
      <c r="J14" s="13">
        <v>0.99063999999999997</v>
      </c>
      <c r="K14" s="13">
        <v>1.0258933333333331</v>
      </c>
    </row>
    <row r="15" spans="1:11" ht="25.5" x14ac:dyDescent="0.25">
      <c r="A15" s="8" t="s">
        <v>112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3.0357142866666662E-2</v>
      </c>
      <c r="I15" s="13">
        <v>6.14285714E-2</v>
      </c>
      <c r="J15" s="13">
        <v>6.2142857133333326E-2</v>
      </c>
      <c r="K15" s="13">
        <v>6.285714286666666E-2</v>
      </c>
    </row>
    <row r="16" spans="1:11" ht="25.5" x14ac:dyDescent="0.25">
      <c r="A16" s="8" t="s">
        <v>113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11.0253</v>
      </c>
      <c r="I16" s="13">
        <v>11.0253</v>
      </c>
      <c r="J16" s="13">
        <v>11.0253</v>
      </c>
      <c r="K16" s="13">
        <v>11.028599999999999</v>
      </c>
    </row>
    <row r="17" spans="1:11" ht="25.5" x14ac:dyDescent="0.25">
      <c r="A17" s="8" t="s">
        <v>114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0.41483333333333328</v>
      </c>
      <c r="I17" s="13">
        <v>0.41919999999999996</v>
      </c>
      <c r="J17" s="13">
        <v>0.42356666666666659</v>
      </c>
      <c r="K17" s="13">
        <v>0.42466666666666658</v>
      </c>
    </row>
    <row r="18" spans="1:11" ht="25.5" x14ac:dyDescent="0.25">
      <c r="A18" s="8" t="s">
        <v>115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2.3620410252399999</v>
      </c>
      <c r="I18" s="13">
        <v>2.3874393165066659</v>
      </c>
      <c r="J18" s="13">
        <v>2.4128376077733331</v>
      </c>
      <c r="K18" s="13">
        <v>2.4569435887333335</v>
      </c>
    </row>
    <row r="19" spans="1:11" ht="25.5" x14ac:dyDescent="0.25">
      <c r="A19" s="8" t="s">
        <v>116</v>
      </c>
      <c r="B19" s="13">
        <v>0</v>
      </c>
      <c r="C19" s="13">
        <v>0</v>
      </c>
      <c r="D19" s="13">
        <v>0</v>
      </c>
      <c r="E19" s="13">
        <v>0</v>
      </c>
      <c r="F19" s="13">
        <v>4.1249999999999995E-2</v>
      </c>
      <c r="G19" s="13">
        <v>8.249999999999999E-2</v>
      </c>
      <c r="H19" s="13">
        <v>8.249999999999999E-2</v>
      </c>
      <c r="I19" s="13">
        <v>8.249999999999999E-2</v>
      </c>
      <c r="J19" s="13">
        <v>8.249999999999999E-2</v>
      </c>
      <c r="K19" s="13">
        <v>8.249999999999999E-2</v>
      </c>
    </row>
    <row r="20" spans="1:11" ht="25.5" x14ac:dyDescent="0.25">
      <c r="A20" s="8" t="s">
        <v>117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</row>
    <row r="21" spans="1:11" ht="25.5" x14ac:dyDescent="0.25">
      <c r="A21" s="8" t="s">
        <v>118</v>
      </c>
      <c r="B21" s="13">
        <v>0</v>
      </c>
      <c r="C21" s="13">
        <v>0</v>
      </c>
      <c r="D21" s="13">
        <v>0</v>
      </c>
      <c r="E21" s="13">
        <v>0</v>
      </c>
      <c r="F21" s="13">
        <v>9.6592333333333329</v>
      </c>
      <c r="G21" s="13">
        <v>9.8396999999999988</v>
      </c>
      <c r="H21" s="13">
        <v>9.9527999999999999</v>
      </c>
      <c r="I21" s="13">
        <v>10.065899999999999</v>
      </c>
      <c r="J21" s="13">
        <v>10.179</v>
      </c>
      <c r="K21" s="13">
        <v>10.284516666666665</v>
      </c>
    </row>
    <row r="22" spans="1:11" ht="25.5" x14ac:dyDescent="0.25">
      <c r="A22" s="8" t="s">
        <v>119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</row>
    <row r="23" spans="1:11" ht="25.5" x14ac:dyDescent="0.25">
      <c r="A23" s="8" t="s">
        <v>120</v>
      </c>
      <c r="B23" s="13">
        <v>0.21037499999999998</v>
      </c>
      <c r="C23" s="13">
        <v>0.21037499999999998</v>
      </c>
      <c r="D23" s="13">
        <v>0.21037499999999998</v>
      </c>
      <c r="E23" s="13">
        <v>0.21037499999999998</v>
      </c>
      <c r="F23" s="13">
        <v>0.21346874999999998</v>
      </c>
      <c r="G23" s="13">
        <v>0.21656249999999999</v>
      </c>
      <c r="H23" s="13">
        <v>0.21656249999999999</v>
      </c>
      <c r="I23" s="13">
        <v>0.21656249999999999</v>
      </c>
      <c r="J23" s="13">
        <v>0.21656249999999999</v>
      </c>
      <c r="K23" s="13">
        <v>0.21965625</v>
      </c>
    </row>
    <row r="24" spans="1:11" ht="25.5" x14ac:dyDescent="0.25">
      <c r="A24" s="8" t="s">
        <v>121</v>
      </c>
      <c r="B24" s="13">
        <v>0</v>
      </c>
      <c r="C24" s="13">
        <v>2.6663999999999999</v>
      </c>
      <c r="D24" s="13">
        <v>2.6663999999999999</v>
      </c>
      <c r="E24" s="13">
        <v>2.6663999999999999</v>
      </c>
      <c r="F24" s="13">
        <v>2.6845499999999998</v>
      </c>
      <c r="G24" s="13">
        <v>2.7026999999999997</v>
      </c>
      <c r="H24" s="13">
        <v>2.7026999999999997</v>
      </c>
      <c r="I24" s="13">
        <v>2.7026999999999997</v>
      </c>
      <c r="J24" s="13">
        <v>2.7026999999999997</v>
      </c>
      <c r="K24" s="13">
        <v>2.7092999999999998</v>
      </c>
    </row>
    <row r="25" spans="1:11" ht="25.5" x14ac:dyDescent="0.25">
      <c r="A25" s="8" t="s">
        <v>122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1.3533333333333333</v>
      </c>
      <c r="I25" s="13">
        <v>1.3688888893866666</v>
      </c>
      <c r="J25" s="13">
        <v>1.3844444439466665</v>
      </c>
      <c r="K25" s="13">
        <v>1.4156249999999999</v>
      </c>
    </row>
    <row r="26" spans="1:11" ht="25.5" x14ac:dyDescent="0.25">
      <c r="A26" s="8" t="s">
        <v>123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0.19029230765333335</v>
      </c>
      <c r="I26" s="13">
        <v>0.19233846147999997</v>
      </c>
      <c r="J26" s="13">
        <v>0.19438461530666667</v>
      </c>
      <c r="K26" s="13">
        <v>0.19901538451666664</v>
      </c>
    </row>
    <row r="27" spans="1:11" ht="25.5" x14ac:dyDescent="0.25">
      <c r="A27" s="8" t="s">
        <v>124</v>
      </c>
      <c r="B27" s="13">
        <v>0</v>
      </c>
      <c r="C27" s="13">
        <v>4.8229999999999995</v>
      </c>
      <c r="D27" s="13">
        <v>4.8759999999999994</v>
      </c>
      <c r="E27" s="13">
        <v>4.9289999999999994</v>
      </c>
      <c r="F27" s="13">
        <v>5.0039333333333325</v>
      </c>
      <c r="G27" s="13">
        <v>5.0793333333333326</v>
      </c>
      <c r="H27" s="13">
        <v>5.1327999999999996</v>
      </c>
      <c r="I27" s="13">
        <v>5.1862666666666666</v>
      </c>
      <c r="J27" s="13">
        <v>5.2397333333333327</v>
      </c>
      <c r="K27" s="13">
        <v>5.3641499999999995</v>
      </c>
    </row>
    <row r="28" spans="1:11" ht="25.5" x14ac:dyDescent="0.25">
      <c r="A28" s="8" t="s">
        <v>125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0.55143370758666665</v>
      </c>
      <c r="H28" s="13">
        <v>0.55143370758666665</v>
      </c>
      <c r="I28" s="13">
        <v>0.55143370758666665</v>
      </c>
      <c r="J28" s="13">
        <v>0.55143370758666665</v>
      </c>
      <c r="K28" s="13">
        <v>0.55469662893333327</v>
      </c>
    </row>
    <row r="29" spans="1:11" ht="25.5" x14ac:dyDescent="0.25">
      <c r="A29" s="8" t="s">
        <v>126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1.0862795700166665</v>
      </c>
      <c r="H29" s="13">
        <v>2.1725591400333331</v>
      </c>
      <c r="I29" s="13">
        <v>2.1725591400333331</v>
      </c>
      <c r="J29" s="13">
        <v>2.1725591400333331</v>
      </c>
      <c r="K29" s="13">
        <v>2.1923096776699995</v>
      </c>
    </row>
    <row r="30" spans="1:11" ht="25.5" x14ac:dyDescent="0.25">
      <c r="A30" s="8" t="s">
        <v>127</v>
      </c>
      <c r="B30" s="13">
        <v>0</v>
      </c>
      <c r="C30" s="13">
        <v>2.0154999999999998</v>
      </c>
      <c r="D30" s="13">
        <v>2.0154999999999998</v>
      </c>
      <c r="E30" s="13">
        <v>2.0154999999999998</v>
      </c>
      <c r="F30" s="13">
        <v>2.06915</v>
      </c>
      <c r="G30" s="13">
        <v>2.1227999999999998</v>
      </c>
      <c r="H30" s="13">
        <v>2.1227999999999998</v>
      </c>
      <c r="I30" s="13">
        <v>2.1227999999999998</v>
      </c>
      <c r="J30" s="13">
        <v>2.1227999999999998</v>
      </c>
      <c r="K30" s="13">
        <v>2.15035</v>
      </c>
    </row>
    <row r="31" spans="1:11" ht="25.5" x14ac:dyDescent="0.25">
      <c r="A31" s="8" t="s">
        <v>128</v>
      </c>
      <c r="B31" s="13">
        <v>0</v>
      </c>
      <c r="C31" s="13">
        <v>0</v>
      </c>
      <c r="D31" s="13">
        <v>0.7605852711333333</v>
      </c>
      <c r="E31" s="13">
        <v>1.5368527133166667</v>
      </c>
      <c r="F31" s="13">
        <v>1.5681906983266665</v>
      </c>
      <c r="G31" s="13">
        <v>1.5838465122866665</v>
      </c>
      <c r="H31" s="13">
        <v>1.5838465122866665</v>
      </c>
      <c r="I31" s="13">
        <v>1.5838465122866665</v>
      </c>
      <c r="J31" s="13">
        <v>1.5838465122866665</v>
      </c>
      <c r="K31" s="13">
        <v>1.5903697681033333</v>
      </c>
    </row>
    <row r="32" spans="1:11" ht="25.5" x14ac:dyDescent="0.25">
      <c r="A32" s="8" t="s">
        <v>129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0.33478260859999998</v>
      </c>
      <c r="I32" s="13">
        <v>0.33876811576666666</v>
      </c>
      <c r="J32" s="13">
        <v>0.34275362329999998</v>
      </c>
      <c r="K32" s="13">
        <v>0.34831521742333332</v>
      </c>
    </row>
    <row r="33" spans="1:11" ht="25.5" x14ac:dyDescent="0.25">
      <c r="A33" s="8" t="s">
        <v>130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2.6298739711499999</v>
      </c>
      <c r="I33" s="13">
        <v>2.6597589035699993</v>
      </c>
      <c r="J33" s="13">
        <v>2.6896438359899997</v>
      </c>
      <c r="K33" s="13">
        <v>2.7464547958200001</v>
      </c>
    </row>
    <row r="34" spans="1:11" ht="25.5" x14ac:dyDescent="0.25">
      <c r="A34" s="8" t="s">
        <v>131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</row>
    <row r="35" spans="1:11" ht="25.5" x14ac:dyDescent="0.25">
      <c r="A35" s="8" t="s">
        <v>132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2.1693976750366661</v>
      </c>
      <c r="I35" s="13">
        <v>2.2038325570799993</v>
      </c>
      <c r="J35" s="13">
        <v>2.2038325570799993</v>
      </c>
      <c r="K35" s="13">
        <v>2.3566883709599997</v>
      </c>
    </row>
    <row r="36" spans="1:11" ht="25.5" x14ac:dyDescent="0.25">
      <c r="A36" s="8" t="s">
        <v>133</v>
      </c>
      <c r="B36" s="13">
        <v>0</v>
      </c>
      <c r="C36" s="13">
        <v>0</v>
      </c>
      <c r="D36" s="13">
        <v>0</v>
      </c>
      <c r="E36" s="13">
        <v>0</v>
      </c>
      <c r="F36" s="13">
        <v>6.2120571414191668</v>
      </c>
      <c r="G36" s="13">
        <v>12.31199999715</v>
      </c>
      <c r="H36" s="13">
        <v>12.31199999715</v>
      </c>
      <c r="I36" s="13">
        <v>12.31199999715</v>
      </c>
      <c r="J36" s="13">
        <v>12.31199999715</v>
      </c>
      <c r="K36" s="13">
        <v>12.265714282875001</v>
      </c>
    </row>
    <row r="37" spans="1:11" ht="25.5" x14ac:dyDescent="0.25">
      <c r="A37" s="8" t="s">
        <v>134</v>
      </c>
      <c r="B37" s="13">
        <v>0</v>
      </c>
      <c r="C37" s="13">
        <v>1.4517666666666666</v>
      </c>
      <c r="D37" s="13">
        <v>1.4517666666666666</v>
      </c>
      <c r="E37" s="13">
        <v>1.4517666666666666</v>
      </c>
      <c r="F37" s="13">
        <v>1.4339833333333332</v>
      </c>
      <c r="G37" s="13">
        <v>1.4161999999999999</v>
      </c>
      <c r="H37" s="13">
        <v>1.4161999999999999</v>
      </c>
      <c r="I37" s="13">
        <v>1.4161999999999999</v>
      </c>
      <c r="J37" s="13">
        <v>1.4161999999999999</v>
      </c>
      <c r="K37" s="13">
        <v>1.4113499999999999</v>
      </c>
    </row>
    <row r="38" spans="1:11" ht="25.5" x14ac:dyDescent="0.25">
      <c r="A38" s="8" t="s">
        <v>135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1.6166666666666666E-2</v>
      </c>
      <c r="J38" s="13">
        <v>1.6166666666666666E-2</v>
      </c>
      <c r="K38" s="13">
        <v>1.6166666666666666E-2</v>
      </c>
    </row>
    <row r="39" spans="1:11" ht="25.5" x14ac:dyDescent="0.25">
      <c r="A39" s="8" t="s">
        <v>136</v>
      </c>
      <c r="B39" s="13">
        <v>0</v>
      </c>
      <c r="C39" s="13">
        <v>0</v>
      </c>
      <c r="D39" s="13">
        <v>0.8085</v>
      </c>
      <c r="E39" s="13">
        <v>1.6169999999999998</v>
      </c>
      <c r="F39" s="13">
        <v>1.6186499999999995</v>
      </c>
      <c r="G39" s="13">
        <v>1.6202999999999996</v>
      </c>
      <c r="H39" s="13">
        <v>1.6202999999999996</v>
      </c>
      <c r="I39" s="13">
        <v>1.6202999999999996</v>
      </c>
      <c r="J39" s="13">
        <v>1.6202999999999996</v>
      </c>
      <c r="K39" s="13">
        <v>1.6285499999999999</v>
      </c>
    </row>
    <row r="40" spans="1:11" ht="25.5" x14ac:dyDescent="0.25">
      <c r="A40" s="8" t="s">
        <v>137</v>
      </c>
      <c r="B40" s="13">
        <v>0</v>
      </c>
      <c r="C40" s="13">
        <v>0</v>
      </c>
      <c r="D40" s="13">
        <v>0</v>
      </c>
      <c r="E40" s="13">
        <v>0</v>
      </c>
      <c r="F40" s="13">
        <v>0.53759999999999997</v>
      </c>
      <c r="G40" s="13">
        <v>0.54826666666666657</v>
      </c>
      <c r="H40" s="13">
        <v>0.54826666666666657</v>
      </c>
      <c r="I40" s="13">
        <v>0.54826666666666657</v>
      </c>
      <c r="J40" s="13">
        <v>0.54826666666666657</v>
      </c>
      <c r="K40" s="13">
        <v>0.55679999999999841</v>
      </c>
    </row>
    <row r="41" spans="1:11" ht="25.5" x14ac:dyDescent="0.25">
      <c r="A41" s="8" t="s">
        <v>138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</row>
    <row r="42" spans="1:11" ht="25.5" x14ac:dyDescent="0.25">
      <c r="A42" s="8" t="s">
        <v>139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4.43339240285</v>
      </c>
      <c r="H42" s="13">
        <v>4.4384999999999994</v>
      </c>
      <c r="I42" s="13">
        <v>4.4384999999999994</v>
      </c>
      <c r="J42" s="13">
        <v>4.4384999999999994</v>
      </c>
      <c r="K42" s="13">
        <v>4.44015</v>
      </c>
    </row>
    <row r="43" spans="1:11" ht="25.5" x14ac:dyDescent="0.25">
      <c r="A43" s="8" t="s">
        <v>140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6.3629076925399977</v>
      </c>
      <c r="I43" s="13">
        <v>6.3629076925399977</v>
      </c>
      <c r="J43" s="13">
        <v>6.3629076925400003</v>
      </c>
      <c r="K43" s="13">
        <v>6.4938379123250005</v>
      </c>
    </row>
    <row r="44" spans="1:11" ht="25.5" x14ac:dyDescent="0.25">
      <c r="A44" s="8" t="s">
        <v>141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0.3795</v>
      </c>
      <c r="H44" s="13">
        <v>0.75900000000000001</v>
      </c>
      <c r="I44" s="13">
        <v>0.75900000000000001</v>
      </c>
      <c r="J44" s="13">
        <v>0.75900000000000001</v>
      </c>
      <c r="K44" s="13">
        <v>0.76229999999999998</v>
      </c>
    </row>
    <row r="45" spans="1:11" ht="25.5" x14ac:dyDescent="0.25">
      <c r="A45" s="8" t="s">
        <v>142</v>
      </c>
      <c r="B45" s="13">
        <v>0</v>
      </c>
      <c r="C45" s="13">
        <v>2.1210864206999998</v>
      </c>
      <c r="D45" s="13">
        <v>4.2887901219999991</v>
      </c>
      <c r="E45" s="13">
        <v>4.3354074085000001</v>
      </c>
      <c r="F45" s="13">
        <v>4.5194271581649996</v>
      </c>
      <c r="G45" s="13">
        <v>4.7063703706800002</v>
      </c>
      <c r="H45" s="13">
        <v>4.755911114129999</v>
      </c>
      <c r="I45" s="13">
        <v>4.8054518513099991</v>
      </c>
      <c r="J45" s="13">
        <v>4.8549925947599997</v>
      </c>
      <c r="K45" s="13">
        <v>5.002311109689999</v>
      </c>
    </row>
    <row r="46" spans="1:11" ht="25.5" x14ac:dyDescent="0.25">
      <c r="A46" s="8" t="s">
        <v>143</v>
      </c>
      <c r="B46" s="13">
        <v>0</v>
      </c>
      <c r="C46" s="13">
        <v>1.7675720162666666</v>
      </c>
      <c r="D46" s="13">
        <v>1.7869958841666662</v>
      </c>
      <c r="E46" s="13">
        <v>1.8064197540333333</v>
      </c>
      <c r="F46" s="13">
        <v>1.8506008235866664</v>
      </c>
      <c r="G46" s="13">
        <v>1.8953086420999992</v>
      </c>
      <c r="H46" s="13">
        <v>1.9152592589599999</v>
      </c>
      <c r="I46" s="13">
        <v>1.93520987582</v>
      </c>
      <c r="J46" s="13">
        <v>1.9551604946999972</v>
      </c>
      <c r="K46" s="13">
        <v>1.9930370374899993</v>
      </c>
    </row>
    <row r="47" spans="1:11" ht="25.5" x14ac:dyDescent="0.25">
      <c r="A47" s="8" t="s">
        <v>144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0.91058241824999986</v>
      </c>
      <c r="H47" s="13">
        <v>0.91058241824999908</v>
      </c>
      <c r="I47" s="13">
        <v>0.91058241824999986</v>
      </c>
      <c r="J47" s="13">
        <v>0.91058241824999986</v>
      </c>
      <c r="K47" s="13">
        <v>0.8892230775749993</v>
      </c>
    </row>
    <row r="48" spans="1:11" ht="25.5" x14ac:dyDescent="0.25">
      <c r="A48" s="8" t="s">
        <v>145</v>
      </c>
      <c r="B48" s="13">
        <v>0.21037499999999998</v>
      </c>
      <c r="C48" s="13">
        <v>15.90275343730333</v>
      </c>
      <c r="D48" s="13">
        <v>20.181772567826666</v>
      </c>
      <c r="E48" s="13">
        <v>23.675387457576665</v>
      </c>
      <c r="F48" s="13">
        <v>43.383852508167493</v>
      </c>
      <c r="G48" s="13">
        <v>59.996601411549996</v>
      </c>
      <c r="H48" s="13">
        <v>91.321288765696664</v>
      </c>
      <c r="I48" s="13">
        <v>91.776414824576676</v>
      </c>
      <c r="J48" s="13">
        <v>92.143968244933347</v>
      </c>
      <c r="K48" s="13">
        <v>93.124681658361652</v>
      </c>
    </row>
    <row r="49" spans="1:13" x14ac:dyDescent="0.25">
      <c r="A49" s="8" t="s">
        <v>146</v>
      </c>
      <c r="B49" s="13">
        <v>0.21037499999999998</v>
      </c>
      <c r="C49" s="13">
        <v>15.90275343730333</v>
      </c>
      <c r="D49" s="13">
        <v>20.181772567826666</v>
      </c>
      <c r="E49" s="13">
        <v>23.675387457576665</v>
      </c>
      <c r="F49" s="13">
        <v>43.383852508167493</v>
      </c>
      <c r="G49" s="13">
        <v>59.996601411549996</v>
      </c>
      <c r="H49" s="13">
        <v>91.321288765696664</v>
      </c>
      <c r="I49" s="13">
        <v>91.776414824576676</v>
      </c>
      <c r="J49" s="13">
        <v>92.143968244933347</v>
      </c>
      <c r="K49" s="13">
        <v>93.124681658361652</v>
      </c>
    </row>
    <row r="50" spans="1:13" x14ac:dyDescent="0.25">
      <c r="A50" s="8" t="s">
        <v>147</v>
      </c>
      <c r="B50" s="13">
        <v>0.21037499999999998</v>
      </c>
      <c r="C50" s="13">
        <v>15.90275343730333</v>
      </c>
      <c r="D50" s="13">
        <v>20.181772567826666</v>
      </c>
      <c r="E50" s="13">
        <v>23.675387457576665</v>
      </c>
      <c r="F50" s="13">
        <v>43.383852508167493</v>
      </c>
      <c r="G50" s="13">
        <v>59.996601411549996</v>
      </c>
      <c r="H50" s="13">
        <v>91.321288765696664</v>
      </c>
      <c r="I50" s="13">
        <v>91.776414824576676</v>
      </c>
      <c r="J50" s="13">
        <v>92.143968244933347</v>
      </c>
      <c r="K50" s="13">
        <v>93.124681658361652</v>
      </c>
      <c r="L50" s="14">
        <f>SUM(B50:K50)</f>
        <v>531.71709587599253</v>
      </c>
      <c r="M50" s="11">
        <f>L50*1000000</f>
        <v>531717095.87599254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4"/>
  <sheetViews>
    <sheetView tabSelected="1" topLeftCell="K1" workbookViewId="0">
      <selection activeCell="L19" sqref="L19"/>
    </sheetView>
  </sheetViews>
  <sheetFormatPr defaultRowHeight="15" x14ac:dyDescent="0.25"/>
  <cols>
    <col min="1" max="1" width="13.42578125" bestFit="1" customWidth="1"/>
    <col min="3" max="3" width="57.42578125" customWidth="1"/>
    <col min="4" max="4" width="10.28515625" bestFit="1" customWidth="1"/>
    <col min="5" max="5" width="11.7109375" bestFit="1" customWidth="1"/>
    <col min="6" max="8" width="13.42578125" bestFit="1" customWidth="1"/>
    <col min="9" max="13" width="14.42578125" bestFit="1" customWidth="1"/>
    <col min="14" max="14" width="15.42578125" bestFit="1" customWidth="1"/>
    <col min="15" max="15" width="14.28515625" customWidth="1"/>
    <col min="17" max="17" width="18" customWidth="1"/>
    <col min="19" max="19" width="15.42578125" customWidth="1"/>
  </cols>
  <sheetData>
    <row r="1" spans="1:19" x14ac:dyDescent="0.25">
      <c r="B1" s="15" t="s">
        <v>154</v>
      </c>
      <c r="S1" t="s">
        <v>166</v>
      </c>
    </row>
    <row r="2" spans="1:19" x14ac:dyDescent="0.25">
      <c r="B2" s="15">
        <v>1000</v>
      </c>
      <c r="Q2" t="s">
        <v>167</v>
      </c>
      <c r="S2" t="s">
        <v>168</v>
      </c>
    </row>
    <row r="3" spans="1:19" ht="66" customHeight="1" x14ac:dyDescent="0.25">
      <c r="O3" s="23" t="s">
        <v>169</v>
      </c>
      <c r="Q3" s="23" t="s">
        <v>170</v>
      </c>
      <c r="S3" s="24" t="s">
        <v>171</v>
      </c>
    </row>
    <row r="4" spans="1:19" x14ac:dyDescent="0.25">
      <c r="O4" s="31">
        <f>'Vx Demans (yrs 2 peak)'!M50</f>
        <v>159515128.76279777</v>
      </c>
      <c r="Q4" s="31">
        <f>Graphs!Q12*1000000</f>
        <v>2871272317.7303596</v>
      </c>
      <c r="S4" s="35">
        <f>Graphs!C14</f>
        <v>1581920732.1788518</v>
      </c>
    </row>
    <row r="5" spans="1:19" ht="45" x14ac:dyDescent="0.25">
      <c r="A5" s="16" t="s">
        <v>155</v>
      </c>
      <c r="B5" s="17" t="s">
        <v>156</v>
      </c>
      <c r="D5" s="16">
        <v>2016</v>
      </c>
      <c r="E5" s="16">
        <v>2017</v>
      </c>
      <c r="F5" s="16">
        <v>2018</v>
      </c>
      <c r="G5" s="16">
        <v>2019</v>
      </c>
      <c r="H5" s="16">
        <v>2020</v>
      </c>
      <c r="I5" s="16">
        <v>2021</v>
      </c>
      <c r="J5" s="16">
        <v>2022</v>
      </c>
      <c r="K5" s="16">
        <v>2023</v>
      </c>
      <c r="L5" s="16">
        <v>2024</v>
      </c>
      <c r="M5" s="16">
        <v>2025</v>
      </c>
      <c r="N5" s="16" t="s">
        <v>157</v>
      </c>
      <c r="O5" s="17" t="s">
        <v>158</v>
      </c>
      <c r="Q5" s="16" t="s">
        <v>159</v>
      </c>
    </row>
    <row r="6" spans="1:19" x14ac:dyDescent="0.25">
      <c r="A6" s="16" t="s">
        <v>160</v>
      </c>
      <c r="B6" s="17"/>
    </row>
    <row r="7" spans="1:19" ht="17.25" customHeight="1" x14ac:dyDescent="0.25">
      <c r="A7" s="18" t="s">
        <v>161</v>
      </c>
      <c r="B7" s="19" t="s">
        <v>197</v>
      </c>
      <c r="C7" s="26" t="s">
        <v>150</v>
      </c>
      <c r="D7" s="27">
        <v>-0.54427254668406388</v>
      </c>
      <c r="E7" s="27">
        <v>149.67150936396828</v>
      </c>
      <c r="F7" s="27">
        <v>1535.3527326743551</v>
      </c>
      <c r="G7" s="27">
        <v>3649.5898650898766</v>
      </c>
      <c r="H7" s="27">
        <v>6393.7386729722339</v>
      </c>
      <c r="I7" s="27">
        <v>11794.328487723351</v>
      </c>
      <c r="J7" s="27">
        <v>18128.510085680919</v>
      </c>
      <c r="K7" s="27">
        <v>27537.596394586755</v>
      </c>
      <c r="L7" s="27">
        <v>36865.889703753615</v>
      </c>
      <c r="M7" s="27">
        <v>44340.795476010615</v>
      </c>
    </row>
    <row r="8" spans="1:19" x14ac:dyDescent="0.25">
      <c r="A8" s="18" t="s">
        <v>161</v>
      </c>
      <c r="B8" s="19" t="s">
        <v>197</v>
      </c>
      <c r="C8" s="8" t="s">
        <v>172</v>
      </c>
      <c r="D8" s="25">
        <f>D7*$B$2</f>
        <v>-544.27254668406385</v>
      </c>
      <c r="E8" s="25">
        <f t="shared" ref="E8:M8" si="0">E7*$B$2</f>
        <v>149671.50936396827</v>
      </c>
      <c r="F8" s="25">
        <f t="shared" si="0"/>
        <v>1535352.7326743552</v>
      </c>
      <c r="G8" s="25">
        <f t="shared" si="0"/>
        <v>3649589.8650898766</v>
      </c>
      <c r="H8" s="25">
        <f t="shared" si="0"/>
        <v>6393738.672972234</v>
      </c>
      <c r="I8" s="25">
        <f t="shared" si="0"/>
        <v>11794328.487723351</v>
      </c>
      <c r="J8" s="25">
        <f t="shared" si="0"/>
        <v>18128510.085680917</v>
      </c>
      <c r="K8" s="25">
        <f t="shared" si="0"/>
        <v>27537596.394586757</v>
      </c>
      <c r="L8" s="25">
        <f t="shared" si="0"/>
        <v>36865889.703753613</v>
      </c>
      <c r="M8" s="25">
        <f t="shared" si="0"/>
        <v>44340795.476010613</v>
      </c>
      <c r="N8" s="25">
        <f>SUM(D8:M8)</f>
        <v>150394928.65530902</v>
      </c>
      <c r="O8" s="25">
        <f>N8/($O$4/1000)</f>
        <v>942.82548509207129</v>
      </c>
      <c r="Q8" s="32">
        <f>$Q$4/N8</f>
        <v>19.091550116766534</v>
      </c>
      <c r="S8" s="32">
        <f>$S$4/N8</f>
        <v>10.518444646524385</v>
      </c>
    </row>
    <row r="9" spans="1:19" x14ac:dyDescent="0.25">
      <c r="A9" s="18" t="s">
        <v>161</v>
      </c>
      <c r="B9" s="20" t="s">
        <v>198</v>
      </c>
      <c r="C9" s="26" t="s">
        <v>150</v>
      </c>
      <c r="D9" s="27">
        <v>-0.45833477615499579</v>
      </c>
      <c r="E9" s="27">
        <v>126.5096049166621</v>
      </c>
      <c r="F9" s="27">
        <v>1261.2433458287601</v>
      </c>
      <c r="G9" s="27">
        <v>2909.0857451617644</v>
      </c>
      <c r="H9" s="27">
        <v>4942.4241680665918</v>
      </c>
      <c r="I9" s="27">
        <v>9183.9701465050039</v>
      </c>
      <c r="J9" s="27">
        <v>14174.73999498786</v>
      </c>
      <c r="K9" s="27">
        <v>21588.853452161897</v>
      </c>
      <c r="L9" s="27">
        <v>29017.652602945742</v>
      </c>
      <c r="M9" s="27">
        <v>35018.121255550017</v>
      </c>
    </row>
    <row r="10" spans="1:19" x14ac:dyDescent="0.25">
      <c r="A10" s="18" t="s">
        <v>161</v>
      </c>
      <c r="B10" s="20" t="s">
        <v>198</v>
      </c>
      <c r="C10" s="8" t="s">
        <v>172</v>
      </c>
      <c r="D10" s="25">
        <f>D9*$B$2</f>
        <v>-458.33477615499578</v>
      </c>
      <c r="E10" s="25">
        <f t="shared" ref="E10" si="1">E9*$B$2</f>
        <v>126509.60491666209</v>
      </c>
      <c r="F10" s="25">
        <f t="shared" ref="F10" si="2">F9*$B$2</f>
        <v>1261243.3458287602</v>
      </c>
      <c r="G10" s="25">
        <f t="shared" ref="G10" si="3">G9*$B$2</f>
        <v>2909085.7451617643</v>
      </c>
      <c r="H10" s="25">
        <f t="shared" ref="H10" si="4">H9*$B$2</f>
        <v>4942424.168066592</v>
      </c>
      <c r="I10" s="25">
        <f t="shared" ref="I10" si="5">I9*$B$2</f>
        <v>9183970.1465050038</v>
      </c>
      <c r="J10" s="25">
        <f t="shared" ref="J10" si="6">J9*$B$2</f>
        <v>14174739.99498786</v>
      </c>
      <c r="K10" s="25">
        <f t="shared" ref="K10" si="7">K9*$B$2</f>
        <v>21588853.452161897</v>
      </c>
      <c r="L10" s="25">
        <f t="shared" ref="L10" si="8">L9*$B$2</f>
        <v>29017652.602945741</v>
      </c>
      <c r="M10" s="25">
        <f t="shared" ref="M10" si="9">M9*$B$2</f>
        <v>35018121.255550019</v>
      </c>
      <c r="N10" s="25">
        <f>SUM(D10:M10)</f>
        <v>118222141.98134816</v>
      </c>
      <c r="O10" s="25">
        <f>N10/($O$4/1000)</f>
        <v>741.13435445453501</v>
      </c>
      <c r="Q10" s="32">
        <f>$Q$4/N10</f>
        <v>24.28709435989883</v>
      </c>
      <c r="S10" s="32">
        <f>$S$4/N10</f>
        <v>13.380917530900689</v>
      </c>
    </row>
    <row r="11" spans="1:19" x14ac:dyDescent="0.25">
      <c r="A11" s="21" t="s">
        <v>162</v>
      </c>
      <c r="B11" s="19" t="s">
        <v>197</v>
      </c>
      <c r="C11" s="26" t="s">
        <v>150</v>
      </c>
      <c r="D11" s="27">
        <v>-0.23198620450358431</v>
      </c>
      <c r="E11" s="27">
        <v>52.061353899170996</v>
      </c>
      <c r="F11" s="27">
        <v>1364.1831724703777</v>
      </c>
      <c r="G11" s="27">
        <v>2734.617663092276</v>
      </c>
      <c r="H11" s="27">
        <v>4924.018014146689</v>
      </c>
      <c r="I11" s="27">
        <v>10136.525629360727</v>
      </c>
      <c r="J11" s="27">
        <v>15514.713692983052</v>
      </c>
      <c r="K11" s="27">
        <v>24716.995305449505</v>
      </c>
      <c r="L11" s="27">
        <v>31875.793785932583</v>
      </c>
      <c r="M11" s="27">
        <v>38644.411854452439</v>
      </c>
    </row>
    <row r="12" spans="1:19" s="25" customFormat="1" x14ac:dyDescent="0.25">
      <c r="A12" s="28" t="s">
        <v>162</v>
      </c>
      <c r="B12" s="19" t="s">
        <v>197</v>
      </c>
      <c r="C12" s="29" t="s">
        <v>172</v>
      </c>
      <c r="D12" s="25">
        <f>D11*$B$2</f>
        <v>-231.9862045035843</v>
      </c>
      <c r="E12" s="25">
        <f t="shared" ref="E12" si="10">E11*$B$2</f>
        <v>52061.353899170994</v>
      </c>
      <c r="F12" s="25">
        <f t="shared" ref="F12" si="11">F11*$B$2</f>
        <v>1364183.1724703778</v>
      </c>
      <c r="G12" s="25">
        <f t="shared" ref="G12" si="12">G11*$B$2</f>
        <v>2734617.6630922761</v>
      </c>
      <c r="H12" s="25">
        <f t="shared" ref="H12" si="13">H11*$B$2</f>
        <v>4924018.0141466893</v>
      </c>
      <c r="I12" s="25">
        <f t="shared" ref="I12" si="14">I11*$B$2</f>
        <v>10136525.629360728</v>
      </c>
      <c r="J12" s="25">
        <f t="shared" ref="J12" si="15">J11*$B$2</f>
        <v>15514713.692983052</v>
      </c>
      <c r="K12" s="25">
        <f t="shared" ref="K12" si="16">K11*$B$2</f>
        <v>24716995.305449504</v>
      </c>
      <c r="L12" s="25">
        <f t="shared" ref="L12" si="17">L11*$B$2</f>
        <v>31875793.785932582</v>
      </c>
      <c r="M12" s="25">
        <f t="shared" ref="M12" si="18">M11*$B$2</f>
        <v>38644411.854452439</v>
      </c>
      <c r="N12" s="25">
        <f>SUM(D12:M12)</f>
        <v>129963088.48558232</v>
      </c>
      <c r="O12" s="25">
        <f>N12/($O$4/1000)</f>
        <v>814.73832290127211</v>
      </c>
      <c r="Q12" s="32">
        <f>$Q$4/N12</f>
        <v>22.092983101497232</v>
      </c>
      <c r="S12" s="32">
        <f>$S$4/N12</f>
        <v>12.172077092137934</v>
      </c>
    </row>
    <row r="13" spans="1:19" x14ac:dyDescent="0.25">
      <c r="A13" s="21" t="s">
        <v>162</v>
      </c>
      <c r="B13" s="20" t="s">
        <v>198</v>
      </c>
      <c r="C13" s="26" t="s">
        <v>150</v>
      </c>
      <c r="D13" s="27">
        <v>-0.19535680379242695</v>
      </c>
      <c r="E13" s="27">
        <v>44.252332834716405</v>
      </c>
      <c r="F13" s="27">
        <v>1122.030361876866</v>
      </c>
      <c r="G13" s="27">
        <v>2179.9709997393406</v>
      </c>
      <c r="H13" s="27">
        <v>3789.8748316952974</v>
      </c>
      <c r="I13" s="27">
        <v>7877.5661770024235</v>
      </c>
      <c r="J13" s="27">
        <v>12130.248399368358</v>
      </c>
      <c r="K13" s="27">
        <v>19428.819806078223</v>
      </c>
      <c r="L13" s="27">
        <v>25127.988925051526</v>
      </c>
      <c r="M13" s="27">
        <v>30560.05844126187</v>
      </c>
    </row>
    <row r="14" spans="1:19" s="25" customFormat="1" x14ac:dyDescent="0.25">
      <c r="A14" s="28" t="s">
        <v>162</v>
      </c>
      <c r="B14" s="20" t="s">
        <v>198</v>
      </c>
      <c r="C14" s="29" t="s">
        <v>172</v>
      </c>
      <c r="D14" s="25">
        <f>D13*$B$2</f>
        <v>-195.35680379242694</v>
      </c>
      <c r="E14" s="25">
        <f t="shared" ref="E14" si="19">E13*$B$2</f>
        <v>44252.332834716406</v>
      </c>
      <c r="F14" s="25">
        <f t="shared" ref="F14" si="20">F13*$B$2</f>
        <v>1122030.3618768661</v>
      </c>
      <c r="G14" s="25">
        <f t="shared" ref="G14" si="21">G13*$B$2</f>
        <v>2179970.9997393405</v>
      </c>
      <c r="H14" s="25">
        <f t="shared" ref="H14" si="22">H13*$B$2</f>
        <v>3789874.8316952973</v>
      </c>
      <c r="I14" s="25">
        <f t="shared" ref="I14" si="23">I13*$B$2</f>
        <v>7877566.1770024234</v>
      </c>
      <c r="J14" s="25">
        <f t="shared" ref="J14" si="24">J13*$B$2</f>
        <v>12130248.399368359</v>
      </c>
      <c r="K14" s="25">
        <f t="shared" ref="K14" si="25">K13*$B$2</f>
        <v>19428819.806078222</v>
      </c>
      <c r="L14" s="25">
        <f t="shared" ref="L14" si="26">L13*$B$2</f>
        <v>25127988.925051525</v>
      </c>
      <c r="M14" s="25">
        <f t="shared" ref="M14" si="27">M13*$B$2</f>
        <v>30560058.441261869</v>
      </c>
      <c r="N14" s="25">
        <f>SUM(D14:M14)</f>
        <v>102260614.91810483</v>
      </c>
      <c r="O14" s="25">
        <f>N14/($O$4/1000)</f>
        <v>641.07157553794434</v>
      </c>
      <c r="Q14" s="32">
        <f>$Q$4/N14</f>
        <v>28.077987992051597</v>
      </c>
      <c r="S14" s="32">
        <f>$S$4/N14</f>
        <v>15.469501463938284</v>
      </c>
    </row>
    <row r="16" spans="1:19" x14ac:dyDescent="0.25">
      <c r="A16" s="22" t="s">
        <v>163</v>
      </c>
    </row>
    <row r="17" spans="1:19" x14ac:dyDescent="0.25">
      <c r="A17" s="18" t="s">
        <v>161</v>
      </c>
      <c r="B17" s="19" t="s">
        <v>197</v>
      </c>
      <c r="C17" s="26" t="s">
        <v>152</v>
      </c>
      <c r="D17" s="27">
        <v>-9.400472114576075E-2</v>
      </c>
      <c r="E17" s="27">
        <v>1.0204970748620852</v>
      </c>
      <c r="F17" s="27">
        <v>26.723647868848751</v>
      </c>
      <c r="G17" s="27">
        <v>37.096637828966308</v>
      </c>
      <c r="H17" s="27">
        <v>80.419334985920671</v>
      </c>
      <c r="I17" s="27">
        <v>94.628699850607561</v>
      </c>
      <c r="J17" s="27">
        <v>118.45895206449003</v>
      </c>
      <c r="K17" s="27">
        <v>202.0282031155588</v>
      </c>
      <c r="L17" s="27">
        <v>248.9686559770899</v>
      </c>
      <c r="M17" s="27">
        <v>257.97339863823697</v>
      </c>
    </row>
    <row r="18" spans="1:19" s="25" customFormat="1" x14ac:dyDescent="0.25">
      <c r="A18" s="30" t="s">
        <v>161</v>
      </c>
      <c r="B18" s="19" t="s">
        <v>197</v>
      </c>
      <c r="C18" s="29" t="s">
        <v>173</v>
      </c>
      <c r="D18" s="25">
        <f>D17*$B$2</f>
        <v>-94.004721145760755</v>
      </c>
      <c r="E18" s="25">
        <f t="shared" ref="E18" si="28">E17*$B$2</f>
        <v>1020.4970748620851</v>
      </c>
      <c r="F18" s="25">
        <f t="shared" ref="F18" si="29">F17*$B$2</f>
        <v>26723.647868848751</v>
      </c>
      <c r="G18" s="25">
        <f t="shared" ref="G18" si="30">G17*$B$2</f>
        <v>37096.637828966312</v>
      </c>
      <c r="H18" s="25">
        <f t="shared" ref="H18" si="31">H17*$B$2</f>
        <v>80419.334985920665</v>
      </c>
      <c r="I18" s="25">
        <f t="shared" ref="I18" si="32">I17*$B$2</f>
        <v>94628.699850607562</v>
      </c>
      <c r="J18" s="25">
        <f t="shared" ref="J18" si="33">J17*$B$2</f>
        <v>118458.95206449003</v>
      </c>
      <c r="K18" s="25">
        <f t="shared" ref="K18" si="34">K17*$B$2</f>
        <v>202028.2031155588</v>
      </c>
      <c r="L18" s="25">
        <f t="shared" ref="L18" si="35">L17*$B$2</f>
        <v>248968.65597708989</v>
      </c>
      <c r="M18" s="25">
        <f t="shared" ref="M18" si="36">M17*$B$2</f>
        <v>257973.39863823698</v>
      </c>
      <c r="N18" s="25">
        <f>SUM(D18:M18)</f>
        <v>1067224.0226834354</v>
      </c>
      <c r="O18" s="25">
        <f>N18/($O$4/1000)</f>
        <v>6.6904251086454574</v>
      </c>
      <c r="Q18" s="32">
        <f>$Q$4/N18</f>
        <v>2690.4120003884591</v>
      </c>
      <c r="S18" s="32">
        <f>$S$4/N18</f>
        <v>1482.2761655994771</v>
      </c>
    </row>
    <row r="19" spans="1:19" x14ac:dyDescent="0.25">
      <c r="A19" s="18" t="s">
        <v>161</v>
      </c>
      <c r="B19" s="20" t="s">
        <v>198</v>
      </c>
      <c r="C19" s="26" t="s">
        <v>152</v>
      </c>
      <c r="D19" s="27">
        <v>-7.9161870438535176E-2</v>
      </c>
      <c r="E19" s="27">
        <v>0.78055277425396863</v>
      </c>
      <c r="F19" s="27">
        <v>21.983192902320923</v>
      </c>
      <c r="G19" s="27">
        <v>29.849905310594625</v>
      </c>
      <c r="H19" s="27">
        <v>63.384348259106616</v>
      </c>
      <c r="I19" s="27">
        <v>74.467213184638794</v>
      </c>
      <c r="J19" s="27">
        <v>92.825395277944651</v>
      </c>
      <c r="K19" s="27">
        <v>158.86971504969645</v>
      </c>
      <c r="L19" s="27">
        <v>197.43534243675157</v>
      </c>
      <c r="M19" s="27">
        <v>204.73024145453786</v>
      </c>
    </row>
    <row r="20" spans="1:19" s="25" customFormat="1" x14ac:dyDescent="0.25">
      <c r="A20" s="30" t="s">
        <v>161</v>
      </c>
      <c r="B20" s="20" t="s">
        <v>198</v>
      </c>
      <c r="C20" s="29" t="s">
        <v>173</v>
      </c>
      <c r="D20" s="25">
        <f>D19*$B$2</f>
        <v>-79.161870438535175</v>
      </c>
      <c r="E20" s="25">
        <f t="shared" ref="E20" si="37">E19*$B$2</f>
        <v>780.55277425396866</v>
      </c>
      <c r="F20" s="25">
        <f t="shared" ref="F20" si="38">F19*$B$2</f>
        <v>21983.192902320923</v>
      </c>
      <c r="G20" s="25">
        <f t="shared" ref="G20" si="39">G19*$B$2</f>
        <v>29849.905310594626</v>
      </c>
      <c r="H20" s="25">
        <f t="shared" ref="H20" si="40">H19*$B$2</f>
        <v>63384.348259106613</v>
      </c>
      <c r="I20" s="25">
        <f t="shared" ref="I20" si="41">I19*$B$2</f>
        <v>74467.213184638793</v>
      </c>
      <c r="J20" s="25">
        <f t="shared" ref="J20" si="42">J19*$B$2</f>
        <v>92825.395277944655</v>
      </c>
      <c r="K20" s="25">
        <f t="shared" ref="K20" si="43">K19*$B$2</f>
        <v>158869.71504969645</v>
      </c>
      <c r="L20" s="25">
        <f t="shared" ref="L20" si="44">L19*$B$2</f>
        <v>197435.34243675155</v>
      </c>
      <c r="M20" s="25">
        <f t="shared" ref="M20" si="45">M19*$B$2</f>
        <v>204730.24145453787</v>
      </c>
      <c r="N20" s="25">
        <f>SUM(D20:M20)</f>
        <v>844246.74477940681</v>
      </c>
      <c r="O20" s="25">
        <f>N20/($O$4/1000)</f>
        <v>5.2925810318268862</v>
      </c>
      <c r="Q20" s="32">
        <f>$Q$4/N20</f>
        <v>3400.9871349644282</v>
      </c>
      <c r="S20" s="32">
        <f>$S$4/N20</f>
        <v>1873.7658652059024</v>
      </c>
    </row>
    <row r="21" spans="1:19" x14ac:dyDescent="0.25">
      <c r="A21" s="21" t="s">
        <v>162</v>
      </c>
      <c r="B21" s="19" t="s">
        <v>197</v>
      </c>
      <c r="C21" s="26" t="s">
        <v>152</v>
      </c>
      <c r="D21" s="27">
        <v>-2.3815253312240374E-2</v>
      </c>
      <c r="E21" s="27">
        <v>-2.9617686723650483</v>
      </c>
      <c r="F21" s="27">
        <v>17.119689942931121</v>
      </c>
      <c r="G21" s="27">
        <v>26.727561698477327</v>
      </c>
      <c r="H21" s="27">
        <v>23.539377567191021</v>
      </c>
      <c r="I21" s="27">
        <v>81.443029417045167</v>
      </c>
      <c r="J21" s="27">
        <v>113.59082134370171</v>
      </c>
      <c r="K21" s="27">
        <v>177.96853325440694</v>
      </c>
      <c r="L21" s="27">
        <v>198.0967447164366</v>
      </c>
      <c r="M21" s="27">
        <v>224.22319736777379</v>
      </c>
    </row>
    <row r="22" spans="1:19" s="25" customFormat="1" x14ac:dyDescent="0.25">
      <c r="A22" s="28" t="s">
        <v>162</v>
      </c>
      <c r="B22" s="19" t="s">
        <v>197</v>
      </c>
      <c r="C22" s="29" t="s">
        <v>173</v>
      </c>
      <c r="D22" s="25">
        <f>D21*$B$2</f>
        <v>-23.815253312240372</v>
      </c>
      <c r="E22" s="25">
        <f t="shared" ref="E22" si="46">E21*$B$2</f>
        <v>-2961.7686723650481</v>
      </c>
      <c r="F22" s="25">
        <f t="shared" ref="F22" si="47">F21*$B$2</f>
        <v>17119.68994293112</v>
      </c>
      <c r="G22" s="25">
        <f t="shared" ref="G22" si="48">G21*$B$2</f>
        <v>26727.561698477326</v>
      </c>
      <c r="H22" s="25">
        <f t="shared" ref="H22" si="49">H21*$B$2</f>
        <v>23539.377567191023</v>
      </c>
      <c r="I22" s="25">
        <f t="shared" ref="I22" si="50">I21*$B$2</f>
        <v>81443.029417045167</v>
      </c>
      <c r="J22" s="25">
        <f t="shared" ref="J22" si="51">J21*$B$2</f>
        <v>113590.82134370171</v>
      </c>
      <c r="K22" s="25">
        <f t="shared" ref="K22" si="52">K21*$B$2</f>
        <v>177968.53325440694</v>
      </c>
      <c r="L22" s="25">
        <f t="shared" ref="L22" si="53">L21*$B$2</f>
        <v>198096.7447164366</v>
      </c>
      <c r="M22" s="25">
        <f t="shared" ref="M22" si="54">M21*$B$2</f>
        <v>224223.1973677738</v>
      </c>
      <c r="N22" s="25">
        <f>SUM(D22:M22)</f>
        <v>859723.37138228631</v>
      </c>
      <c r="O22" s="25">
        <f>N22/($O$4/1000)</f>
        <v>5.3896039707977312</v>
      </c>
      <c r="Q22" s="32">
        <f>$Q$4/N22</f>
        <v>3339.7630136701423</v>
      </c>
      <c r="S22" s="32">
        <f>$S$4/N22</f>
        <v>1840.0345795362027</v>
      </c>
    </row>
    <row r="23" spans="1:19" x14ac:dyDescent="0.25">
      <c r="A23" s="21" t="s">
        <v>162</v>
      </c>
      <c r="B23" s="20" t="s">
        <v>198</v>
      </c>
      <c r="C23" s="26" t="s">
        <v>152</v>
      </c>
      <c r="D23" s="27">
        <v>-2.0054950157676502E-2</v>
      </c>
      <c r="E23" s="27">
        <v>-2.5105641833130776</v>
      </c>
      <c r="F23" s="27">
        <v>14.10142138034003</v>
      </c>
      <c r="G23" s="27">
        <v>21.402863537797415</v>
      </c>
      <c r="H23" s="27">
        <v>17.985406099740324</v>
      </c>
      <c r="I23" s="27">
        <v>64.232642674922062</v>
      </c>
      <c r="J23" s="27">
        <v>89.479190198942263</v>
      </c>
      <c r="K23" s="27">
        <v>141.02024504554865</v>
      </c>
      <c r="L23" s="27">
        <v>157.01589309880262</v>
      </c>
      <c r="M23" s="27">
        <v>178.00341851422135</v>
      </c>
    </row>
    <row r="24" spans="1:19" s="25" customFormat="1" x14ac:dyDescent="0.25">
      <c r="A24" s="28" t="s">
        <v>162</v>
      </c>
      <c r="B24" s="20" t="s">
        <v>198</v>
      </c>
      <c r="C24" s="29" t="s">
        <v>173</v>
      </c>
      <c r="D24" s="25">
        <f>D23*$B$2</f>
        <v>-20.054950157676501</v>
      </c>
      <c r="E24" s="25">
        <f t="shared" ref="E24" si="55">E23*$B$2</f>
        <v>-2510.5641833130776</v>
      </c>
      <c r="F24" s="25">
        <f t="shared" ref="F24" si="56">F23*$B$2</f>
        <v>14101.421380340031</v>
      </c>
      <c r="G24" s="25">
        <f t="shared" ref="G24" si="57">G23*$B$2</f>
        <v>21402.863537797417</v>
      </c>
      <c r="H24" s="25">
        <f t="shared" ref="H24" si="58">H23*$B$2</f>
        <v>17985.406099740325</v>
      </c>
      <c r="I24" s="25">
        <f t="shared" ref="I24" si="59">I23*$B$2</f>
        <v>64232.642674922063</v>
      </c>
      <c r="J24" s="25">
        <f t="shared" ref="J24" si="60">J23*$B$2</f>
        <v>89479.190198942262</v>
      </c>
      <c r="K24" s="25">
        <f t="shared" ref="K24" si="61">K23*$B$2</f>
        <v>141020.24504554865</v>
      </c>
      <c r="L24" s="25">
        <f t="shared" ref="L24" si="62">L23*$B$2</f>
        <v>157015.89309880263</v>
      </c>
      <c r="M24" s="25">
        <f t="shared" ref="M24" si="63">M23*$B$2</f>
        <v>178003.41851422135</v>
      </c>
      <c r="N24" s="25">
        <f>SUM(D24:M24)</f>
        <v>680710.46141684393</v>
      </c>
      <c r="O24" s="25">
        <f>N24/($O$4/1000)</f>
        <v>4.2673724222676972</v>
      </c>
      <c r="Q24" s="32">
        <f>$Q$4/N24</f>
        <v>4218.0522857751266</v>
      </c>
      <c r="S24" s="32">
        <f>$S$4/N24</f>
        <v>2323.9259888649449</v>
      </c>
    </row>
    <row r="26" spans="1:19" x14ac:dyDescent="0.25">
      <c r="A26" s="22" t="s">
        <v>164</v>
      </c>
    </row>
    <row r="27" spans="1:19" ht="16.5" customHeight="1" x14ac:dyDescent="0.25">
      <c r="A27" s="18" t="s">
        <v>161</v>
      </c>
      <c r="B27" s="19" t="s">
        <v>197</v>
      </c>
      <c r="C27" s="26" t="s">
        <v>151</v>
      </c>
      <c r="D27" s="27">
        <v>-0.10248952955501454</v>
      </c>
      <c r="E27" s="27">
        <v>9.4509306775428819</v>
      </c>
      <c r="F27" s="27">
        <v>83.885388733768707</v>
      </c>
      <c r="G27" s="27">
        <v>171.24565428679927</v>
      </c>
      <c r="H27" s="27">
        <v>277.70677555908389</v>
      </c>
      <c r="I27" s="27">
        <v>452.98785202143472</v>
      </c>
      <c r="J27" s="27">
        <v>641.26567735130027</v>
      </c>
      <c r="K27" s="27">
        <v>937.98180807692745</v>
      </c>
      <c r="L27" s="27">
        <v>1234.7301919576319</v>
      </c>
      <c r="M27" s="27">
        <v>1304.4399802871021</v>
      </c>
    </row>
    <row r="28" spans="1:19" s="25" customFormat="1" x14ac:dyDescent="0.25">
      <c r="A28" s="30" t="s">
        <v>161</v>
      </c>
      <c r="B28" s="19" t="s">
        <v>197</v>
      </c>
      <c r="C28" s="8" t="s">
        <v>174</v>
      </c>
      <c r="D28" s="25">
        <f>D27*$B$2</f>
        <v>-102.48952955501454</v>
      </c>
      <c r="E28" s="25">
        <f t="shared" ref="E28" si="64">E27*$B$2</f>
        <v>9450.9306775428813</v>
      </c>
      <c r="F28" s="25">
        <f t="shared" ref="F28" si="65">F27*$B$2</f>
        <v>83885.388733768705</v>
      </c>
      <c r="G28" s="25">
        <f t="shared" ref="G28" si="66">G27*$B$2</f>
        <v>171245.65428679925</v>
      </c>
      <c r="H28" s="25">
        <f t="shared" ref="H28" si="67">H27*$B$2</f>
        <v>277706.77555908391</v>
      </c>
      <c r="I28" s="25">
        <f t="shared" ref="I28" si="68">I27*$B$2</f>
        <v>452987.85202143469</v>
      </c>
      <c r="J28" s="25">
        <f t="shared" ref="J28" si="69">J27*$B$2</f>
        <v>641265.67735130026</v>
      </c>
      <c r="K28" s="25">
        <f t="shared" ref="K28" si="70">K27*$B$2</f>
        <v>937981.80807692744</v>
      </c>
      <c r="L28" s="25">
        <f t="shared" ref="L28" si="71">L27*$B$2</f>
        <v>1234730.1919576318</v>
      </c>
      <c r="M28" s="25">
        <f t="shared" ref="M28" si="72">M27*$B$2</f>
        <v>1304439.9802871021</v>
      </c>
      <c r="N28" s="25">
        <f>SUM(D28:M28)</f>
        <v>5113591.7694220357</v>
      </c>
      <c r="O28" s="25">
        <f>N28/($O$4/1000)</f>
        <v>32.057095832120417</v>
      </c>
      <c r="Q28" s="32">
        <f>$Q$4/N28</f>
        <v>561.49814987184345</v>
      </c>
      <c r="S28" s="32">
        <f>$S$4/N28</f>
        <v>309.35608541110599</v>
      </c>
    </row>
    <row r="29" spans="1:19" x14ac:dyDescent="0.25">
      <c r="A29" s="18" t="s">
        <v>161</v>
      </c>
      <c r="B29" s="20" t="s">
        <v>198</v>
      </c>
      <c r="C29" s="26" t="s">
        <v>151</v>
      </c>
      <c r="D29" s="27">
        <v>-8.6306972256852993E-2</v>
      </c>
      <c r="E29" s="27">
        <v>7.7810073360336736</v>
      </c>
      <c r="F29" s="27">
        <v>69.038091327237694</v>
      </c>
      <c r="G29" s="27">
        <v>137.47099010013432</v>
      </c>
      <c r="H29" s="27">
        <v>216.99164343750536</v>
      </c>
      <c r="I29" s="27">
        <v>356.86338897327238</v>
      </c>
      <c r="J29" s="27">
        <v>506.74369289798489</v>
      </c>
      <c r="K29" s="27">
        <v>743.47178249853198</v>
      </c>
      <c r="L29" s="27">
        <v>985.05037511612761</v>
      </c>
      <c r="M29" s="27">
        <v>1043.1414704994222</v>
      </c>
    </row>
    <row r="30" spans="1:19" s="25" customFormat="1" x14ac:dyDescent="0.25">
      <c r="A30" s="30" t="s">
        <v>161</v>
      </c>
      <c r="B30" s="20" t="s">
        <v>198</v>
      </c>
      <c r="C30" s="8" t="s">
        <v>174</v>
      </c>
      <c r="D30" s="25">
        <f>D29*$B$2</f>
        <v>-86.306972256852987</v>
      </c>
      <c r="E30" s="25">
        <f t="shared" ref="E30" si="73">E29*$B$2</f>
        <v>7781.0073360336737</v>
      </c>
      <c r="F30" s="25">
        <f t="shared" ref="F30" si="74">F29*$B$2</f>
        <v>69038.091327237693</v>
      </c>
      <c r="G30" s="25">
        <f t="shared" ref="G30" si="75">G29*$B$2</f>
        <v>137470.99010013431</v>
      </c>
      <c r="H30" s="25">
        <f t="shared" ref="H30" si="76">H29*$B$2</f>
        <v>216991.64343750535</v>
      </c>
      <c r="I30" s="25">
        <f t="shared" ref="I30" si="77">I29*$B$2</f>
        <v>356863.38897327241</v>
      </c>
      <c r="J30" s="25">
        <f t="shared" ref="J30" si="78">J29*$B$2</f>
        <v>506743.69289798487</v>
      </c>
      <c r="K30" s="25">
        <f t="shared" ref="K30" si="79">K29*$B$2</f>
        <v>743471.78249853197</v>
      </c>
      <c r="L30" s="25">
        <f t="shared" ref="L30" si="80">L29*$B$2</f>
        <v>985050.37511612766</v>
      </c>
      <c r="M30" s="25">
        <f t="shared" ref="M30" si="81">M29*$B$2</f>
        <v>1043141.4704994222</v>
      </c>
      <c r="N30" s="25">
        <f>SUM(D30:M30)</f>
        <v>4066466.1352139935</v>
      </c>
      <c r="O30" s="25">
        <f>N30/($O$4/1000)</f>
        <v>25.492667477709347</v>
      </c>
      <c r="Q30" s="32">
        <f>$Q$4/N30</f>
        <v>706.08538771939436</v>
      </c>
      <c r="S30" s="32">
        <f>$S$4/N30</f>
        <v>389.01608413261874</v>
      </c>
    </row>
    <row r="31" spans="1:19" x14ac:dyDescent="0.25">
      <c r="A31" s="21" t="s">
        <v>162</v>
      </c>
      <c r="B31" s="19" t="s">
        <v>197</v>
      </c>
      <c r="C31" s="26" t="s">
        <v>151</v>
      </c>
      <c r="D31" s="27">
        <v>-0.1014910248949891</v>
      </c>
      <c r="E31" s="27">
        <v>2.3510192203961657</v>
      </c>
      <c r="F31" s="27">
        <v>70.151559325287792</v>
      </c>
      <c r="G31" s="27">
        <v>125.48739115536516</v>
      </c>
      <c r="H31" s="27">
        <v>222.8072664838819</v>
      </c>
      <c r="I31" s="27">
        <v>401.87017897104795</v>
      </c>
      <c r="J31" s="27">
        <v>548.77980346563618</v>
      </c>
      <c r="K31" s="27">
        <v>847.17156805829995</v>
      </c>
      <c r="L31" s="27">
        <v>1016.5133202456623</v>
      </c>
      <c r="M31" s="27">
        <v>1170.0618281309303</v>
      </c>
    </row>
    <row r="32" spans="1:19" s="25" customFormat="1" x14ac:dyDescent="0.25">
      <c r="A32" s="28" t="s">
        <v>162</v>
      </c>
      <c r="B32" s="19" t="s">
        <v>197</v>
      </c>
      <c r="C32" s="8" t="s">
        <v>174</v>
      </c>
      <c r="D32" s="25">
        <f>D31*$B$2</f>
        <v>-101.4910248949891</v>
      </c>
      <c r="E32" s="25">
        <f t="shared" ref="E32" si="82">E31*$B$2</f>
        <v>2351.0192203961656</v>
      </c>
      <c r="F32" s="25">
        <f t="shared" ref="F32" si="83">F31*$B$2</f>
        <v>70151.559325287788</v>
      </c>
      <c r="G32" s="25">
        <f t="shared" ref="G32" si="84">G31*$B$2</f>
        <v>125487.39115536516</v>
      </c>
      <c r="H32" s="25">
        <f t="shared" ref="H32" si="85">H31*$B$2</f>
        <v>222807.26648388192</v>
      </c>
      <c r="I32" s="25">
        <f t="shared" ref="I32" si="86">I31*$B$2</f>
        <v>401870.17897104792</v>
      </c>
      <c r="J32" s="25">
        <f t="shared" ref="J32" si="87">J31*$B$2</f>
        <v>548779.80346563621</v>
      </c>
      <c r="K32" s="25">
        <f t="shared" ref="K32" si="88">K31*$B$2</f>
        <v>847171.56805829995</v>
      </c>
      <c r="L32" s="25">
        <f t="shared" ref="L32" si="89">L31*$B$2</f>
        <v>1016513.3202456622</v>
      </c>
      <c r="M32" s="25">
        <f t="shared" ref="M32" si="90">M31*$B$2</f>
        <v>1170061.8281309302</v>
      </c>
      <c r="N32" s="25">
        <f>SUM(D32:M32)</f>
        <v>4405092.4440316129</v>
      </c>
      <c r="O32" s="25">
        <f>N32/($O$4/1000)</f>
        <v>27.615515081218877</v>
      </c>
      <c r="Q32" s="32">
        <f>$Q$4/N32</f>
        <v>651.80750556565476</v>
      </c>
      <c r="S32" s="32">
        <f>$S$4/N32</f>
        <v>359.11181258458492</v>
      </c>
    </row>
    <row r="33" spans="1:19" x14ac:dyDescent="0.25">
      <c r="A33" s="21" t="s">
        <v>162</v>
      </c>
      <c r="B33" s="20" t="s">
        <v>198</v>
      </c>
      <c r="C33" s="26" t="s">
        <v>151</v>
      </c>
      <c r="D33" s="27">
        <v>-8.5466126227356651E-2</v>
      </c>
      <c r="E33" s="27">
        <v>1.905298821066884</v>
      </c>
      <c r="F33" s="27">
        <v>57.729438425065553</v>
      </c>
      <c r="G33" s="27">
        <v>100.89962102466279</v>
      </c>
      <c r="H33" s="27">
        <v>172.5324297516797</v>
      </c>
      <c r="I33" s="27">
        <v>316.24751127394364</v>
      </c>
      <c r="J33" s="27">
        <v>435.22001963710119</v>
      </c>
      <c r="K33" s="27">
        <v>673.23246626512946</v>
      </c>
      <c r="L33" s="27">
        <v>811.52391558825639</v>
      </c>
      <c r="M33" s="27">
        <v>937.45010790416472</v>
      </c>
    </row>
    <row r="34" spans="1:19" s="25" customFormat="1" x14ac:dyDescent="0.25">
      <c r="A34" s="28" t="s">
        <v>162</v>
      </c>
      <c r="B34" s="20" t="s">
        <v>198</v>
      </c>
      <c r="C34" s="8" t="s">
        <v>174</v>
      </c>
      <c r="D34" s="25">
        <f>D33*$B$2</f>
        <v>-85.466126227356654</v>
      </c>
      <c r="E34" s="25">
        <f t="shared" ref="E34" si="91">E33*$B$2</f>
        <v>1905.2988210668839</v>
      </c>
      <c r="F34" s="25">
        <f t="shared" ref="F34" si="92">F33*$B$2</f>
        <v>57729.438425065549</v>
      </c>
      <c r="G34" s="25">
        <f t="shared" ref="G34" si="93">G33*$B$2</f>
        <v>100899.62102466279</v>
      </c>
      <c r="H34" s="25">
        <f t="shared" ref="H34" si="94">H33*$B$2</f>
        <v>172532.42975167971</v>
      </c>
      <c r="I34" s="25">
        <f t="shared" ref="I34" si="95">I33*$B$2</f>
        <v>316247.51127394364</v>
      </c>
      <c r="J34" s="25">
        <f t="shared" ref="J34" si="96">J33*$B$2</f>
        <v>435220.01963710121</v>
      </c>
      <c r="K34" s="25">
        <f t="shared" ref="K34" si="97">K33*$B$2</f>
        <v>673232.46626512951</v>
      </c>
      <c r="L34" s="25">
        <f t="shared" ref="L34" si="98">L33*$B$2</f>
        <v>811523.91558825644</v>
      </c>
      <c r="M34" s="25">
        <f t="shared" ref="M34" si="99">M33*$B$2</f>
        <v>937450.1079041647</v>
      </c>
      <c r="N34" s="25">
        <f>SUM(D34:M34)</f>
        <v>3506655.3425648427</v>
      </c>
      <c r="O34" s="25">
        <f>N34/($O$4/1000)</f>
        <v>21.983214819575579</v>
      </c>
      <c r="Q34" s="32">
        <f>$Q$4/N34</f>
        <v>818.80653706624321</v>
      </c>
      <c r="S34" s="32">
        <f>$S$4/N34</f>
        <v>451.11953632198174</v>
      </c>
    </row>
    <row r="36" spans="1:19" x14ac:dyDescent="0.25">
      <c r="A36" s="22" t="s">
        <v>165</v>
      </c>
    </row>
    <row r="37" spans="1:19" x14ac:dyDescent="0.25">
      <c r="A37" s="18" t="s">
        <v>161</v>
      </c>
      <c r="B37" s="19" t="s">
        <v>197</v>
      </c>
      <c r="C37" s="26" t="s">
        <v>153</v>
      </c>
      <c r="D37" s="27">
        <v>-2.4466357169862984</v>
      </c>
      <c r="E37" s="27">
        <v>25.925911546453886</v>
      </c>
      <c r="F37" s="27">
        <v>691.40631450470039</v>
      </c>
      <c r="G37" s="27">
        <v>988.62940471470449</v>
      </c>
      <c r="H37" s="27">
        <v>2092.3637389219753</v>
      </c>
      <c r="I37" s="27">
        <v>2545.4266849319729</v>
      </c>
      <c r="J37" s="27">
        <v>3168.7112531301173</v>
      </c>
      <c r="K37" s="27">
        <v>5338.7491494442575</v>
      </c>
      <c r="L37" s="27">
        <v>6649.3245291037174</v>
      </c>
      <c r="M37" s="27">
        <v>6875.8117437215215</v>
      </c>
    </row>
    <row r="38" spans="1:19" s="25" customFormat="1" x14ac:dyDescent="0.25">
      <c r="A38" s="30" t="s">
        <v>161</v>
      </c>
      <c r="B38" s="19" t="s">
        <v>197</v>
      </c>
      <c r="C38" s="8" t="s">
        <v>175</v>
      </c>
      <c r="D38" s="25">
        <f>D37*$B$2</f>
        <v>-2446.6357169862986</v>
      </c>
      <c r="E38" s="25">
        <f t="shared" ref="E38" si="100">E37*$B$2</f>
        <v>25925.911546453885</v>
      </c>
      <c r="F38" s="25">
        <f t="shared" ref="F38" si="101">F37*$B$2</f>
        <v>691406.31450470036</v>
      </c>
      <c r="G38" s="25">
        <f t="shared" ref="G38" si="102">G37*$B$2</f>
        <v>988629.40471470449</v>
      </c>
      <c r="H38" s="25">
        <f t="shared" ref="H38" si="103">H37*$B$2</f>
        <v>2092363.7389219753</v>
      </c>
      <c r="I38" s="25">
        <f t="shared" ref="I38" si="104">I37*$B$2</f>
        <v>2545426.684931973</v>
      </c>
      <c r="J38" s="25">
        <f t="shared" ref="J38" si="105">J37*$B$2</f>
        <v>3168711.2531301174</v>
      </c>
      <c r="K38" s="25">
        <f t="shared" ref="K38" si="106">K37*$B$2</f>
        <v>5338749.1494442578</v>
      </c>
      <c r="L38" s="25">
        <f t="shared" ref="L38" si="107">L37*$B$2</f>
        <v>6649324.5291037178</v>
      </c>
      <c r="M38" s="25">
        <f t="shared" ref="M38" si="108">M37*$B$2</f>
        <v>6875811.7437215215</v>
      </c>
      <c r="N38" s="25">
        <f>SUM(D38:M38)</f>
        <v>28373902.094302434</v>
      </c>
      <c r="O38" s="25">
        <f>N38/($O$4/1000)</f>
        <v>177.87593135755168</v>
      </c>
      <c r="Q38" s="32">
        <f>$Q$4/N38</f>
        <v>101.19412931599985</v>
      </c>
      <c r="S38" s="32">
        <f>$S$4/N38</f>
        <v>55.752667607058051</v>
      </c>
    </row>
    <row r="39" spans="1:19" x14ac:dyDescent="0.25">
      <c r="A39" s="18" t="s">
        <v>161</v>
      </c>
      <c r="B39" s="20" t="s">
        <v>198</v>
      </c>
      <c r="C39" s="26" t="s">
        <v>153</v>
      </c>
      <c r="D39" s="27">
        <v>-2.060324814304253</v>
      </c>
      <c r="E39" s="27">
        <v>19.676729544508774</v>
      </c>
      <c r="F39" s="27">
        <v>568.49737172774724</v>
      </c>
      <c r="G39" s="27">
        <v>795.32019861641652</v>
      </c>
      <c r="H39" s="27">
        <v>1647.023298687345</v>
      </c>
      <c r="I39" s="27">
        <v>2004.2472554955175</v>
      </c>
      <c r="J39" s="27">
        <v>2484.1849603201204</v>
      </c>
      <c r="K39" s="27">
        <v>4200.9484914775239</v>
      </c>
      <c r="L39" s="27">
        <v>5273.8182525947896</v>
      </c>
      <c r="M39" s="27">
        <v>5459.7466788914826</v>
      </c>
    </row>
    <row r="40" spans="1:19" s="25" customFormat="1" x14ac:dyDescent="0.25">
      <c r="A40" s="30" t="s">
        <v>161</v>
      </c>
      <c r="B40" s="20" t="s">
        <v>198</v>
      </c>
      <c r="C40" s="8" t="s">
        <v>175</v>
      </c>
      <c r="D40" s="25">
        <f>D39*$B$2</f>
        <v>-2060.3248143042529</v>
      </c>
      <c r="E40" s="25">
        <f t="shared" ref="E40" si="109">E39*$B$2</f>
        <v>19676.729544508773</v>
      </c>
      <c r="F40" s="25">
        <f t="shared" ref="F40" si="110">F39*$B$2</f>
        <v>568497.37172774726</v>
      </c>
      <c r="G40" s="25">
        <f t="shared" ref="G40" si="111">G39*$B$2</f>
        <v>795320.19861641654</v>
      </c>
      <c r="H40" s="25">
        <f t="shared" ref="H40" si="112">H39*$B$2</f>
        <v>1647023.2986873451</v>
      </c>
      <c r="I40" s="25">
        <f t="shared" ref="I40" si="113">I39*$B$2</f>
        <v>2004247.2554955175</v>
      </c>
      <c r="J40" s="25">
        <f t="shared" ref="J40" si="114">J39*$B$2</f>
        <v>2484184.9603201202</v>
      </c>
      <c r="K40" s="25">
        <f t="shared" ref="K40" si="115">K39*$B$2</f>
        <v>4200948.4914775239</v>
      </c>
      <c r="L40" s="25">
        <f t="shared" ref="L40" si="116">L39*$B$2</f>
        <v>5273818.2525947895</v>
      </c>
      <c r="M40" s="25">
        <f t="shared" ref="M40" si="117">M39*$B$2</f>
        <v>5459746.6788914828</v>
      </c>
      <c r="N40" s="25">
        <f>SUM(D40:M40)</f>
        <v>22451402.912541147</v>
      </c>
      <c r="O40" s="25">
        <f>N40/($O$4/1000)</f>
        <v>140.74779669285687</v>
      </c>
      <c r="Q40" s="32">
        <f>$Q$4/N40</f>
        <v>127.88832523808537</v>
      </c>
      <c r="S40" s="32">
        <f>$S$4/N40</f>
        <v>70.459772083783932</v>
      </c>
    </row>
    <row r="41" spans="1:19" x14ac:dyDescent="0.25">
      <c r="A41" s="21" t="s">
        <v>162</v>
      </c>
      <c r="B41" s="19" t="s">
        <v>197</v>
      </c>
      <c r="C41" s="26" t="s">
        <v>153</v>
      </c>
      <c r="D41" s="27">
        <v>-0.58800696787844942</v>
      </c>
      <c r="E41" s="27">
        <v>-56.254906548431343</v>
      </c>
      <c r="F41" s="27">
        <v>461.97026156903701</v>
      </c>
      <c r="G41" s="27">
        <v>724.92997560736183</v>
      </c>
      <c r="H41" s="27">
        <v>800.31174436723575</v>
      </c>
      <c r="I41" s="27">
        <v>2195.5465836385997</v>
      </c>
      <c r="J41" s="27">
        <v>3014.7731330248143</v>
      </c>
      <c r="K41" s="27">
        <v>4708.987874545689</v>
      </c>
      <c r="L41" s="27">
        <v>5268.4080026056918</v>
      </c>
      <c r="M41" s="27">
        <v>6083.9659732529026</v>
      </c>
    </row>
    <row r="42" spans="1:19" s="25" customFormat="1" x14ac:dyDescent="0.25">
      <c r="A42" s="28" t="s">
        <v>162</v>
      </c>
      <c r="B42" s="19" t="s">
        <v>197</v>
      </c>
      <c r="C42" s="8" t="s">
        <v>175</v>
      </c>
      <c r="D42" s="25">
        <f>D41*$B$2</f>
        <v>-588.00696787844936</v>
      </c>
      <c r="E42" s="25">
        <f t="shared" ref="E42" si="118">E41*$B$2</f>
        <v>-56254.90654843134</v>
      </c>
      <c r="F42" s="25">
        <f t="shared" ref="F42" si="119">F41*$B$2</f>
        <v>461970.26156903699</v>
      </c>
      <c r="G42" s="25">
        <f t="shared" ref="G42" si="120">G41*$B$2</f>
        <v>724929.97560736188</v>
      </c>
      <c r="H42" s="25">
        <f t="shared" ref="H42" si="121">H41*$B$2</f>
        <v>800311.74436723569</v>
      </c>
      <c r="I42" s="25">
        <f t="shared" ref="I42" si="122">I41*$B$2</f>
        <v>2195546.5836385996</v>
      </c>
      <c r="J42" s="25">
        <f t="shared" ref="J42" si="123">J41*$B$2</f>
        <v>3014773.1330248145</v>
      </c>
      <c r="K42" s="25">
        <f t="shared" ref="K42" si="124">K41*$B$2</f>
        <v>4708987.8745456887</v>
      </c>
      <c r="L42" s="25">
        <f t="shared" ref="L42" si="125">L41*$B$2</f>
        <v>5268408.0026056916</v>
      </c>
      <c r="M42" s="25">
        <f t="shared" ref="M42" si="126">M41*$B$2</f>
        <v>6083965.9732529027</v>
      </c>
      <c r="N42" s="25">
        <f>SUM(D42:M42)</f>
        <v>23202050.635095023</v>
      </c>
      <c r="O42" s="25">
        <f>N42/($O$4/1000)</f>
        <v>145.45360565515352</v>
      </c>
      <c r="Q42" s="32">
        <f>$Q$4/N42</f>
        <v>123.75079956886752</v>
      </c>
      <c r="S42" s="32">
        <f>$S$4/N42</f>
        <v>68.180212044967519</v>
      </c>
    </row>
    <row r="43" spans="1:19" x14ac:dyDescent="0.25">
      <c r="A43" s="21" t="s">
        <v>162</v>
      </c>
      <c r="B43" s="20" t="s">
        <v>198</v>
      </c>
      <c r="C43" s="26" t="s">
        <v>153</v>
      </c>
      <c r="D43" s="27">
        <v>-0.49516376242395926</v>
      </c>
      <c r="E43" s="27">
        <v>-47.66136878380636</v>
      </c>
      <c r="F43" s="27">
        <v>380.83866127758398</v>
      </c>
      <c r="G43" s="27">
        <v>580.88710033846417</v>
      </c>
      <c r="H43" s="27">
        <v>617.91162065469337</v>
      </c>
      <c r="I43" s="27">
        <v>1731.5299951906802</v>
      </c>
      <c r="J43" s="27">
        <v>2376.7237629776664</v>
      </c>
      <c r="K43" s="27">
        <v>3733.2114243458636</v>
      </c>
      <c r="L43" s="27">
        <v>4177.6649499016166</v>
      </c>
      <c r="M43" s="27">
        <v>4832.871675960947</v>
      </c>
    </row>
    <row r="44" spans="1:19" s="25" customFormat="1" x14ac:dyDescent="0.25">
      <c r="A44" s="28" t="s">
        <v>162</v>
      </c>
      <c r="B44" s="20" t="s">
        <v>198</v>
      </c>
      <c r="C44" s="8" t="s">
        <v>175</v>
      </c>
      <c r="D44" s="25">
        <f>D43*$B$2</f>
        <v>-495.16376242395927</v>
      </c>
      <c r="E44" s="25">
        <f t="shared" ref="E44" si="127">E43*$B$2</f>
        <v>-47661.368783806363</v>
      </c>
      <c r="F44" s="25">
        <f t="shared" ref="F44" si="128">F43*$B$2</f>
        <v>380838.66127758397</v>
      </c>
      <c r="G44" s="25">
        <f t="shared" ref="G44" si="129">G43*$B$2</f>
        <v>580887.10033846414</v>
      </c>
      <c r="H44" s="25">
        <f t="shared" ref="H44" si="130">H43*$B$2</f>
        <v>617911.62065469334</v>
      </c>
      <c r="I44" s="25">
        <f t="shared" ref="I44" si="131">I43*$B$2</f>
        <v>1731529.9951906803</v>
      </c>
      <c r="J44" s="25">
        <f t="shared" ref="J44" si="132">J43*$B$2</f>
        <v>2376723.7629776662</v>
      </c>
      <c r="K44" s="25">
        <f t="shared" ref="K44" si="133">K43*$B$2</f>
        <v>3733211.4243458635</v>
      </c>
      <c r="L44" s="25">
        <f t="shared" ref="L44" si="134">L43*$B$2</f>
        <v>4177664.9499016167</v>
      </c>
      <c r="M44" s="25">
        <f t="shared" ref="M44" si="135">M43*$B$2</f>
        <v>4832871.6759609468</v>
      </c>
      <c r="N44" s="25">
        <f>SUM(D44:M44)</f>
        <v>18383482.658101283</v>
      </c>
      <c r="O44" s="25">
        <f>N44/($O$4/1000)</f>
        <v>115.24601334484012</v>
      </c>
      <c r="Q44" s="32">
        <f>$Q$4/N44</f>
        <v>156.18761532462074</v>
      </c>
      <c r="S44" s="32">
        <f>$S$4/N44</f>
        <v>86.051199416326412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0"/>
  <sheetViews>
    <sheetView showGridLines="0" workbookViewId="0">
      <selection activeCell="C14" sqref="C14"/>
    </sheetView>
  </sheetViews>
  <sheetFormatPr defaultRowHeight="15" x14ac:dyDescent="0.25"/>
  <cols>
    <col min="1" max="1" width="18.85546875" customWidth="1"/>
    <col min="2" max="2" width="10.7109375" bestFit="1" customWidth="1"/>
    <col min="3" max="3" width="16.42578125" customWidth="1"/>
    <col min="4" max="4" width="10.140625" customWidth="1"/>
  </cols>
  <sheetData>
    <row r="3" spans="1:17" x14ac:dyDescent="0.25">
      <c r="A3" t="s">
        <v>176</v>
      </c>
      <c r="J3" t="s">
        <v>154</v>
      </c>
      <c r="K3">
        <v>1000000</v>
      </c>
      <c r="L3">
        <v>1000</v>
      </c>
    </row>
    <row r="4" spans="1:17" x14ac:dyDescent="0.25">
      <c r="A4" t="s">
        <v>177</v>
      </c>
      <c r="J4" t="s">
        <v>178</v>
      </c>
      <c r="K4">
        <v>0.33</v>
      </c>
    </row>
    <row r="7" spans="1:17" x14ac:dyDescent="0.25">
      <c r="A7" t="s">
        <v>179</v>
      </c>
      <c r="G7">
        <v>0.21037499999999998</v>
      </c>
      <c r="H7">
        <v>15.902753437303332</v>
      </c>
      <c r="I7">
        <v>20.181772567826666</v>
      </c>
      <c r="J7">
        <v>23.675387457576665</v>
      </c>
      <c r="K7">
        <v>43.383852508167493</v>
      </c>
      <c r="L7">
        <v>59.996601411550003</v>
      </c>
      <c r="M7">
        <v>91.321288765696679</v>
      </c>
      <c r="N7">
        <v>91.776414824576676</v>
      </c>
      <c r="O7">
        <v>92.143968244933333</v>
      </c>
      <c r="P7">
        <v>93.124681658361695</v>
      </c>
    </row>
    <row r="9" spans="1:17" x14ac:dyDescent="0.25">
      <c r="B9" s="16">
        <v>2011</v>
      </c>
      <c r="C9" s="16">
        <v>2012</v>
      </c>
      <c r="D9" s="16">
        <v>2013</v>
      </c>
      <c r="E9" s="16">
        <v>2014</v>
      </c>
      <c r="F9" s="16">
        <v>2015</v>
      </c>
      <c r="G9" s="16">
        <v>2016</v>
      </c>
      <c r="H9" s="16">
        <v>2017</v>
      </c>
      <c r="I9" s="16">
        <v>2018</v>
      </c>
      <c r="J9" s="16">
        <v>2019</v>
      </c>
      <c r="K9" s="16">
        <v>2020</v>
      </c>
      <c r="L9" s="16">
        <v>2021</v>
      </c>
      <c r="M9" s="16">
        <v>2022</v>
      </c>
      <c r="N9" s="16">
        <v>2023</v>
      </c>
      <c r="O9" s="16">
        <v>2024</v>
      </c>
      <c r="P9" s="16">
        <v>2025</v>
      </c>
    </row>
    <row r="10" spans="1:17" x14ac:dyDescent="0.25">
      <c r="A10" t="s">
        <v>148</v>
      </c>
      <c r="B10">
        <v>0</v>
      </c>
      <c r="C10">
        <v>0</v>
      </c>
      <c r="D10">
        <v>0</v>
      </c>
      <c r="E10">
        <v>0</v>
      </c>
      <c r="F10">
        <v>0</v>
      </c>
      <c r="G10">
        <v>1.0666012499999999</v>
      </c>
      <c r="H10">
        <v>80.626959927127899</v>
      </c>
      <c r="I10">
        <v>102.32158691888117</v>
      </c>
      <c r="J10">
        <v>120.034214409914</v>
      </c>
      <c r="K10">
        <v>219.95613221640923</v>
      </c>
      <c r="L10">
        <v>304.18276915655849</v>
      </c>
      <c r="M10">
        <v>462.998934042082</v>
      </c>
      <c r="N10">
        <v>465.30642316060369</v>
      </c>
      <c r="O10">
        <v>467.16991900181193</v>
      </c>
      <c r="P10">
        <v>472.14213600789361</v>
      </c>
    </row>
    <row r="11" spans="1:17" x14ac:dyDescent="0.25">
      <c r="A11" t="s">
        <v>149</v>
      </c>
      <c r="B11">
        <v>0</v>
      </c>
      <c r="C11">
        <v>0</v>
      </c>
      <c r="D11">
        <v>0</v>
      </c>
      <c r="E11">
        <v>0</v>
      </c>
      <c r="F11">
        <v>0</v>
      </c>
      <c r="G11">
        <f>$K$4*G7</f>
        <v>6.9423749999999992E-2</v>
      </c>
      <c r="H11">
        <f t="shared" ref="H11:P11" si="0">$K$4*H7</f>
        <v>5.2479086343100994</v>
      </c>
      <c r="I11">
        <f t="shared" si="0"/>
        <v>6.6599849473828003</v>
      </c>
      <c r="J11">
        <f t="shared" si="0"/>
        <v>7.8128778610002998</v>
      </c>
      <c r="K11">
        <f t="shared" si="0"/>
        <v>14.316671327695273</v>
      </c>
      <c r="L11">
        <f t="shared" si="0"/>
        <v>19.798878465811502</v>
      </c>
      <c r="M11">
        <f t="shared" si="0"/>
        <v>30.136025292679907</v>
      </c>
      <c r="N11">
        <f t="shared" si="0"/>
        <v>30.286216892110303</v>
      </c>
      <c r="O11">
        <f t="shared" si="0"/>
        <v>30.407509520828</v>
      </c>
      <c r="P11">
        <f t="shared" si="0"/>
        <v>30.731144947259359</v>
      </c>
    </row>
    <row r="12" spans="1:17" x14ac:dyDescent="0.25">
      <c r="B12">
        <f>SUM(B10:B11)</f>
        <v>0</v>
      </c>
      <c r="C12">
        <f t="shared" ref="C12:P12" si="1">SUM(C10:C11)</f>
        <v>0</v>
      </c>
      <c r="D12">
        <f t="shared" si="1"/>
        <v>0</v>
      </c>
      <c r="E12">
        <f t="shared" si="1"/>
        <v>0</v>
      </c>
      <c r="F12">
        <f t="shared" si="1"/>
        <v>0</v>
      </c>
      <c r="G12">
        <f>SUM(G10:G11)</f>
        <v>1.1360249999999998</v>
      </c>
      <c r="H12">
        <f>SUM(H10:H11)</f>
        <v>85.874868561437992</v>
      </c>
      <c r="I12">
        <f>SUM(I10:I11)</f>
        <v>108.98157186626396</v>
      </c>
      <c r="J12">
        <f>SUM(J10:J11)</f>
        <v>127.8470922709143</v>
      </c>
      <c r="K12">
        <f>SUM(K10:K11)</f>
        <v>234.27280354410451</v>
      </c>
      <c r="L12">
        <f>SUM(L10:L11)</f>
        <v>323.98164762237002</v>
      </c>
      <c r="M12">
        <f>SUM(M10:M11)</f>
        <v>493.1349593347619</v>
      </c>
      <c r="N12">
        <f>SUM(N10:N11)</f>
        <v>495.59264005271399</v>
      </c>
      <c r="O12">
        <f>SUM(O10:O11)</f>
        <v>497.57742852263993</v>
      </c>
      <c r="P12">
        <f>SUM(P10:P11)</f>
        <v>502.87328095515295</v>
      </c>
      <c r="Q12">
        <f>SUM(B12:P12)</f>
        <v>2871.2723177303596</v>
      </c>
    </row>
    <row r="14" spans="1:17" x14ac:dyDescent="0.25">
      <c r="A14" t="s">
        <v>180</v>
      </c>
      <c r="B14" s="33">
        <f>NPV(0.05,B12:P12)</f>
        <v>1581.9207321788519</v>
      </c>
      <c r="C14" s="34">
        <f>B14*K3</f>
        <v>1581920732.1788518</v>
      </c>
    </row>
    <row r="16" spans="1:17" x14ac:dyDescent="0.25">
      <c r="B16" s="16" t="s">
        <v>181</v>
      </c>
    </row>
    <row r="17" spans="1:11" x14ac:dyDescent="0.25">
      <c r="A17" s="15" t="s">
        <v>182</v>
      </c>
      <c r="B17" s="15">
        <f>Comparison!D8</f>
        <v>-544.27254668406385</v>
      </c>
      <c r="C17" s="15">
        <f>Comparison!E8</f>
        <v>149671.50936396827</v>
      </c>
      <c r="D17" s="15">
        <f>Comparison!F8</f>
        <v>1535352.7326743552</v>
      </c>
      <c r="E17" s="15">
        <f>Comparison!G8</f>
        <v>3649589.8650898766</v>
      </c>
      <c r="F17" s="15">
        <f>Comparison!H8</f>
        <v>6393738.672972234</v>
      </c>
      <c r="G17" s="15">
        <f>Comparison!I8</f>
        <v>11794328.487723351</v>
      </c>
      <c r="H17" s="15">
        <f>Comparison!J8</f>
        <v>18128510.085680917</v>
      </c>
      <c r="I17" s="15">
        <f>Comparison!K8</f>
        <v>27537596.394586757</v>
      </c>
      <c r="J17" s="15">
        <f>Comparison!L8</f>
        <v>36865889.703753613</v>
      </c>
      <c r="K17" s="15">
        <f>Comparison!M8</f>
        <v>44340795.476010613</v>
      </c>
    </row>
    <row r="19" spans="1:11" x14ac:dyDescent="0.25">
      <c r="A19" t="s">
        <v>183</v>
      </c>
      <c r="B19">
        <v>1</v>
      </c>
      <c r="C19">
        <v>2</v>
      </c>
      <c r="D19">
        <v>3</v>
      </c>
      <c r="E19">
        <v>4</v>
      </c>
      <c r="F19">
        <v>5</v>
      </c>
      <c r="G19">
        <v>6</v>
      </c>
      <c r="H19">
        <v>7</v>
      </c>
      <c r="I19">
        <v>8</v>
      </c>
      <c r="J19">
        <v>9</v>
      </c>
      <c r="K19">
        <v>10</v>
      </c>
    </row>
    <row r="20" spans="1:11" x14ac:dyDescent="0.25">
      <c r="A20" t="s">
        <v>184</v>
      </c>
      <c r="B20">
        <v>0</v>
      </c>
      <c r="C20">
        <f>C17/$K$3</f>
        <v>0.14967150936396828</v>
      </c>
      <c r="D20">
        <f t="shared" ref="D20:K20" si="2">D17/$K$3</f>
        <v>1.5353527326743552</v>
      </c>
      <c r="E20">
        <f t="shared" si="2"/>
        <v>3.6495898650898764</v>
      </c>
      <c r="F20">
        <f t="shared" si="2"/>
        <v>6.3937386729722343</v>
      </c>
      <c r="G20">
        <f t="shared" si="2"/>
        <v>11.79432848772335</v>
      </c>
      <c r="H20">
        <f t="shared" si="2"/>
        <v>18.128510085680915</v>
      </c>
      <c r="I20">
        <f t="shared" si="2"/>
        <v>27.537596394586757</v>
      </c>
      <c r="J20">
        <f t="shared" si="2"/>
        <v>36.865889703753616</v>
      </c>
      <c r="K20">
        <f t="shared" si="2"/>
        <v>44.340795476010612</v>
      </c>
    </row>
    <row r="26" spans="1:11" x14ac:dyDescent="0.25">
      <c r="B26" s="16" t="s">
        <v>185</v>
      </c>
    </row>
    <row r="27" spans="1:11" x14ac:dyDescent="0.25">
      <c r="A27" s="15" t="s">
        <v>182</v>
      </c>
      <c r="B27" s="15">
        <f>Comparison!D28</f>
        <v>-102.48952955501454</v>
      </c>
      <c r="C27" s="15">
        <f>Comparison!E28</f>
        <v>9450.9306775428813</v>
      </c>
      <c r="D27" s="15">
        <f>Comparison!F28</f>
        <v>83885.388733768705</v>
      </c>
      <c r="E27" s="15">
        <f>Comparison!G28</f>
        <v>171245.65428679925</v>
      </c>
      <c r="F27" s="15">
        <f>Comparison!H28</f>
        <v>277706.77555908391</v>
      </c>
      <c r="G27" s="15">
        <f>Comparison!I28</f>
        <v>452987.85202143469</v>
      </c>
      <c r="H27" s="15">
        <f>Comparison!J28</f>
        <v>641265.67735130026</v>
      </c>
      <c r="I27" s="15">
        <f>Comparison!K28</f>
        <v>937981.80807692744</v>
      </c>
      <c r="J27" s="15">
        <f>Comparison!L28</f>
        <v>1234730.1919576318</v>
      </c>
      <c r="K27" s="15">
        <f>Comparison!M28</f>
        <v>1304439.9802871021</v>
      </c>
    </row>
    <row r="29" spans="1:11" x14ac:dyDescent="0.25">
      <c r="A29" t="s">
        <v>183</v>
      </c>
      <c r="B29">
        <v>1</v>
      </c>
      <c r="C29">
        <v>2</v>
      </c>
      <c r="D29">
        <v>3</v>
      </c>
      <c r="E29">
        <v>4</v>
      </c>
      <c r="F29">
        <v>5</v>
      </c>
      <c r="G29">
        <v>6</v>
      </c>
      <c r="H29">
        <v>7</v>
      </c>
      <c r="I29">
        <v>8</v>
      </c>
      <c r="J29">
        <v>9</v>
      </c>
      <c r="K29">
        <v>10</v>
      </c>
    </row>
    <row r="30" spans="1:11" x14ac:dyDescent="0.25">
      <c r="A30" t="s">
        <v>184</v>
      </c>
      <c r="B30">
        <v>0</v>
      </c>
      <c r="C30">
        <f>C27/$L$3</f>
        <v>9.4509306775428819</v>
      </c>
      <c r="D30">
        <f t="shared" ref="D30:K30" si="3">D27/$L$3</f>
        <v>83.885388733768707</v>
      </c>
      <c r="E30">
        <f t="shared" si="3"/>
        <v>171.24565428679927</v>
      </c>
      <c r="F30">
        <f t="shared" si="3"/>
        <v>277.70677555908389</v>
      </c>
      <c r="G30">
        <f t="shared" si="3"/>
        <v>452.98785202143472</v>
      </c>
      <c r="H30">
        <f t="shared" si="3"/>
        <v>641.26567735130027</v>
      </c>
      <c r="I30">
        <f t="shared" si="3"/>
        <v>937.98180807692745</v>
      </c>
      <c r="J30">
        <f t="shared" si="3"/>
        <v>1234.7301919576319</v>
      </c>
      <c r="K30">
        <f t="shared" si="3"/>
        <v>1304.4399802871021</v>
      </c>
    </row>
    <row r="41" spans="1:11" x14ac:dyDescent="0.25">
      <c r="B41" s="16" t="s">
        <v>186</v>
      </c>
    </row>
    <row r="42" spans="1:11" x14ac:dyDescent="0.25">
      <c r="A42" s="15" t="s">
        <v>182</v>
      </c>
      <c r="B42" s="15">
        <f>Comparison!D18</f>
        <v>-94.004721145760755</v>
      </c>
      <c r="C42" s="15">
        <f>Comparison!E18</f>
        <v>1020.4970748620851</v>
      </c>
      <c r="D42" s="15">
        <f>Comparison!F18</f>
        <v>26723.647868848751</v>
      </c>
      <c r="E42" s="15">
        <f>Comparison!G18</f>
        <v>37096.637828966312</v>
      </c>
      <c r="F42" s="15">
        <f>Comparison!H18</f>
        <v>80419.334985920665</v>
      </c>
      <c r="G42" s="15">
        <f>Comparison!I18</f>
        <v>94628.699850607562</v>
      </c>
      <c r="H42" s="15">
        <f>Comparison!J18</f>
        <v>118458.95206449003</v>
      </c>
      <c r="I42" s="15">
        <f>Comparison!K18</f>
        <v>202028.2031155588</v>
      </c>
      <c r="J42" s="15">
        <f>Comparison!L18</f>
        <v>248968.65597708989</v>
      </c>
      <c r="K42" s="15">
        <f>Comparison!M18</f>
        <v>257973.39863823698</v>
      </c>
    </row>
    <row r="44" spans="1:11" x14ac:dyDescent="0.25">
      <c r="A44" t="s">
        <v>183</v>
      </c>
      <c r="B44">
        <v>1</v>
      </c>
      <c r="C44">
        <v>2</v>
      </c>
      <c r="D44">
        <v>3</v>
      </c>
      <c r="E44">
        <v>4</v>
      </c>
      <c r="F44">
        <v>5</v>
      </c>
      <c r="G44">
        <v>6</v>
      </c>
      <c r="H44">
        <v>7</v>
      </c>
      <c r="I44">
        <v>8</v>
      </c>
      <c r="J44">
        <v>9</v>
      </c>
      <c r="K44">
        <v>10</v>
      </c>
    </row>
    <row r="45" spans="1:11" x14ac:dyDescent="0.25">
      <c r="A45" t="s">
        <v>184</v>
      </c>
      <c r="B45">
        <v>0</v>
      </c>
      <c r="C45">
        <f t="shared" ref="C45:K45" si="4">C42/$L$3</f>
        <v>1.0204970748620852</v>
      </c>
      <c r="D45">
        <f t="shared" si="4"/>
        <v>26.723647868848751</v>
      </c>
      <c r="E45">
        <f t="shared" si="4"/>
        <v>37.096637828966308</v>
      </c>
      <c r="F45">
        <f t="shared" si="4"/>
        <v>80.419334985920671</v>
      </c>
      <c r="G45">
        <f t="shared" si="4"/>
        <v>94.628699850607561</v>
      </c>
      <c r="H45">
        <f t="shared" si="4"/>
        <v>118.45895206449003</v>
      </c>
      <c r="I45">
        <f t="shared" si="4"/>
        <v>202.0282031155588</v>
      </c>
      <c r="J45">
        <f t="shared" si="4"/>
        <v>248.9686559770899</v>
      </c>
      <c r="K45">
        <f t="shared" si="4"/>
        <v>257.97339863823697</v>
      </c>
    </row>
    <row r="58" spans="1:11" x14ac:dyDescent="0.25">
      <c r="B58" t="s">
        <v>187</v>
      </c>
    </row>
    <row r="59" spans="1:11" x14ac:dyDescent="0.25">
      <c r="A59" s="15" t="s">
        <v>182</v>
      </c>
      <c r="B59" s="15">
        <f>Comparison!D38</f>
        <v>-2446.6357169862986</v>
      </c>
      <c r="C59" s="15">
        <f>Comparison!E38</f>
        <v>25925.911546453885</v>
      </c>
      <c r="D59" s="15">
        <f>Comparison!F38</f>
        <v>691406.31450470036</v>
      </c>
      <c r="E59" s="15">
        <f>Comparison!G38</f>
        <v>988629.40471470449</v>
      </c>
      <c r="F59" s="15">
        <f>Comparison!H38</f>
        <v>2092363.7389219753</v>
      </c>
      <c r="G59" s="15">
        <f>Comparison!I38</f>
        <v>2545426.684931973</v>
      </c>
      <c r="H59" s="15">
        <f>Comparison!J38</f>
        <v>3168711.2531301174</v>
      </c>
      <c r="I59" s="15">
        <f>Comparison!K38</f>
        <v>5338749.1494442578</v>
      </c>
      <c r="J59" s="15">
        <f>Comparison!L38</f>
        <v>6649324.5291037178</v>
      </c>
      <c r="K59" s="15">
        <f>Comparison!M38</f>
        <v>6875811.7437215215</v>
      </c>
    </row>
    <row r="61" spans="1:11" x14ac:dyDescent="0.25">
      <c r="A61" t="s">
        <v>183</v>
      </c>
      <c r="B61">
        <v>1</v>
      </c>
      <c r="C61">
        <v>2</v>
      </c>
      <c r="D61">
        <v>3</v>
      </c>
      <c r="E61">
        <v>4</v>
      </c>
      <c r="F61">
        <v>5</v>
      </c>
      <c r="G61">
        <v>6</v>
      </c>
      <c r="H61">
        <v>7</v>
      </c>
      <c r="I61">
        <v>8</v>
      </c>
      <c r="J61">
        <v>9</v>
      </c>
      <c r="K61">
        <v>10</v>
      </c>
    </row>
    <row r="62" spans="1:11" x14ac:dyDescent="0.25">
      <c r="A62" t="s">
        <v>184</v>
      </c>
      <c r="B62">
        <v>0</v>
      </c>
      <c r="C62">
        <f t="shared" ref="C62:K62" si="5">C59/$K$3</f>
        <v>2.5925911546453885E-2</v>
      </c>
      <c r="D62">
        <f t="shared" si="5"/>
        <v>0.69140631450470036</v>
      </c>
      <c r="E62">
        <f t="shared" si="5"/>
        <v>0.98862940471470451</v>
      </c>
      <c r="F62">
        <f t="shared" si="5"/>
        <v>2.0923637389219754</v>
      </c>
      <c r="G62">
        <f t="shared" si="5"/>
        <v>2.5454266849319729</v>
      </c>
      <c r="H62">
        <f t="shared" si="5"/>
        <v>3.1687112531301174</v>
      </c>
      <c r="I62">
        <f t="shared" si="5"/>
        <v>5.3387491494442578</v>
      </c>
      <c r="J62">
        <f t="shared" si="5"/>
        <v>6.6493245291037182</v>
      </c>
      <c r="K62">
        <f t="shared" si="5"/>
        <v>6.8758117437215214</v>
      </c>
    </row>
    <row r="78" spans="2:2" x14ac:dyDescent="0.25">
      <c r="B78" s="16" t="s">
        <v>188</v>
      </c>
    </row>
    <row r="79" spans="2:2" x14ac:dyDescent="0.25">
      <c r="B79" t="s">
        <v>196</v>
      </c>
    </row>
    <row r="81" spans="1:11" x14ac:dyDescent="0.25">
      <c r="A81" t="s">
        <v>189</v>
      </c>
      <c r="B81" s="15">
        <f>Comparison!D8</f>
        <v>-544.27254668406385</v>
      </c>
      <c r="C81" s="15">
        <f>Comparison!E8</f>
        <v>149671.50936396827</v>
      </c>
      <c r="D81" s="15">
        <f>Comparison!F8</f>
        <v>1535352.7326743552</v>
      </c>
      <c r="E81" s="15">
        <f>Comparison!G8</f>
        <v>3649589.8650898766</v>
      </c>
      <c r="F81" s="15">
        <f>Comparison!H8</f>
        <v>6393738.672972234</v>
      </c>
      <c r="G81" s="15">
        <f>Comparison!I8</f>
        <v>11794328.487723351</v>
      </c>
      <c r="H81" s="15">
        <f>Comparison!J8</f>
        <v>18128510.085680917</v>
      </c>
      <c r="I81" s="15">
        <f>Comparison!K8</f>
        <v>27537596.394586757</v>
      </c>
      <c r="J81" s="15">
        <f>Comparison!L8</f>
        <v>36865889.703753613</v>
      </c>
      <c r="K81" s="15">
        <f>Comparison!M8</f>
        <v>44340795.476010613</v>
      </c>
    </row>
    <row r="82" spans="1:11" x14ac:dyDescent="0.25">
      <c r="A82" t="s">
        <v>190</v>
      </c>
      <c r="B82" s="15">
        <f>Comparison!D10</f>
        <v>-458.33477615499578</v>
      </c>
      <c r="C82" s="15">
        <f>Comparison!E10</f>
        <v>126509.60491666209</v>
      </c>
      <c r="D82" s="15">
        <f>Comparison!F10</f>
        <v>1261243.3458287602</v>
      </c>
      <c r="E82" s="15">
        <f>Comparison!G10</f>
        <v>2909085.7451617643</v>
      </c>
      <c r="F82" s="15">
        <f>Comparison!H10</f>
        <v>4942424.168066592</v>
      </c>
      <c r="G82" s="15">
        <f>Comparison!I10</f>
        <v>9183970.1465050038</v>
      </c>
      <c r="H82" s="15">
        <f>Comparison!J10</f>
        <v>14174739.99498786</v>
      </c>
      <c r="I82" s="15">
        <f>Comparison!K10</f>
        <v>21588853.452161897</v>
      </c>
      <c r="J82" s="15">
        <f>Comparison!L10</f>
        <v>29017652.602945741</v>
      </c>
      <c r="K82" s="15">
        <f>Comparison!M10</f>
        <v>35018121.255550019</v>
      </c>
    </row>
    <row r="83" spans="1:11" x14ac:dyDescent="0.25">
      <c r="A83" t="s">
        <v>191</v>
      </c>
      <c r="B83" s="15">
        <f>Comparison!D12</f>
        <v>-231.9862045035843</v>
      </c>
      <c r="C83" s="15">
        <f>Comparison!E12</f>
        <v>52061.353899170994</v>
      </c>
      <c r="D83" s="15">
        <f>Comparison!F12</f>
        <v>1364183.1724703778</v>
      </c>
      <c r="E83" s="15">
        <f>Comparison!G12</f>
        <v>2734617.6630922761</v>
      </c>
      <c r="F83" s="15">
        <f>Comparison!H12</f>
        <v>4924018.0141466893</v>
      </c>
      <c r="G83" s="15">
        <f>Comparison!I12</f>
        <v>10136525.629360728</v>
      </c>
      <c r="H83" s="15">
        <f>Comparison!J12</f>
        <v>15514713.692983052</v>
      </c>
      <c r="I83" s="15">
        <f>Comparison!K12</f>
        <v>24716995.305449504</v>
      </c>
      <c r="J83" s="15">
        <f>Comparison!L12</f>
        <v>31875793.785932582</v>
      </c>
      <c r="K83" s="15">
        <f>Comparison!M12</f>
        <v>38644411.854452439</v>
      </c>
    </row>
    <row r="84" spans="1:11" x14ac:dyDescent="0.25">
      <c r="A84" t="s">
        <v>192</v>
      </c>
      <c r="B84" s="15">
        <f>Comparison!D14</f>
        <v>-195.35680379242694</v>
      </c>
      <c r="C84" s="15">
        <f>Comparison!E14</f>
        <v>44252.332834716406</v>
      </c>
      <c r="D84" s="15">
        <f>Comparison!F14</f>
        <v>1122030.3618768661</v>
      </c>
      <c r="E84" s="15">
        <f>Comparison!G14</f>
        <v>2179970.9997393405</v>
      </c>
      <c r="F84" s="15">
        <f>Comparison!H14</f>
        <v>3789874.8316952973</v>
      </c>
      <c r="G84" s="15">
        <f>Comparison!I14</f>
        <v>7877566.1770024234</v>
      </c>
      <c r="H84" s="15">
        <f>Comparison!J14</f>
        <v>12130248.399368359</v>
      </c>
      <c r="I84" s="15">
        <f>Comparison!K14</f>
        <v>19428819.806078222</v>
      </c>
      <c r="J84" s="15">
        <f>Comparison!L14</f>
        <v>25127988.925051525</v>
      </c>
      <c r="K84" s="15">
        <f>Comparison!M14</f>
        <v>30560058.441261869</v>
      </c>
    </row>
    <row r="86" spans="1:11" x14ac:dyDescent="0.25">
      <c r="B86">
        <v>1</v>
      </c>
      <c r="C86">
        <v>2</v>
      </c>
      <c r="D86">
        <v>3</v>
      </c>
      <c r="E86">
        <v>4</v>
      </c>
      <c r="F86">
        <v>5</v>
      </c>
      <c r="G86">
        <v>6</v>
      </c>
      <c r="H86">
        <v>7</v>
      </c>
      <c r="I86">
        <v>8</v>
      </c>
      <c r="J86">
        <v>9</v>
      </c>
      <c r="K86">
        <v>10</v>
      </c>
    </row>
    <row r="87" spans="1:11" x14ac:dyDescent="0.25">
      <c r="A87" t="s">
        <v>184</v>
      </c>
      <c r="B87">
        <v>0</v>
      </c>
      <c r="C87">
        <f>C81/$K$3</f>
        <v>0.14967150936396828</v>
      </c>
      <c r="D87">
        <f t="shared" ref="D87:K87" si="6">D81/$K$3</f>
        <v>1.5353527326743552</v>
      </c>
      <c r="E87">
        <f t="shared" si="6"/>
        <v>3.6495898650898764</v>
      </c>
      <c r="F87">
        <f t="shared" si="6"/>
        <v>6.3937386729722343</v>
      </c>
      <c r="G87">
        <f t="shared" si="6"/>
        <v>11.79432848772335</v>
      </c>
      <c r="H87">
        <f t="shared" si="6"/>
        <v>18.128510085680915</v>
      </c>
      <c r="I87">
        <f t="shared" si="6"/>
        <v>27.537596394586757</v>
      </c>
      <c r="J87">
        <f t="shared" si="6"/>
        <v>36.865889703753616</v>
      </c>
      <c r="K87">
        <f t="shared" si="6"/>
        <v>44.340795476010612</v>
      </c>
    </row>
    <row r="88" spans="1:11" x14ac:dyDescent="0.25">
      <c r="A88" t="s">
        <v>193</v>
      </c>
      <c r="B88">
        <v>0</v>
      </c>
      <c r="C88">
        <f>C82/$K$3</f>
        <v>0.12650960491666211</v>
      </c>
      <c r="D88">
        <f t="shared" ref="D88:K88" si="7">D82/$K$3</f>
        <v>1.2612433458287602</v>
      </c>
      <c r="E88">
        <f t="shared" si="7"/>
        <v>2.9090857451617644</v>
      </c>
      <c r="F88">
        <f t="shared" si="7"/>
        <v>4.9424241680665917</v>
      </c>
      <c r="G88">
        <f t="shared" si="7"/>
        <v>9.1839701465050041</v>
      </c>
      <c r="H88">
        <f t="shared" si="7"/>
        <v>14.17473999498786</v>
      </c>
      <c r="I88">
        <f t="shared" si="7"/>
        <v>21.588853452161896</v>
      </c>
      <c r="J88">
        <f t="shared" si="7"/>
        <v>29.017652602945741</v>
      </c>
      <c r="K88">
        <f t="shared" si="7"/>
        <v>35.018121255550021</v>
      </c>
    </row>
    <row r="89" spans="1:11" x14ac:dyDescent="0.25">
      <c r="A89" t="s">
        <v>194</v>
      </c>
      <c r="B89">
        <v>0</v>
      </c>
      <c r="C89">
        <f>C83/$K$3</f>
        <v>5.2061353899170992E-2</v>
      </c>
      <c r="D89">
        <f t="shared" ref="D89:K89" si="8">D83/$K$3</f>
        <v>1.3641831724703777</v>
      </c>
      <c r="E89">
        <f t="shared" si="8"/>
        <v>2.7346176630922763</v>
      </c>
      <c r="F89">
        <f t="shared" si="8"/>
        <v>4.9240180141466894</v>
      </c>
      <c r="G89">
        <f t="shared" si="8"/>
        <v>10.136525629360728</v>
      </c>
      <c r="H89">
        <f t="shared" si="8"/>
        <v>15.514713692983051</v>
      </c>
      <c r="I89">
        <f t="shared" si="8"/>
        <v>24.716995305449505</v>
      </c>
      <c r="J89">
        <f t="shared" si="8"/>
        <v>31.875793785932583</v>
      </c>
      <c r="K89">
        <f t="shared" si="8"/>
        <v>38.644411854452436</v>
      </c>
    </row>
    <row r="90" spans="1:11" x14ac:dyDescent="0.25">
      <c r="A90" t="s">
        <v>195</v>
      </c>
      <c r="B90">
        <v>0</v>
      </c>
      <c r="C90">
        <f>C84/$K$3</f>
        <v>4.4252332834716405E-2</v>
      </c>
      <c r="D90">
        <f t="shared" ref="D90:K90" si="9">D84/$K$3</f>
        <v>1.1220303618768661</v>
      </c>
      <c r="E90">
        <f t="shared" si="9"/>
        <v>2.1799709997393406</v>
      </c>
      <c r="F90">
        <f t="shared" si="9"/>
        <v>3.7898748316952973</v>
      </c>
      <c r="G90">
        <f t="shared" si="9"/>
        <v>7.8775661770024232</v>
      </c>
      <c r="H90">
        <f t="shared" si="9"/>
        <v>12.130248399368359</v>
      </c>
      <c r="I90">
        <f t="shared" si="9"/>
        <v>19.42881980607822</v>
      </c>
      <c r="J90">
        <f t="shared" si="9"/>
        <v>25.127988925051525</v>
      </c>
      <c r="K90">
        <f t="shared" si="9"/>
        <v>30.560058441261869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Vx Need (pop)</vt:lpstr>
      <vt:lpstr>Vx Market (cov)</vt:lpstr>
      <vt:lpstr>Vx Demans (yrs 2 peak)</vt:lpstr>
      <vt:lpstr>Demand in doses (M)</vt:lpstr>
      <vt:lpstr>Forecasted demand (M)</vt:lpstr>
      <vt:lpstr>Comparison</vt:lpstr>
      <vt:lpstr>Graphs</vt:lpstr>
    </vt:vector>
  </TitlesOfParts>
  <Company>PATH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Nunes</dc:creator>
  <cp:lastModifiedBy>sudhir nunes</cp:lastModifiedBy>
  <dcterms:created xsi:type="dcterms:W3CDTF">2011-09-10T18:04:35Z</dcterms:created>
  <dcterms:modified xsi:type="dcterms:W3CDTF">2013-07-09T07:13:42Z</dcterms:modified>
</cp:coreProperties>
</file>