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tabRatio="712" activeTab="1"/>
  </bookViews>
  <sheets>
    <sheet name="Combined" sheetId="10" r:id="rId1"/>
    <sheet name="Individual first set" sheetId="14" r:id="rId2"/>
    <sheet name="Individual 5 sets" sheetId="13" r:id="rId3"/>
    <sheet name="Equal25" sheetId="11" r:id="rId4"/>
    <sheet name="S.aureus in Equal25" sheetId="17" r:id="rId5"/>
    <sheet name="Equal20" sheetId="16" r:id="rId6"/>
    <sheet name="Equal5 (S.aureus)" sheetId="15" r:id="rId7"/>
    <sheet name="Random Mix" sheetId="1" r:id="rId8"/>
  </sheets>
  <calcPr calcId="145621" concurrentCalc="0"/>
</workbook>
</file>

<file path=xl/calcChain.xml><?xml version="1.0" encoding="utf-8"?>
<calcChain xmlns="http://schemas.openxmlformats.org/spreadsheetml/2006/main">
  <c r="G4" i="16" l="1"/>
  <c r="G5" i="16"/>
  <c r="G6" i="16"/>
  <c r="G7" i="16"/>
  <c r="G8" i="16"/>
  <c r="G9" i="16"/>
  <c r="G10" i="16"/>
  <c r="G11" i="16"/>
  <c r="G12" i="16"/>
  <c r="G13" i="16"/>
  <c r="G14" i="16"/>
  <c r="G15" i="16"/>
  <c r="G16" i="16"/>
  <c r="G17" i="16"/>
  <c r="G18" i="16"/>
  <c r="G19" i="16"/>
  <c r="G20" i="16"/>
  <c r="G21" i="16"/>
  <c r="G22" i="16"/>
  <c r="G3" i="16"/>
  <c r="G4" i="11"/>
  <c r="G5" i="11"/>
  <c r="G6" i="11"/>
  <c r="G7" i="11"/>
  <c r="G8" i="11"/>
  <c r="G9" i="11"/>
  <c r="G10" i="11"/>
  <c r="G11" i="11"/>
  <c r="G12" i="11"/>
  <c r="G13" i="11"/>
  <c r="G14" i="11"/>
  <c r="G15" i="11"/>
  <c r="G16" i="11"/>
  <c r="G17" i="11"/>
  <c r="G18" i="11"/>
  <c r="G19" i="11"/>
  <c r="G20" i="11"/>
  <c r="G21" i="11"/>
  <c r="G22" i="11"/>
  <c r="G23" i="11"/>
  <c r="G24" i="11"/>
  <c r="G25" i="11"/>
  <c r="G26" i="11"/>
  <c r="G27" i="11"/>
  <c r="G3" i="11"/>
  <c r="E127" i="13"/>
  <c r="E122" i="13"/>
  <c r="E117" i="13"/>
  <c r="E112" i="13"/>
  <c r="E107" i="13"/>
  <c r="E102" i="13"/>
  <c r="E97" i="13"/>
  <c r="E92" i="13"/>
  <c r="E87" i="13"/>
  <c r="E82" i="13"/>
  <c r="E77" i="13"/>
  <c r="E72" i="13"/>
  <c r="E67" i="13"/>
  <c r="E62" i="13"/>
  <c r="E57" i="13"/>
  <c r="E52" i="13"/>
  <c r="E47" i="13"/>
  <c r="E42" i="13"/>
  <c r="E37" i="13"/>
  <c r="E32" i="13"/>
  <c r="E27" i="13"/>
  <c r="E22" i="13"/>
  <c r="E17" i="13"/>
  <c r="E12" i="13"/>
  <c r="E7" i="13"/>
  <c r="D4"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3" i="13"/>
  <c r="B28" i="10"/>
  <c r="C28" i="10"/>
  <c r="C30" i="10"/>
  <c r="D30" i="10"/>
  <c r="D28" i="10"/>
  <c r="AF30" i="1"/>
  <c r="AF28" i="1"/>
  <c r="AF4" i="1"/>
  <c r="AF5" i="1"/>
  <c r="AF6" i="1"/>
  <c r="AF7" i="1"/>
  <c r="AF8" i="1"/>
  <c r="AF9" i="1"/>
  <c r="AF10" i="1"/>
  <c r="AF11" i="1"/>
  <c r="AF12" i="1"/>
  <c r="AF13" i="1"/>
  <c r="AF14" i="1"/>
  <c r="AF15" i="1"/>
  <c r="AF16" i="1"/>
  <c r="AF17" i="1"/>
  <c r="AF18" i="1"/>
  <c r="AF19" i="1"/>
  <c r="AF20" i="1"/>
  <c r="AF21" i="1"/>
  <c r="AF22" i="1"/>
  <c r="AF23" i="1"/>
  <c r="AF24" i="1"/>
  <c r="AF25" i="1"/>
  <c r="AF26" i="1"/>
  <c r="AF27" i="1"/>
  <c r="AF3" i="1"/>
  <c r="AE3" i="1"/>
  <c r="AE4" i="1"/>
  <c r="AE5" i="1"/>
  <c r="AE6" i="1"/>
  <c r="AE7" i="1"/>
  <c r="AE8" i="1"/>
  <c r="AE9" i="1"/>
  <c r="AE10" i="1"/>
  <c r="AE11" i="1"/>
  <c r="AE12" i="1"/>
  <c r="AE13" i="1"/>
  <c r="AE14" i="1"/>
  <c r="AE15" i="1"/>
  <c r="AE16" i="1"/>
  <c r="AE17" i="1"/>
  <c r="AE18" i="1"/>
  <c r="AE19" i="1"/>
  <c r="AE20" i="1"/>
  <c r="AE21" i="1"/>
  <c r="AE22" i="1"/>
  <c r="AE23" i="1"/>
  <c r="AE24" i="1"/>
  <c r="AE25" i="1"/>
  <c r="AE26" i="1"/>
  <c r="AE27" i="1"/>
  <c r="AE30" i="1"/>
  <c r="AE28" i="1"/>
  <c r="AB3" i="1"/>
  <c r="AB4" i="1"/>
  <c r="AB5" i="1"/>
  <c r="AB6" i="1"/>
  <c r="AB7" i="1"/>
  <c r="AB8" i="1"/>
  <c r="AB9" i="1"/>
  <c r="AB10" i="1"/>
  <c r="AB11" i="1"/>
  <c r="AB12" i="1"/>
  <c r="AB13" i="1"/>
  <c r="AB14" i="1"/>
  <c r="AB15" i="1"/>
  <c r="AB16" i="1"/>
  <c r="AB17" i="1"/>
  <c r="AB18" i="1"/>
  <c r="AB19" i="1"/>
  <c r="AB20" i="1"/>
  <c r="AB21" i="1"/>
  <c r="AB22" i="1"/>
  <c r="AB23" i="1"/>
  <c r="AB24" i="1"/>
  <c r="AB25" i="1"/>
  <c r="AB26" i="1"/>
  <c r="AB27" i="1"/>
  <c r="AB30" i="1"/>
  <c r="AB28" i="1"/>
  <c r="Y3" i="1"/>
  <c r="Y4" i="1"/>
  <c r="Y5" i="1"/>
  <c r="Y6" i="1"/>
  <c r="Y7" i="1"/>
  <c r="Y8" i="1"/>
  <c r="Y9" i="1"/>
  <c r="Y10" i="1"/>
  <c r="Y11" i="1"/>
  <c r="Y12" i="1"/>
  <c r="Y13" i="1"/>
  <c r="Y14" i="1"/>
  <c r="Y15" i="1"/>
  <c r="Y16" i="1"/>
  <c r="Y17" i="1"/>
  <c r="Y18" i="1"/>
  <c r="Y19" i="1"/>
  <c r="Y20" i="1"/>
  <c r="Y21" i="1"/>
  <c r="Y22" i="1"/>
  <c r="Y23" i="1"/>
  <c r="Y24" i="1"/>
  <c r="Y25" i="1"/>
  <c r="Y26" i="1"/>
  <c r="Y27" i="1"/>
  <c r="Y30" i="1"/>
  <c r="Y28" i="1"/>
  <c r="V3" i="1"/>
  <c r="V4" i="1"/>
  <c r="V5" i="1"/>
  <c r="V6" i="1"/>
  <c r="V7" i="1"/>
  <c r="V8" i="1"/>
  <c r="V9" i="1"/>
  <c r="V10" i="1"/>
  <c r="V11" i="1"/>
  <c r="V12" i="1"/>
  <c r="V13" i="1"/>
  <c r="V14" i="1"/>
  <c r="V15" i="1"/>
  <c r="V16" i="1"/>
  <c r="V17" i="1"/>
  <c r="V18" i="1"/>
  <c r="V19" i="1"/>
  <c r="V20" i="1"/>
  <c r="V21" i="1"/>
  <c r="V22" i="1"/>
  <c r="V23" i="1"/>
  <c r="V24" i="1"/>
  <c r="V25" i="1"/>
  <c r="V26" i="1"/>
  <c r="V27" i="1"/>
  <c r="V30" i="1"/>
  <c r="V28" i="1"/>
  <c r="S3" i="1"/>
  <c r="S4" i="1"/>
  <c r="S5" i="1"/>
  <c r="S6" i="1"/>
  <c r="S7" i="1"/>
  <c r="S8" i="1"/>
  <c r="S9" i="1"/>
  <c r="S10" i="1"/>
  <c r="S11" i="1"/>
  <c r="S12" i="1"/>
  <c r="S13" i="1"/>
  <c r="S14" i="1"/>
  <c r="S15" i="1"/>
  <c r="S16" i="1"/>
  <c r="S17" i="1"/>
  <c r="S18" i="1"/>
  <c r="S19" i="1"/>
  <c r="S20" i="1"/>
  <c r="S21" i="1"/>
  <c r="S22" i="1"/>
  <c r="S23" i="1"/>
  <c r="S24" i="1"/>
  <c r="S25" i="1"/>
  <c r="S26" i="1"/>
  <c r="S27" i="1"/>
  <c r="S30" i="1"/>
  <c r="S28" i="1"/>
  <c r="P3" i="1"/>
  <c r="P4" i="1"/>
  <c r="P5" i="1"/>
  <c r="P6" i="1"/>
  <c r="P7" i="1"/>
  <c r="P8" i="1"/>
  <c r="P9" i="1"/>
  <c r="P10" i="1"/>
  <c r="P11" i="1"/>
  <c r="P12" i="1"/>
  <c r="P13" i="1"/>
  <c r="P14" i="1"/>
  <c r="P15" i="1"/>
  <c r="P16" i="1"/>
  <c r="P17" i="1"/>
  <c r="P18" i="1"/>
  <c r="P19" i="1"/>
  <c r="P20" i="1"/>
  <c r="P21" i="1"/>
  <c r="P22" i="1"/>
  <c r="P23" i="1"/>
  <c r="P24" i="1"/>
  <c r="P25" i="1"/>
  <c r="P26" i="1"/>
  <c r="P27" i="1"/>
  <c r="P30" i="1"/>
  <c r="P28" i="1"/>
  <c r="M3" i="1"/>
  <c r="M4" i="1"/>
  <c r="M5" i="1"/>
  <c r="M6" i="1"/>
  <c r="M7" i="1"/>
  <c r="M8" i="1"/>
  <c r="M9" i="1"/>
  <c r="M10" i="1"/>
  <c r="M11" i="1"/>
  <c r="M12" i="1"/>
  <c r="M13" i="1"/>
  <c r="M14" i="1"/>
  <c r="M15" i="1"/>
  <c r="M16" i="1"/>
  <c r="M17" i="1"/>
  <c r="M18" i="1"/>
  <c r="M19" i="1"/>
  <c r="M20" i="1"/>
  <c r="M21" i="1"/>
  <c r="M22" i="1"/>
  <c r="M23" i="1"/>
  <c r="M24" i="1"/>
  <c r="M25" i="1"/>
  <c r="M26" i="1"/>
  <c r="M27" i="1"/>
  <c r="M30" i="1"/>
  <c r="M28" i="1"/>
  <c r="J3" i="1"/>
  <c r="J4" i="1"/>
  <c r="J5" i="1"/>
  <c r="J6" i="1"/>
  <c r="J7" i="1"/>
  <c r="J8" i="1"/>
  <c r="J9" i="1"/>
  <c r="J10" i="1"/>
  <c r="J11" i="1"/>
  <c r="J12" i="1"/>
  <c r="J13" i="1"/>
  <c r="J14" i="1"/>
  <c r="J15" i="1"/>
  <c r="J16" i="1"/>
  <c r="J17" i="1"/>
  <c r="J18" i="1"/>
  <c r="J19" i="1"/>
  <c r="J20" i="1"/>
  <c r="J21" i="1"/>
  <c r="J22" i="1"/>
  <c r="J23" i="1"/>
  <c r="J24" i="1"/>
  <c r="J25" i="1"/>
  <c r="J26" i="1"/>
  <c r="J27" i="1"/>
  <c r="J30" i="1"/>
  <c r="J28" i="1"/>
  <c r="G3" i="1"/>
  <c r="G4" i="1"/>
  <c r="G5" i="1"/>
  <c r="G6" i="1"/>
  <c r="G7" i="1"/>
  <c r="G8" i="1"/>
  <c r="G9" i="1"/>
  <c r="G10" i="1"/>
  <c r="G11" i="1"/>
  <c r="G12" i="1"/>
  <c r="G13" i="1"/>
  <c r="G14" i="1"/>
  <c r="G15" i="1"/>
  <c r="G16" i="1"/>
  <c r="G17" i="1"/>
  <c r="G18" i="1"/>
  <c r="G19" i="1"/>
  <c r="G20" i="1"/>
  <c r="G21" i="1"/>
  <c r="G22" i="1"/>
  <c r="G23" i="1"/>
  <c r="G24" i="1"/>
  <c r="G25" i="1"/>
  <c r="G26" i="1"/>
  <c r="G27" i="1"/>
  <c r="G30" i="1"/>
  <c r="G28" i="1"/>
  <c r="D30" i="1"/>
  <c r="D28" i="1"/>
  <c r="D4" i="1"/>
  <c r="D5" i="1"/>
  <c r="D6" i="1"/>
  <c r="D7" i="1"/>
  <c r="D8" i="1"/>
  <c r="D9" i="1"/>
  <c r="D10" i="1"/>
  <c r="D11" i="1"/>
  <c r="D12" i="1"/>
  <c r="D13" i="1"/>
  <c r="D14" i="1"/>
  <c r="D15" i="1"/>
  <c r="D16" i="1"/>
  <c r="D17" i="1"/>
  <c r="D18" i="1"/>
  <c r="D19" i="1"/>
  <c r="D20" i="1"/>
  <c r="D21" i="1"/>
  <c r="D22" i="1"/>
  <c r="D23" i="1"/>
  <c r="D24" i="1"/>
  <c r="D25" i="1"/>
  <c r="D26" i="1"/>
  <c r="D27" i="1"/>
  <c r="D3" i="1"/>
</calcChain>
</file>

<file path=xl/sharedStrings.xml><?xml version="1.0" encoding="utf-8"?>
<sst xmlns="http://schemas.openxmlformats.org/spreadsheetml/2006/main" count="450" uniqueCount="257">
  <si>
    <t>Sample Id</t>
  </si>
  <si>
    <t>Max Difference</t>
  </si>
  <si>
    <t>Total Difference</t>
  </si>
  <si>
    <t>mix_0</t>
  </si>
  <si>
    <t>mix_1</t>
  </si>
  <si>
    <t>mix_2</t>
  </si>
  <si>
    <t>mix_3</t>
  </si>
  <si>
    <t>mix_4</t>
  </si>
  <si>
    <t>mix_5</t>
  </si>
  <si>
    <t>mix_6</t>
  </si>
  <si>
    <t>mix_7</t>
  </si>
  <si>
    <t>mix_8</t>
  </si>
  <si>
    <t>mix_9</t>
  </si>
  <si>
    <t>Streptococcus pneumoniae ATCC_700669</t>
  </si>
  <si>
    <t>PathoID 2</t>
  </si>
  <si>
    <t>Actual</t>
  </si>
  <si>
    <t>PathoID2</t>
  </si>
  <si>
    <t>Streptococcus pneumoniae 670-6B</t>
  </si>
  <si>
    <t>Organism</t>
  </si>
  <si>
    <t>Max Difference Strain</t>
  </si>
  <si>
    <r>
      <t xml:space="preserve">N315 </t>
    </r>
    <r>
      <rPr>
        <vertAlign val="superscript"/>
        <sz val="9"/>
        <color theme="1"/>
        <rFont val="Arial"/>
        <family val="2"/>
      </rPr>
      <t>1</t>
    </r>
  </si>
  <si>
    <r>
      <t xml:space="preserve">19F-14 </t>
    </r>
    <r>
      <rPr>
        <vertAlign val="superscript"/>
        <sz val="9"/>
        <color theme="1"/>
        <rFont val="Arial"/>
        <family val="2"/>
      </rPr>
      <t>2</t>
    </r>
  </si>
  <si>
    <t>|Diff|</t>
  </si>
  <si>
    <t>Avg |Diff|</t>
  </si>
  <si>
    <t>Combined</t>
  </si>
  <si>
    <t>Equal Proportions</t>
  </si>
  <si>
    <t>Random Mix</t>
  </si>
  <si>
    <t>PathoID 1</t>
  </si>
  <si>
    <t>Default</t>
  </si>
  <si>
    <t>Individual</t>
  </si>
  <si>
    <t>PathoID 2.0</t>
  </si>
  <si>
    <t>PathoID 1.0</t>
  </si>
  <si>
    <t>Strain Level Rank</t>
  </si>
  <si>
    <t>Strain Level Proportions</t>
  </si>
  <si>
    <t>Species Level Rank</t>
  </si>
  <si>
    <t>Species Level Proportions</t>
  </si>
  <si>
    <t>Bacteroides_fragilis_1</t>
  </si>
  <si>
    <t>Bacteroides_fragilis_2</t>
  </si>
  <si>
    <t>Bacteroides_fragilis_3</t>
  </si>
  <si>
    <t>Bacteroides_fragilis_4</t>
  </si>
  <si>
    <t>Bacteroides_fragilis_5</t>
  </si>
  <si>
    <t>Bifidobacterium_bifidum_1</t>
  </si>
  <si>
    <t>Bifidobacterium_bifidum_2</t>
  </si>
  <si>
    <t>Bifidobacterium_bifidum_3</t>
  </si>
  <si>
    <t>Bifidobacterium_bifidum_4</t>
  </si>
  <si>
    <t>Bifidobacterium_bifidum_5</t>
  </si>
  <si>
    <t>Clostridium_perfringens_1</t>
  </si>
  <si>
    <t>Clostridium_perfringens_2</t>
  </si>
  <si>
    <t>Clostridium_perfringens_3</t>
  </si>
  <si>
    <t>Clostridium_perfringens_4</t>
  </si>
  <si>
    <t>Clostridium_perfringens_5</t>
  </si>
  <si>
    <t>Enterococcus_faecalis_1</t>
  </si>
  <si>
    <t>Enterococcus_faecalis_2</t>
  </si>
  <si>
    <t>Enterococcus_faecalis_3</t>
  </si>
  <si>
    <t>Enterococcus_faecalis_4</t>
  </si>
  <si>
    <t>Enterococcus_faecalis_5</t>
  </si>
  <si>
    <t>Escherichia_coli_042_1</t>
  </si>
  <si>
    <t>Escherichia_coli_042_2</t>
  </si>
  <si>
    <t>Escherichia_coli_042_3</t>
  </si>
  <si>
    <t>Escherichia_coli_042_4</t>
  </si>
  <si>
    <t>Escherichia_coli_042_5</t>
  </si>
  <si>
    <t>Escherichia_coli_55989_1</t>
  </si>
  <si>
    <t>Escherichia_coli_55989_2</t>
  </si>
  <si>
    <t>Escherichia_coli_55989_3</t>
  </si>
  <si>
    <t>Escherichia_coli_55989_4</t>
  </si>
  <si>
    <t>Escherichia_coli_55989_5</t>
  </si>
  <si>
    <t>Escherichia_coli_SE11_1</t>
  </si>
  <si>
    <t>Escherichia_coli_SE11_2</t>
  </si>
  <si>
    <t>Escherichia_coli_SE11_3</t>
  </si>
  <si>
    <t>Escherichia_coli_SE11_4</t>
  </si>
  <si>
    <t>Escherichia_coli_SE11_5</t>
  </si>
  <si>
    <t>Escherichia_coli_SE15_1</t>
  </si>
  <si>
    <t>Escherichia_coli_SE15_2</t>
  </si>
  <si>
    <t>Escherichia_coli_SE15_3</t>
  </si>
  <si>
    <t>Escherichia_coli_SE15_4</t>
  </si>
  <si>
    <t>Escherichia_coli_SE15_5</t>
  </si>
  <si>
    <t>Escherichia_coli_UMNK88_1</t>
  </si>
  <si>
    <t>Escherichia_coli_UMNK88_2</t>
  </si>
  <si>
    <t>Escherichia_coli_UMNK88_3</t>
  </si>
  <si>
    <t>Escherichia_coli_UMNK88_4</t>
  </si>
  <si>
    <t>Escherichia_coli_UMNK88_5</t>
  </si>
  <si>
    <t>Haemophilus_influenzae_1</t>
  </si>
  <si>
    <t>Haemophilus_influenzae_2</t>
  </si>
  <si>
    <t>Haemophilus_influenzae_3</t>
  </si>
  <si>
    <t>Haemophilus_influenzae_4</t>
  </si>
  <si>
    <t>Haemophilus_influenzae_5</t>
  </si>
  <si>
    <t>Neisseria_meningitidis_1</t>
  </si>
  <si>
    <t>Neisseria_meningitidis_2</t>
  </si>
  <si>
    <t>Neisseria_meningitidis_3</t>
  </si>
  <si>
    <t>Neisseria_meningitidis_4</t>
  </si>
  <si>
    <t>Neisseria_meningitidis_5</t>
  </si>
  <si>
    <t>Pseudomonas_aeruginosa_1</t>
  </si>
  <si>
    <t>Pseudomonas_aeruginosa_2</t>
  </si>
  <si>
    <t>Pseudomonas_aeruginosa_3</t>
  </si>
  <si>
    <t>Pseudomonas_aeruginosa_4</t>
  </si>
  <si>
    <t>Pseudomonas_aeruginosa_5</t>
  </si>
  <si>
    <t>Staphylococcus_epidermidis_1</t>
  </si>
  <si>
    <t>Staphylococcus_epidermidis_2</t>
  </si>
  <si>
    <t>Staphylococcus_epidermidis_3</t>
  </si>
  <si>
    <t>Staphylococcus_epidermidis_4</t>
  </si>
  <si>
    <t>Staphylococcus_epidermidis_5</t>
  </si>
  <si>
    <t>Streptococcus_mitis_B6_1</t>
  </si>
  <si>
    <t>Streptococcus_mitis_B6_2</t>
  </si>
  <si>
    <t>Streptococcus_mitis_B6_3</t>
  </si>
  <si>
    <t>Streptococcus_mitis_B6_4</t>
  </si>
  <si>
    <t>Streptococcus_mitis_B6_5</t>
  </si>
  <si>
    <t>Streptococcus_mutans_UA159_1</t>
  </si>
  <si>
    <t>Streptococcus_mutans_UA159_2</t>
  </si>
  <si>
    <t>Streptococcus_mutans_UA159_3</t>
  </si>
  <si>
    <t>Streptococcus_mutans_UA159_4</t>
  </si>
  <si>
    <t>Streptococcus_mutans_UA159_5</t>
  </si>
  <si>
    <t>Streptococcus_pneumoniae_670_1</t>
  </si>
  <si>
    <t>Streptococcus_pneumoniae_670_2</t>
  </si>
  <si>
    <t>Streptococcus_pneumoniae_670_3</t>
  </si>
  <si>
    <t>Streptococcus_pneumoniae_670_4</t>
  </si>
  <si>
    <t>Streptococcus_pneumoniae_670_5</t>
  </si>
  <si>
    <t>Streptococcus_pneumoniae_ATCC_700669_1</t>
  </si>
  <si>
    <t>Streptococcus_pneumoniae_ATCC_700669_2</t>
  </si>
  <si>
    <t>Streptococcus_pneumoniae_ATCC_700669_3</t>
  </si>
  <si>
    <t>Streptococcus_pneumoniae_ATCC_700669_4</t>
  </si>
  <si>
    <t>Streptococcus_pneumoniae_ATCC_700669_5</t>
  </si>
  <si>
    <t>Streptococcus_pneumoniae_G54_1</t>
  </si>
  <si>
    <t>Streptococcus_pneumoniae_G54_2</t>
  </si>
  <si>
    <t>Streptococcus_pneumoniae_G54_3</t>
  </si>
  <si>
    <t>Streptococcus_pneumoniae_G54_4</t>
  </si>
  <si>
    <t>Streptococcus_pneumoniae_G54_5</t>
  </si>
  <si>
    <t>Streptococcus_pneumoniae_Hungary19A_1</t>
  </si>
  <si>
    <t>Streptococcus_pneumoniae_Hungary19A_2</t>
  </si>
  <si>
    <t>Streptococcus_pneumoniae_Hungary19A_3</t>
  </si>
  <si>
    <t>Streptococcus_pneumoniae_Hungary19A_4</t>
  </si>
  <si>
    <t>Streptococcus_pneumoniae_Hungary19A_5</t>
  </si>
  <si>
    <t>Streptococcus_pneumoniae_Taiwan19F_1</t>
  </si>
  <si>
    <t>Streptococcus_pneumoniae_Taiwan19F_2</t>
  </si>
  <si>
    <t>Streptococcus_pneumoniae_Taiwan19F_3</t>
  </si>
  <si>
    <t>Streptococcus_pneumoniae_Taiwan19F_4</t>
  </si>
  <si>
    <t>Streptococcus_pneumoniae_Taiwan19F_5</t>
  </si>
  <si>
    <t>Stapylococcus_aureus_HO_5096_0412_1</t>
  </si>
  <si>
    <t>Stapylococcus_aureus_HO_5096_0412_2</t>
  </si>
  <si>
    <t>Stapylococcus_aureus_HO_5096_0412_3</t>
  </si>
  <si>
    <t>Stapylococcus_aureus_HO_5096_0412_4</t>
  </si>
  <si>
    <t>Stapylococcus_aureus_HO_5096_0412_5</t>
  </si>
  <si>
    <t>Stapylococcus_aureus_JKD6008_1</t>
  </si>
  <si>
    <t>Stapylococcus_aureus_JKD6008_2</t>
  </si>
  <si>
    <t>Stapylococcus_aureus_JKD6008_3</t>
  </si>
  <si>
    <t>Stapylococcus_aureus_JKD6008_4</t>
  </si>
  <si>
    <t>Stapylococcus_aureus_JKD6008_5</t>
  </si>
  <si>
    <t>Stapylococcus_aureus_MRSA252_1</t>
  </si>
  <si>
    <t>Stapylococcus_aureus_MRSA252_2</t>
  </si>
  <si>
    <t>Stapylococcus_aureus_MRSA252_3</t>
  </si>
  <si>
    <t>Stapylococcus_aureus_MRSA252_4</t>
  </si>
  <si>
    <t>Stapylococcus_aureus_MRSA252_5</t>
  </si>
  <si>
    <t>Stapylococcus_aureus_N315_1</t>
  </si>
  <si>
    <t>Stapylococcus_aureus_N315_2</t>
  </si>
  <si>
    <t>Stapylococcus_aureus_N315_3</t>
  </si>
  <si>
    <t>Stapylococcus_aureus_N315_4</t>
  </si>
  <si>
    <t>Stapylococcus_aureus_N315_5</t>
  </si>
  <si>
    <t>Stapylococcus_aureus_Newman_1</t>
  </si>
  <si>
    <t>Stapylococcus_aureus_Newman_2</t>
  </si>
  <si>
    <t>Stapylococcus_aureus_Newman_3</t>
  </si>
  <si>
    <t>Stapylococcus_aureus_Newman_4</t>
  </si>
  <si>
    <t>Stapylococcus_aureus_Newman_5</t>
  </si>
  <si>
    <t>E. coli SE11</t>
  </si>
  <si>
    <t>S. aureus N315</t>
  </si>
  <si>
    <r>
      <rPr>
        <i/>
        <sz val="9"/>
        <color theme="1"/>
        <rFont val="Arial"/>
        <family val="2"/>
      </rPr>
      <t>Bacteroides fragilis</t>
    </r>
    <r>
      <rPr>
        <sz val="9"/>
        <color theme="1"/>
        <rFont val="Arial"/>
        <family val="2"/>
      </rPr>
      <t xml:space="preserve"> 638R</t>
    </r>
  </si>
  <si>
    <r>
      <rPr>
        <i/>
        <sz val="9"/>
        <color theme="1"/>
        <rFont val="Arial"/>
        <family val="2"/>
      </rPr>
      <t>Bifidobacterium bifidum</t>
    </r>
    <r>
      <rPr>
        <sz val="9"/>
        <color theme="1"/>
        <rFont val="Arial"/>
        <family val="2"/>
      </rPr>
      <t xml:space="preserve"> BGN4</t>
    </r>
  </si>
  <si>
    <r>
      <rPr>
        <i/>
        <sz val="9"/>
        <color theme="1"/>
        <rFont val="Arial"/>
        <family val="2"/>
      </rPr>
      <t>Clostridium perfringens</t>
    </r>
    <r>
      <rPr>
        <sz val="9"/>
        <color theme="1"/>
        <rFont val="Arial"/>
        <family val="2"/>
      </rPr>
      <t xml:space="preserve"> ATCC_13124</t>
    </r>
  </si>
  <si>
    <r>
      <rPr>
        <i/>
        <sz val="9"/>
        <color theme="1"/>
        <rFont val="Arial"/>
        <family val="2"/>
      </rPr>
      <t>Enterococcus faecalis</t>
    </r>
    <r>
      <rPr>
        <sz val="9"/>
        <color theme="1"/>
        <rFont val="Arial"/>
        <family val="2"/>
      </rPr>
      <t xml:space="preserve"> V583</t>
    </r>
  </si>
  <si>
    <r>
      <rPr>
        <i/>
        <sz val="9"/>
        <color theme="1"/>
        <rFont val="Arial"/>
        <family val="2"/>
      </rPr>
      <t>Escherichia coli</t>
    </r>
    <r>
      <rPr>
        <sz val="9"/>
        <color theme="1"/>
        <rFont val="Arial"/>
        <family val="2"/>
      </rPr>
      <t xml:space="preserve"> 042</t>
    </r>
  </si>
  <si>
    <r>
      <rPr>
        <i/>
        <sz val="9"/>
        <color theme="1"/>
        <rFont val="Arial"/>
        <family val="2"/>
      </rPr>
      <t>Escherichia coli</t>
    </r>
    <r>
      <rPr>
        <sz val="9"/>
        <color theme="1"/>
        <rFont val="Arial"/>
        <family val="2"/>
      </rPr>
      <t xml:space="preserve"> 55989</t>
    </r>
  </si>
  <si>
    <r>
      <rPr>
        <i/>
        <sz val="9"/>
        <color theme="1"/>
        <rFont val="Arial"/>
        <family val="2"/>
      </rPr>
      <t xml:space="preserve">Escherichia coli </t>
    </r>
    <r>
      <rPr>
        <sz val="9"/>
        <color theme="1"/>
        <rFont val="Arial"/>
        <family val="2"/>
      </rPr>
      <t>SE11</t>
    </r>
  </si>
  <si>
    <r>
      <rPr>
        <i/>
        <sz val="9"/>
        <color theme="1"/>
        <rFont val="Arial"/>
        <family val="2"/>
      </rPr>
      <t>Escherichia coli</t>
    </r>
    <r>
      <rPr>
        <sz val="9"/>
        <color theme="1"/>
        <rFont val="Arial"/>
        <family val="2"/>
      </rPr>
      <t xml:space="preserve"> SE15</t>
    </r>
  </si>
  <si>
    <r>
      <rPr>
        <i/>
        <sz val="9"/>
        <color theme="1"/>
        <rFont val="Arial"/>
        <family val="2"/>
      </rPr>
      <t xml:space="preserve">Escherichia coli </t>
    </r>
    <r>
      <rPr>
        <sz val="9"/>
        <color theme="1"/>
        <rFont val="Arial"/>
        <family val="2"/>
      </rPr>
      <t>UMNK88</t>
    </r>
  </si>
  <si>
    <r>
      <rPr>
        <i/>
        <sz val="9"/>
        <color theme="1"/>
        <rFont val="Arial"/>
        <family val="2"/>
      </rPr>
      <t xml:space="preserve">Haemophilus influenzae </t>
    </r>
    <r>
      <rPr>
        <sz val="9"/>
        <color theme="1"/>
        <rFont val="Arial"/>
        <family val="2"/>
      </rPr>
      <t>10810</t>
    </r>
  </si>
  <si>
    <r>
      <rPr>
        <i/>
        <sz val="9"/>
        <color theme="1"/>
        <rFont val="Arial"/>
        <family val="2"/>
      </rPr>
      <t xml:space="preserve">Neisseria meningitidis </t>
    </r>
    <r>
      <rPr>
        <sz val="9"/>
        <color theme="1"/>
        <rFont val="Arial"/>
        <family val="2"/>
      </rPr>
      <t>MC58</t>
    </r>
  </si>
  <si>
    <r>
      <rPr>
        <i/>
        <sz val="9"/>
        <color theme="1"/>
        <rFont val="Arial"/>
        <family val="2"/>
      </rPr>
      <t>Pseudomonas aeruginosa</t>
    </r>
    <r>
      <rPr>
        <sz val="9"/>
        <color theme="1"/>
        <rFont val="Arial"/>
        <family val="2"/>
      </rPr>
      <t xml:space="preserve"> DK2</t>
    </r>
  </si>
  <si>
    <r>
      <rPr>
        <i/>
        <sz val="9"/>
        <color theme="1"/>
        <rFont val="Arial"/>
        <family val="2"/>
      </rPr>
      <t>Staphylococcus epidermidis</t>
    </r>
    <r>
      <rPr>
        <sz val="9"/>
        <color theme="1"/>
        <rFont val="Arial"/>
        <family val="2"/>
      </rPr>
      <t xml:space="preserve"> ATCC_12228</t>
    </r>
  </si>
  <si>
    <r>
      <rPr>
        <i/>
        <sz val="9"/>
        <color theme="1"/>
        <rFont val="Arial"/>
        <family val="2"/>
      </rPr>
      <t>Streptococcus mitis</t>
    </r>
    <r>
      <rPr>
        <sz val="9"/>
        <color theme="1"/>
        <rFont val="Arial"/>
        <family val="2"/>
      </rPr>
      <t xml:space="preserve"> B6</t>
    </r>
  </si>
  <si>
    <r>
      <rPr>
        <i/>
        <sz val="9"/>
        <color theme="1"/>
        <rFont val="Arial"/>
        <family val="2"/>
      </rPr>
      <t>Streptococcus mutans</t>
    </r>
    <r>
      <rPr>
        <sz val="9"/>
        <color theme="1"/>
        <rFont val="Arial"/>
        <family val="2"/>
      </rPr>
      <t xml:space="preserve"> UA159</t>
    </r>
  </si>
  <si>
    <r>
      <rPr>
        <i/>
        <sz val="9"/>
        <color theme="1"/>
        <rFont val="Arial"/>
        <family val="2"/>
      </rPr>
      <t xml:space="preserve">Stapylococcus aureus </t>
    </r>
    <r>
      <rPr>
        <sz val="9"/>
        <color theme="1"/>
        <rFont val="Arial"/>
        <family val="2"/>
      </rPr>
      <t>HO_5096_0412</t>
    </r>
  </si>
  <si>
    <r>
      <rPr>
        <i/>
        <sz val="9"/>
        <color theme="1"/>
        <rFont val="Arial"/>
        <family val="2"/>
      </rPr>
      <t>Stapylococcus aureus</t>
    </r>
    <r>
      <rPr>
        <sz val="9"/>
        <color theme="1"/>
        <rFont val="Arial"/>
        <family val="2"/>
      </rPr>
      <t xml:space="preserve"> JKD6008</t>
    </r>
  </si>
  <si>
    <r>
      <rPr>
        <i/>
        <sz val="9"/>
        <color theme="1"/>
        <rFont val="Arial"/>
        <family val="2"/>
      </rPr>
      <t>Stapylococcus aureus</t>
    </r>
    <r>
      <rPr>
        <sz val="9"/>
        <color theme="1"/>
        <rFont val="Arial"/>
        <family val="2"/>
      </rPr>
      <t xml:space="preserve"> MRSA252</t>
    </r>
  </si>
  <si>
    <r>
      <rPr>
        <i/>
        <sz val="9"/>
        <color theme="1"/>
        <rFont val="Arial"/>
        <family val="2"/>
      </rPr>
      <t>Stapylococcus aureus</t>
    </r>
    <r>
      <rPr>
        <sz val="9"/>
        <color theme="1"/>
        <rFont val="Arial"/>
        <family val="2"/>
      </rPr>
      <t xml:space="preserve"> N315 </t>
    </r>
    <r>
      <rPr>
        <vertAlign val="superscript"/>
        <sz val="9"/>
        <color theme="1"/>
        <rFont val="Arial"/>
        <family val="2"/>
      </rPr>
      <t>1</t>
    </r>
  </si>
  <si>
    <r>
      <rPr>
        <i/>
        <sz val="9"/>
        <color theme="1"/>
        <rFont val="Arial"/>
        <family val="2"/>
      </rPr>
      <t xml:space="preserve">Stapylococcus aureus </t>
    </r>
    <r>
      <rPr>
        <sz val="9"/>
        <color theme="1"/>
        <rFont val="Arial"/>
        <family val="2"/>
      </rPr>
      <t>Newman</t>
    </r>
  </si>
  <si>
    <r>
      <rPr>
        <i/>
        <sz val="9"/>
        <color theme="1"/>
        <rFont val="Arial"/>
        <family val="2"/>
      </rPr>
      <t>Streptococcus pneumoniae</t>
    </r>
    <r>
      <rPr>
        <sz val="9"/>
        <color theme="1"/>
        <rFont val="Arial"/>
        <family val="2"/>
      </rPr>
      <t xml:space="preserve"> G54</t>
    </r>
  </si>
  <si>
    <r>
      <rPr>
        <i/>
        <sz val="9"/>
        <color theme="1"/>
        <rFont val="Arial"/>
        <family val="2"/>
      </rPr>
      <t>Streptococcus pneumoniae</t>
    </r>
    <r>
      <rPr>
        <sz val="9"/>
        <color theme="1"/>
        <rFont val="Arial"/>
        <family val="2"/>
      </rPr>
      <t xml:space="preserve"> Hungary19A-6</t>
    </r>
  </si>
  <si>
    <r>
      <rPr>
        <i/>
        <sz val="9"/>
        <color theme="1"/>
        <rFont val="Arial"/>
        <family val="2"/>
      </rPr>
      <t xml:space="preserve">Streptococcus pneumoniae </t>
    </r>
    <r>
      <rPr>
        <sz val="9"/>
        <color theme="1"/>
        <rFont val="Arial"/>
        <family val="2"/>
      </rPr>
      <t xml:space="preserve">Taiwan19F-14 </t>
    </r>
    <r>
      <rPr>
        <vertAlign val="superscript"/>
        <sz val="9"/>
        <color theme="1"/>
        <rFont val="Arial"/>
        <family val="2"/>
      </rPr>
      <t>2</t>
    </r>
  </si>
  <si>
    <r>
      <rPr>
        <i/>
        <sz val="9"/>
        <color theme="1"/>
        <rFont val="Arial"/>
        <family val="2"/>
      </rPr>
      <t xml:space="preserve">Streptococcus pneumoniae </t>
    </r>
    <r>
      <rPr>
        <sz val="9"/>
        <color theme="1"/>
        <rFont val="Arial"/>
        <family val="2"/>
      </rPr>
      <t>Taiwan19F-14</t>
    </r>
  </si>
  <si>
    <t>1: Strain with maximum difference</t>
  </si>
  <si>
    <t>1,2: Strain with maximum difference</t>
  </si>
  <si>
    <t>Bowtie2</t>
  </si>
  <si>
    <t>Sample</t>
  </si>
  <si>
    <r>
      <rPr>
        <i/>
        <sz val="9"/>
        <color theme="1"/>
        <rFont val="Arial"/>
        <family val="2"/>
      </rPr>
      <t>Stapylococcus aureus</t>
    </r>
    <r>
      <rPr>
        <sz val="9"/>
        <color theme="1"/>
        <rFont val="Arial"/>
        <family val="2"/>
      </rPr>
      <t xml:space="preserve"> N315</t>
    </r>
  </si>
  <si>
    <t>ThetaPrior (Low)</t>
  </si>
  <si>
    <t>ThetaPrior (Moderate)</t>
  </si>
  <si>
    <t>ThetaPrior (High)</t>
  </si>
  <si>
    <t>Patho ID 2 ThetaPrior (High) |Diff|</t>
  </si>
  <si>
    <t>Bowtie 2</t>
  </si>
  <si>
    <t>default</t>
  </si>
  <si>
    <t>JKD6008</t>
  </si>
  <si>
    <t>HO 5096 0412</t>
  </si>
  <si>
    <t>MRSA252</t>
  </si>
  <si>
    <t>Newman</t>
  </si>
  <si>
    <t>N315</t>
  </si>
  <si>
    <t>Mu50*</t>
  </si>
  <si>
    <t>Mu3*</t>
  </si>
  <si>
    <t>04-02981*</t>
  </si>
  <si>
    <t>JH1*</t>
  </si>
  <si>
    <t>JH9*</t>
  </si>
  <si>
    <t>T0131*</t>
  </si>
  <si>
    <r>
      <rPr>
        <b/>
        <i/>
        <sz val="10"/>
        <color theme="1"/>
        <rFont val="Arial"/>
        <family val="2"/>
      </rPr>
      <t>S. aureus</t>
    </r>
    <r>
      <rPr>
        <b/>
        <sz val="10"/>
        <color theme="1"/>
        <rFont val="Arial"/>
        <family val="2"/>
      </rPr>
      <t xml:space="preserve"> Strain</t>
    </r>
  </si>
  <si>
    <t xml:space="preserve">thetaprior  (Low)  </t>
  </si>
  <si>
    <t>thetaprior (Moderate)</t>
  </si>
  <si>
    <t>thetaprior (High)</t>
  </si>
  <si>
    <t>* Indicates that the substrain was not present in the simulated sample</t>
  </si>
  <si>
    <t>TW20*</t>
  </si>
  <si>
    <t>ST228*</t>
  </si>
  <si>
    <t>Thetaprior (High) Strain Level Proportions</t>
  </si>
  <si>
    <t>Thetaprior (High) Strain Level Rank</t>
  </si>
  <si>
    <t>Bacteroides fragilis 638R</t>
  </si>
  <si>
    <t>Bifidobacterium bifidum BGN4</t>
  </si>
  <si>
    <t>Clostridium perfringens ATCC_13124</t>
  </si>
  <si>
    <t>Enterococcus faecalis V583</t>
  </si>
  <si>
    <t>Escherichia coli 042</t>
  </si>
  <si>
    <t>Escherichia coli 55989</t>
  </si>
  <si>
    <t>Escherichia coli SE11</t>
  </si>
  <si>
    <t>Escherichia coli SE15</t>
  </si>
  <si>
    <t>Escherichia coli UMNK88</t>
  </si>
  <si>
    <t>Haemophilus influenzae 10810</t>
  </si>
  <si>
    <t>Neisseria meningitidis MC58</t>
  </si>
  <si>
    <t>Pseudomonas aeruginosa DK2</t>
  </si>
  <si>
    <t>Staphylococcus epidermidis ATCC_12228</t>
  </si>
  <si>
    <t>Streptococcus mitis B6</t>
  </si>
  <si>
    <t>Streptococcus mutans UA159</t>
  </si>
  <si>
    <t>Stapylococcus aureus HO_5096_0412</t>
  </si>
  <si>
    <t>Stapylococcus aureus JKD6008</t>
  </si>
  <si>
    <t>Stapylococcus aureus MRSA252</t>
  </si>
  <si>
    <t>Stapylococcus aureus Newman</t>
  </si>
  <si>
    <r>
      <t xml:space="preserve">The simulated data consists of five sets of 100,000 simulated Illumina reads derived from each of the 25 strains of bacteria, which include five </t>
    </r>
    <r>
      <rPr>
        <i/>
        <sz val="12"/>
        <color theme="1"/>
        <rFont val="Arial"/>
        <family val="2"/>
      </rPr>
      <t>Escherichia coli</t>
    </r>
    <r>
      <rPr>
        <sz val="12"/>
        <color theme="1"/>
        <rFont val="Arial"/>
        <family val="2"/>
      </rPr>
      <t xml:space="preserve"> substrains, five </t>
    </r>
    <r>
      <rPr>
        <i/>
        <sz val="12"/>
        <color theme="1"/>
        <rFont val="Arial"/>
        <family val="2"/>
      </rPr>
      <t>Staphylococcus aureus</t>
    </r>
    <r>
      <rPr>
        <sz val="12"/>
        <color theme="1"/>
        <rFont val="Arial"/>
        <family val="2"/>
      </rPr>
      <t xml:space="preserve"> substrains, five </t>
    </r>
    <r>
      <rPr>
        <i/>
        <sz val="12"/>
        <color theme="1"/>
        <rFont val="Arial"/>
        <family val="2"/>
      </rPr>
      <t>Streptococcus pneumoniae</t>
    </r>
    <r>
      <rPr>
        <sz val="12"/>
        <color theme="1"/>
        <rFont val="Arial"/>
        <family val="2"/>
      </rPr>
      <t xml:space="preserve"> substrains and ten other commonly occurring human bacterial strains. We applied PathoID version 1.0 and 2.0 to the individual alignment file generated by PathoMap for each of the 25 bacterial strains separately. PathoID 1.0 identified correctly with the right proportions to the species level for all the strains of bacteria, but was not able to identify correctly to the strain level for few strains of bacteria. However, PathoID 2.0 correctly identified with the right proportions to the strain level for all of the 25 bacterial strains. The results are consistent for all the five sets of samples. Here, we present the first set of the samples.</t>
    </r>
  </si>
  <si>
    <r>
      <t xml:space="preserve">The simulated data consists of five sets of 100,000 simulated Illumina reads derived from each of the 25 strains of bacteria, which include five </t>
    </r>
    <r>
      <rPr>
        <i/>
        <sz val="12"/>
        <color theme="1"/>
        <rFont val="Arial"/>
        <family val="2"/>
      </rPr>
      <t>Escherichia coli</t>
    </r>
    <r>
      <rPr>
        <sz val="12"/>
        <color theme="1"/>
        <rFont val="Arial"/>
        <family val="2"/>
      </rPr>
      <t xml:space="preserve"> substrains, five </t>
    </r>
    <r>
      <rPr>
        <i/>
        <sz val="12"/>
        <color theme="1"/>
        <rFont val="Arial"/>
        <family val="2"/>
      </rPr>
      <t>Staphylococcus aureus</t>
    </r>
    <r>
      <rPr>
        <sz val="12"/>
        <color theme="1"/>
        <rFont val="Arial"/>
        <family val="2"/>
      </rPr>
      <t xml:space="preserve"> substrains, five </t>
    </r>
    <r>
      <rPr>
        <i/>
        <sz val="12"/>
        <color theme="1"/>
        <rFont val="Arial"/>
        <family val="2"/>
      </rPr>
      <t>Streptococcus pneumoniae</t>
    </r>
    <r>
      <rPr>
        <sz val="12"/>
        <color theme="1"/>
        <rFont val="Arial"/>
        <family val="2"/>
      </rPr>
      <t xml:space="preserve"> substrains and ten other commonly occurring human bacterial strains. We applied PathoID version 1.0 and 2.0 to the individual alignment file generated by PathoMap for each of the 25 bacterial strains separately. PathoID 1.0 identified correctly with the right proportions to the species level for all the strains of bacteria, but was not able to identify correctly to the strain level for few strains of bacteria. However, PathoID 2.0 correctly identified with the right proportions to the strain level for all of the 25 bacterial strains. The results are consistent for all the five sets of samples.</t>
    </r>
  </si>
  <si>
    <t>We mixed in equal proportions, 100,000 simulated reads from each of five S. aureus substrains: HO 5096 0412, JKD6008, MRSA252, N315 and Newman. We applied a naïve Bowtie 2 alignment, PathoID version 1.0, and PathoID version 2.0 with default parameters and with three informative priors on the ambiguous read penalty parameter. PathoID 1.0 did not identify one of the five genomes in the sample. PathoID 2.0 with default parameters identified all five strains with perfect specificity, but could not accurately estimate the proper read proportions. With informative priors on the ambiguity parameter, PathoID 2.0 was able to accurately estimate read proportions for four of the five genomes in the sample.</t>
  </si>
  <si>
    <t>We ran a simulation with the 25 strains of bacteria mixed in random proportions and created ten different samples, which we analyzed using PathoID 2.0 with very high theta priors. The average difference between the true proportion and the proportion predicted by PathoID 2.0 is presented in the table below. For the random mix of proportions of the 25 strains of bacteria, the maximum average difference is 2.5% and the total difference is only 6.48%. For the sample with equal proportions of the 25 strains of bacteria, the maximum average difference is 2.99% and the total difference is 7.88%. For the samples with individual strain, the maximum difference is only 0.31%. This shows that PathoID 2.0 works extremely well when there is a single strain of pathogen to be identified. And even in the extreme case where multiple closely related strains are present, the average total difference is less than 8%.</t>
  </si>
  <si>
    <t>Summary result of PathoID 2.0 comparing samples with Individual strains, Equal Proportions mix and Random proportions mix of 25 strains of bacteria</t>
  </si>
  <si>
    <t>The simulated data consists of 100,000 simulated Illumina reads derived from each of the 25 strains of bacteria, which include five Escherichia coli substrains, five Staphylococcus aureus substrains, five Streptococcus pneumoniae substrains and ten other commonly occurring human bacterial strains. We created one sample by mixing the 25 strains of bacteria in equal proportions and thus the expected proportion for each of the strains in the sample is 4%. We applied both PathoID version 1.0 and 2.0 with default parameter values and added three informative priors (low, moderate, high; see Methods) in the PathoID 2.0 run to test for improvements with informed priors. We saw marked improvement in PathoID version 2.0, including added benefit with informative priors. The result of PathoID 2.0 with high theta priors matched closely with the expected proportion of 4%, except for one bacterial strain in particular - S. aureus N315, where the proportion was less by about 3%. This shows the limit of PathoID in handling extreme cases when two strains are very close and read errors confound the true mapping.</t>
  </si>
  <si>
    <t xml:space="preserve">One Sample with 25 strains of Bacteria in equal proportions </t>
  </si>
  <si>
    <t>Shown here is the proportion of reads (Expected strain proportion: 4%)</t>
  </si>
  <si>
    <r>
      <t xml:space="preserve">Results from the </t>
    </r>
    <r>
      <rPr>
        <b/>
        <i/>
        <sz val="12"/>
        <color theme="1"/>
        <rFont val="Arial"/>
        <family val="2"/>
      </rPr>
      <t>S. aureus</t>
    </r>
    <r>
      <rPr>
        <b/>
        <sz val="12"/>
        <color theme="1"/>
        <rFont val="Arial"/>
        <family val="2"/>
      </rPr>
      <t xml:space="preserve"> simulation study</t>
    </r>
  </si>
  <si>
    <t xml:space="preserve">25 Samples with single strain of Bacteria (Expected strain proportion: 100%) </t>
  </si>
  <si>
    <t xml:space="preserve">Five sets of 25 Samples with single strain of Bacteria (Expected strain proportion: 100%) </t>
  </si>
  <si>
    <t>Shown here is the proportion of reads (Expected strain proportion: 5%)</t>
  </si>
  <si>
    <t xml:space="preserve">One Sample with 20 strains of Bacteria in equal proportions </t>
  </si>
  <si>
    <t>The simulated data consists of 100,000 simulated Illumina reads derived from each of the 20 strains of bacteria, which include five Escherichia coli substrains, five Staphylococcus aureus substrains, and ten other commonly occurring human bacterial strains. We created one sample by mixing the 20 strains of bacteria in equal proportions and thus the expected proportion for each of the strains in the sample is 5%. We applied both PathoID version 1.0 and 2.0 with default parameter values and added three informative priors (low, moderate, high; see Methods) in the PathoID 2.0 run to test for improvements with informed priors. We saw marked improvement in PathoID version 2.0, including added benefit with informative priors. The result of PathoID 2.0 with high theta priors matched closely with the expected proportion of 5%, except for one bacterial strain in particular - S. aureus N315, where the proportion was less by about 3.73%. This shows the limit of PathoID in handling extreme cases when two strains are very close and read errors confound the true mapping.</t>
  </si>
  <si>
    <t>Result of PathoID 2.0 with high prior value on Random proportions mix of 25 strains of bacteria</t>
  </si>
  <si>
    <t>We ran a simulation with the 25 strains of bacteria mixed in random proportions and created ten different samples, which we analyzed using PathoID 2.0 with very high theta priors. The maximum average difference between the true proportion and the proportion predicted by PathoID 2.0 is 2.5% and the total difference is only 6.48%. Even in the extreme case where multiple closely related strains are present, the total difference is less than 8%.</t>
  </si>
  <si>
    <t>USA300_TCH1516*</t>
  </si>
  <si>
    <t>USA300_FPR3757*</t>
  </si>
  <si>
    <r>
      <t xml:space="preserve">One Sample with 25 strains of Bacteria in equal proportions: Focus on </t>
    </r>
    <r>
      <rPr>
        <b/>
        <i/>
        <sz val="12"/>
        <color theme="1"/>
        <rFont val="Arial"/>
        <family val="2"/>
      </rPr>
      <t>S. aureus</t>
    </r>
  </si>
  <si>
    <t xml:space="preserve">The simulated data consists of 100,000 simulated Illumina reads derived from each of the 25 strains of bacteria, which include five Escherichia coli substrains, five Staphylococcus aureus substrains, five Streptococcus pneumoniae substrains and ten other commonly occurring human bacterial strains. We created one sample by mixing the 25 strains of bacteria in equal proportions and thus the expected proportion for each of the strains in the sample is 4%. We applied both PathoID version 1.0 and 2.0 with default parameter values and added three informative priors (low, moderate, high; see Methods) in the PathoID 2.0 run to test for improvements with informed priors. We saw marked improvement in PathoID version 2.0, including added benefit with informative priors. The result of PathoID 2.0 with high theta priors matched closely with the expected proportion of 4%, except for one bacterial strain in particular - S. aureus N315, where the proportion was less by about 3%. We focused here on the S.aureus strain mappings and compared to see where the reads that belong to N315 are assigned. After further evaluation, we observed that PathoID failed with this strain due to the ‘sequencing errors’ in our simulated reads that caused some of the N315 reads to align more closely to the related strains. This phenomenon limited the ability of PathoID to correctly estimate the correct read proportions for this strain.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</si>
</sst>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0" x14ac:knownFonts="1">
    <font>
      <sz val="11"/>
      <color theme="1"/>
      <name val="Calibri"/>
      <family val="2"/>
      <scheme val="minor"/>
    </font>
    <font>
      <sz val="9"/>
      <color theme="1"/>
      <name val="Arial"/>
      <family val="2"/>
    </font>
    <font>
      <vertAlign val="superscript"/>
      <sz val="9"/>
      <color theme="1"/>
      <name val="Arial"/>
      <family val="2"/>
    </font>
    <font>
      <b/>
      <sz val="11"/>
      <color theme="1"/>
      <name val="Calibri"/>
      <family val="2"/>
      <scheme val="minor"/>
    </font>
    <font>
      <b/>
      <sz val="9"/>
      <color theme="1"/>
      <name val="Arial"/>
      <family val="2"/>
    </font>
    <font>
      <i/>
      <sz val="9"/>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color theme="1"/>
      <name val="Arial"/>
      <family val="2"/>
    </font>
    <font>
      <sz val="10"/>
      <color theme="1"/>
      <name val="Arial"/>
      <family val="2"/>
    </font>
    <font>
      <sz val="10"/>
      <color rgb="FF000000"/>
      <name val="Arial"/>
      <family val="2"/>
    </font>
    <font>
      <b/>
      <i/>
      <sz val="10"/>
      <color theme="1"/>
      <name val="Arial"/>
      <family val="2"/>
    </font>
    <font>
      <sz val="12"/>
      <color theme="1"/>
      <name val="Arial"/>
      <family val="2"/>
    </font>
    <font>
      <i/>
      <sz val="12"/>
      <color theme="1"/>
      <name val="Arial"/>
      <family val="2"/>
    </font>
    <font>
      <b/>
      <sz val="12"/>
      <color theme="1"/>
      <name val="Arial"/>
      <family val="2"/>
    </font>
    <font>
      <b/>
      <i/>
      <sz val="12"/>
      <color theme="1"/>
      <name val="Arial"/>
      <family val="2"/>
    </font>
  </fonts>
  <fills count="34">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auto="1"/>
      </top>
      <bottom style="thin">
        <color auto="1"/>
      </bottom>
      <diagonal/>
    </border>
  </borders>
  <cellStyleXfs count="43">
    <xf numFmtId="0" fontId="0" fillId="0" borderId="0"/>
    <xf numFmtId="9" fontId="6" fillId="0" borderId="0" applyFont="0" applyFill="0" applyBorder="0" applyAlignment="0" applyProtection="0"/>
    <xf numFmtId="0" fontId="7" fillId="0" borderId="0" applyNumberFormat="0" applyFill="0" applyBorder="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8" applyNumberFormat="0" applyAlignment="0" applyProtection="0"/>
    <xf numFmtId="0" fontId="15" fillId="7" borderId="9" applyNumberFormat="0" applyAlignment="0" applyProtection="0"/>
    <xf numFmtId="0" fontId="16" fillId="7" borderId="8" applyNumberFormat="0" applyAlignment="0" applyProtection="0"/>
    <xf numFmtId="0" fontId="17" fillId="0" borderId="10" applyNumberFormat="0" applyFill="0" applyAlignment="0" applyProtection="0"/>
    <xf numFmtId="0" fontId="18" fillId="8" borderId="11" applyNumberFormat="0" applyAlignment="0" applyProtection="0"/>
    <xf numFmtId="0" fontId="19" fillId="0" borderId="0" applyNumberFormat="0" applyFill="0" applyBorder="0" applyAlignment="0" applyProtection="0"/>
    <xf numFmtId="0" fontId="6" fillId="9" borderId="12" applyNumberFormat="0" applyFont="0" applyAlignment="0" applyProtection="0"/>
    <xf numFmtId="0" fontId="20" fillId="0" borderId="0" applyNumberFormat="0" applyFill="0" applyBorder="0" applyAlignment="0" applyProtection="0"/>
    <xf numFmtId="0" fontId="3" fillId="0" borderId="13" applyNumberFormat="0" applyFill="0" applyAlignment="0" applyProtection="0"/>
    <xf numFmtId="0" fontId="21"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1" fillId="33" borderId="0" applyNumberFormat="0" applyBorder="0" applyAlignment="0" applyProtection="0"/>
  </cellStyleXfs>
  <cellXfs count="60">
    <xf numFmtId="0" fontId="0" fillId="0" borderId="0" xfId="0"/>
    <xf numFmtId="0" fontId="1" fillId="0" borderId="1" xfId="0" applyFont="1" applyBorder="1" applyAlignment="1">
      <alignment wrapText="1"/>
    </xf>
    <xf numFmtId="0" fontId="0" fillId="0" borderId="1" xfId="0" applyBorder="1"/>
    <xf numFmtId="0" fontId="1" fillId="2" borderId="1" xfId="0" applyFont="1" applyFill="1" applyBorder="1" applyAlignment="1">
      <alignment wrapText="1"/>
    </xf>
    <xf numFmtId="0" fontId="1" fillId="0" borderId="1" xfId="0" applyFont="1" applyBorder="1"/>
    <xf numFmtId="0" fontId="1" fillId="0" borderId="1" xfId="0" applyFont="1" applyBorder="1" applyAlignment="1">
      <alignment horizontal="center"/>
    </xf>
    <xf numFmtId="164" fontId="1" fillId="0" borderId="1" xfId="0" applyNumberFormat="1" applyFont="1" applyBorder="1"/>
    <xf numFmtId="0" fontId="3" fillId="0" borderId="1" xfId="0" applyFont="1" applyBorder="1" applyAlignment="1">
      <alignment horizontal="center"/>
    </xf>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xf>
    <xf numFmtId="0" fontId="3" fillId="0" borderId="0" xfId="0" applyFont="1" applyAlignment="1"/>
    <xf numFmtId="0" fontId="0" fillId="0" borderId="0" xfId="0" applyAlignment="1">
      <alignment wrapText="1"/>
    </xf>
    <xf numFmtId="0" fontId="1" fillId="0" borderId="1" xfId="0" applyFont="1" applyBorder="1" applyAlignment="1">
      <alignment horizontal="center" wrapText="1"/>
    </xf>
    <xf numFmtId="0" fontId="1" fillId="0" borderId="0" xfId="0" applyFont="1" applyFill="1" applyBorder="1" applyAlignment="1">
      <alignment wrapText="1"/>
    </xf>
    <xf numFmtId="0" fontId="1" fillId="0" borderId="1" xfId="0" applyFont="1" applyFill="1" applyBorder="1" applyAlignment="1">
      <alignment wrapText="1"/>
    </xf>
    <xf numFmtId="0" fontId="4" fillId="0" borderId="1" xfId="0" applyFont="1" applyBorder="1" applyAlignment="1">
      <alignment wrapText="1"/>
    </xf>
    <xf numFmtId="0" fontId="1" fillId="2" borderId="1" xfId="0" applyFont="1" applyFill="1" applyBorder="1"/>
    <xf numFmtId="0" fontId="23" fillId="0" borderId="18" xfId="0" applyFont="1" applyBorder="1" applyAlignment="1">
      <alignment horizontal="center" vertical="center" wrapText="1"/>
    </xf>
    <xf numFmtId="0" fontId="23" fillId="0" borderId="0" xfId="0" applyFont="1" applyAlignment="1">
      <alignment vertical="center"/>
    </xf>
    <xf numFmtId="10" fontId="0" fillId="0" borderId="1" xfId="1" applyNumberFormat="1" applyFont="1" applyBorder="1"/>
    <xf numFmtId="0" fontId="24" fillId="0" borderId="14" xfId="0" applyFont="1" applyBorder="1" applyAlignment="1">
      <alignment vertical="center" wrapText="1"/>
    </xf>
    <xf numFmtId="10" fontId="0" fillId="2" borderId="1" xfId="1" applyNumberFormat="1" applyFont="1" applyFill="1" applyBorder="1"/>
    <xf numFmtId="10" fontId="1" fillId="2" borderId="1" xfId="1" applyNumberFormat="1" applyFont="1" applyFill="1" applyBorder="1"/>
    <xf numFmtId="0" fontId="23" fillId="0" borderId="14" xfId="0" applyFont="1" applyBorder="1" applyAlignment="1">
      <alignment vertical="center" wrapText="1"/>
    </xf>
    <xf numFmtId="10" fontId="1" fillId="0" borderId="1" xfId="1" applyNumberFormat="1" applyFont="1" applyBorder="1"/>
    <xf numFmtId="10" fontId="0" fillId="0" borderId="14" xfId="1" applyNumberFormat="1" applyFont="1" applyBorder="1"/>
    <xf numFmtId="10" fontId="1" fillId="0" borderId="1" xfId="1" applyNumberFormat="1" applyFont="1" applyFill="1" applyBorder="1"/>
    <xf numFmtId="10" fontId="0" fillId="0" borderId="1" xfId="1" applyNumberFormat="1" applyFont="1" applyFill="1" applyBorder="1"/>
    <xf numFmtId="10" fontId="23" fillId="0" borderId="14" xfId="1" applyNumberFormat="1" applyFont="1" applyBorder="1" applyAlignment="1">
      <alignment horizontal="center" vertical="center" wrapText="1"/>
    </xf>
    <xf numFmtId="10" fontId="1" fillId="0" borderId="1" xfId="0" applyNumberFormat="1" applyFont="1" applyBorder="1"/>
    <xf numFmtId="0" fontId="0" fillId="0" borderId="0" xfId="0"/>
    <xf numFmtId="0" fontId="0" fillId="0" borderId="0" xfId="0"/>
    <xf numFmtId="0" fontId="0" fillId="0" borderId="0" xfId="0"/>
    <xf numFmtId="0" fontId="0" fillId="0" borderId="0" xfId="0"/>
    <xf numFmtId="0" fontId="26" fillId="0" borderId="0" xfId="0" applyFont="1" applyAlignment="1">
      <alignment horizontal="justify" vertical="center"/>
    </xf>
    <xf numFmtId="0" fontId="0" fillId="0" borderId="0" xfId="0"/>
    <xf numFmtId="0" fontId="0" fillId="0" borderId="0" xfId="0"/>
    <xf numFmtId="0" fontId="0" fillId="0" borderId="0" xfId="0"/>
    <xf numFmtId="0" fontId="26" fillId="0" borderId="2" xfId="0" applyFont="1" applyBorder="1" applyAlignment="1">
      <alignment horizontal="left" vertical="center" wrapText="1"/>
    </xf>
    <xf numFmtId="0" fontId="26" fillId="0" borderId="21" xfId="0" applyFont="1" applyBorder="1" applyAlignment="1">
      <alignment horizontal="left" vertical="center" wrapText="1"/>
    </xf>
    <xf numFmtId="0" fontId="26" fillId="0" borderId="3" xfId="0" applyFont="1" applyBorder="1" applyAlignment="1">
      <alignment horizontal="left" vertical="center" wrapText="1"/>
    </xf>
    <xf numFmtId="0" fontId="28" fillId="0" borderId="4" xfId="0" applyFont="1" applyBorder="1" applyAlignment="1">
      <alignment horizontal="left"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21" xfId="0" applyFont="1" applyBorder="1" applyAlignment="1">
      <alignment horizontal="center"/>
    </xf>
    <xf numFmtId="0" fontId="28" fillId="0" borderId="0" xfId="0" applyFont="1" applyAlignment="1">
      <alignment horizontal="left"/>
    </xf>
    <xf numFmtId="0" fontId="3" fillId="0" borderId="2" xfId="0" applyFont="1" applyBorder="1" applyAlignment="1">
      <alignment horizontal="center"/>
    </xf>
    <xf numFmtId="0" fontId="3" fillId="0" borderId="21" xfId="0" applyFont="1" applyBorder="1" applyAlignment="1">
      <alignment horizontal="center"/>
    </xf>
    <xf numFmtId="0" fontId="3" fillId="0" borderId="3" xfId="0" applyFont="1" applyBorder="1" applyAlignment="1">
      <alignment horizontal="center"/>
    </xf>
    <xf numFmtId="0" fontId="28" fillId="0" borderId="4" xfId="0" applyFont="1" applyBorder="1" applyAlignment="1">
      <alignment horizontal="left"/>
    </xf>
    <xf numFmtId="0" fontId="22"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7" xfId="0" applyFont="1" applyBorder="1" applyAlignment="1">
      <alignment horizontal="center" vertical="center" wrapText="1"/>
    </xf>
    <xf numFmtId="0" fontId="3" fillId="0" borderId="1" xfId="0" applyFon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25" workbookViewId="0">
      <selection activeCell="A35" sqref="A35:J35"/>
    </sheetView>
  </sheetViews>
  <sheetFormatPr defaultRowHeight="15" x14ac:dyDescent="0.25"/>
  <cols>
    <col min="1" max="1" width="25.28515625" customWidth="1"/>
    <col min="2" max="2" width="10.42578125" bestFit="1" customWidth="1"/>
    <col min="3" max="4" width="10.28515625" customWidth="1"/>
  </cols>
  <sheetData>
    <row r="1" spans="1:4" ht="24.75" x14ac:dyDescent="0.25">
      <c r="A1" s="4" t="s">
        <v>0</v>
      </c>
      <c r="B1" s="4" t="s">
        <v>29</v>
      </c>
      <c r="C1" s="1" t="s">
        <v>25</v>
      </c>
      <c r="D1" s="1" t="s">
        <v>26</v>
      </c>
    </row>
    <row r="2" spans="1:4" x14ac:dyDescent="0.25">
      <c r="A2" s="4" t="s">
        <v>18</v>
      </c>
      <c r="B2" s="4" t="s">
        <v>23</v>
      </c>
      <c r="C2" s="4" t="s">
        <v>23</v>
      </c>
      <c r="D2" s="4" t="s">
        <v>23</v>
      </c>
    </row>
    <row r="3" spans="1:4" x14ac:dyDescent="0.25">
      <c r="A3" s="1" t="s">
        <v>163</v>
      </c>
      <c r="B3" s="25">
        <v>7.0214300000000002E-4</v>
      </c>
      <c r="C3" s="20">
        <v>8.522374662150306E-5</v>
      </c>
      <c r="D3" s="25">
        <v>1.1212910711145898E-4</v>
      </c>
    </row>
    <row r="4" spans="1:4" ht="24.75" x14ac:dyDescent="0.25">
      <c r="A4" s="1" t="s">
        <v>164</v>
      </c>
      <c r="B4" s="25">
        <v>1.2745399999999999E-4</v>
      </c>
      <c r="C4" s="20">
        <v>5.3011614274997565E-5</v>
      </c>
      <c r="D4" s="25">
        <v>8.2045338048460092E-5</v>
      </c>
    </row>
    <row r="5" spans="1:4" ht="24.75" x14ac:dyDescent="0.25">
      <c r="A5" s="1" t="s">
        <v>165</v>
      </c>
      <c r="B5" s="25">
        <v>8.9386299999999995E-4</v>
      </c>
      <c r="C5" s="20">
        <v>8.2504614480102823E-5</v>
      </c>
      <c r="D5" s="25">
        <v>1.1440510619849936E-4</v>
      </c>
    </row>
    <row r="6" spans="1:4" x14ac:dyDescent="0.25">
      <c r="A6" s="1" t="s">
        <v>166</v>
      </c>
      <c r="B6" s="25">
        <v>1.0716090000000001E-3</v>
      </c>
      <c r="C6" s="20">
        <v>2.9489751928797603E-5</v>
      </c>
      <c r="D6" s="25">
        <v>3.8159514915590138E-5</v>
      </c>
    </row>
    <row r="7" spans="1:4" x14ac:dyDescent="0.25">
      <c r="A7" s="1" t="s">
        <v>167</v>
      </c>
      <c r="B7" s="25">
        <v>2.1315710000000001E-3</v>
      </c>
      <c r="C7" s="20">
        <v>2.3208736875580255E-4</v>
      </c>
      <c r="D7" s="25">
        <v>1.1958634075439497E-3</v>
      </c>
    </row>
    <row r="8" spans="1:4" x14ac:dyDescent="0.25">
      <c r="A8" s="1" t="s">
        <v>168</v>
      </c>
      <c r="B8" s="25">
        <v>2.9373419999999999E-3</v>
      </c>
      <c r="C8" s="20">
        <v>1.7264900434999994E-3</v>
      </c>
      <c r="D8" s="25">
        <v>2.3091453316106715E-3</v>
      </c>
    </row>
    <row r="9" spans="1:4" x14ac:dyDescent="0.25">
      <c r="A9" s="1" t="s">
        <v>169</v>
      </c>
      <c r="B9" s="25">
        <v>3.0851400000000001E-3</v>
      </c>
      <c r="C9" s="20">
        <v>2.5871956424863007E-3</v>
      </c>
      <c r="D9" s="25">
        <v>1.7658360456046609E-3</v>
      </c>
    </row>
    <row r="10" spans="1:4" x14ac:dyDescent="0.25">
      <c r="A10" s="1" t="s">
        <v>170</v>
      </c>
      <c r="B10" s="25">
        <v>1.9563010000000001E-3</v>
      </c>
      <c r="C10" s="20">
        <v>1.7963812910221991E-3</v>
      </c>
      <c r="D10" s="25">
        <v>1.4480157457671117E-3</v>
      </c>
    </row>
    <row r="11" spans="1:4" x14ac:dyDescent="0.25">
      <c r="A11" s="1" t="s">
        <v>171</v>
      </c>
      <c r="B11" s="25">
        <v>1.4291149999999999E-3</v>
      </c>
      <c r="C11" s="20">
        <v>1.5772196712200981E-3</v>
      </c>
      <c r="D11" s="25">
        <v>6.2137710213902987E-4</v>
      </c>
    </row>
    <row r="12" spans="1:4" ht="24.75" x14ac:dyDescent="0.25">
      <c r="A12" s="1" t="s">
        <v>172</v>
      </c>
      <c r="B12" s="25">
        <v>2.0024790000000002E-3</v>
      </c>
      <c r="C12" s="20">
        <v>9.0512049495297675E-5</v>
      </c>
      <c r="D12" s="25">
        <v>1.1975280913577858E-4</v>
      </c>
    </row>
    <row r="13" spans="1:4" ht="24.75" x14ac:dyDescent="0.25">
      <c r="A13" s="1" t="s">
        <v>173</v>
      </c>
      <c r="B13" s="25">
        <v>1.758995E-3</v>
      </c>
      <c r="C13" s="20">
        <v>7.7403700325970326E-4</v>
      </c>
      <c r="D13" s="25">
        <v>9.3302175128150144E-4</v>
      </c>
    </row>
    <row r="14" spans="1:4" ht="24.75" x14ac:dyDescent="0.25">
      <c r="A14" s="1" t="s">
        <v>174</v>
      </c>
      <c r="B14" s="25">
        <v>7.19825E-4</v>
      </c>
      <c r="C14" s="20">
        <v>9.9754090565701281E-5</v>
      </c>
      <c r="D14" s="25">
        <v>1.0522476670556044E-4</v>
      </c>
    </row>
    <row r="15" spans="1:4" ht="24.75" x14ac:dyDescent="0.25">
      <c r="A15" s="1" t="s">
        <v>175</v>
      </c>
      <c r="B15" s="25">
        <v>2.8279690000000001E-3</v>
      </c>
      <c r="C15" s="20">
        <v>1.708522418243999E-4</v>
      </c>
      <c r="D15" s="25">
        <v>1.2335844301495993E-4</v>
      </c>
    </row>
    <row r="16" spans="1:4" x14ac:dyDescent="0.25">
      <c r="A16" s="1" t="s">
        <v>176</v>
      </c>
      <c r="B16" s="25">
        <v>2.551116E-3</v>
      </c>
      <c r="C16" s="20">
        <v>5.7390966560059986E-4</v>
      </c>
      <c r="D16" s="25">
        <v>4.1637573196616067E-4</v>
      </c>
    </row>
    <row r="17" spans="1:4" ht="24.75" x14ac:dyDescent="0.25">
      <c r="A17" s="1" t="s">
        <v>177</v>
      </c>
      <c r="B17" s="25">
        <v>1.502728E-3</v>
      </c>
      <c r="C17" s="20">
        <v>9.5112719923400035E-5</v>
      </c>
      <c r="D17" s="25">
        <v>6.4771696650700594E-5</v>
      </c>
    </row>
    <row r="18" spans="1:4" ht="24.75" x14ac:dyDescent="0.25">
      <c r="A18" s="1" t="s">
        <v>178</v>
      </c>
      <c r="B18" s="25">
        <v>2.120369E-3</v>
      </c>
      <c r="C18" s="20">
        <v>2.0192684620123982E-3</v>
      </c>
      <c r="D18" s="25">
        <v>1.0912930654357693E-3</v>
      </c>
    </row>
    <row r="19" spans="1:4" ht="24.75" x14ac:dyDescent="0.25">
      <c r="A19" s="1" t="s">
        <v>179</v>
      </c>
      <c r="B19" s="25">
        <v>1.5892759999999999E-3</v>
      </c>
      <c r="C19" s="20">
        <v>2.0965497976316028E-3</v>
      </c>
      <c r="D19" s="25">
        <v>1.9634776287063812E-3</v>
      </c>
    </row>
    <row r="20" spans="1:4" ht="24.75" x14ac:dyDescent="0.25">
      <c r="A20" s="1" t="s">
        <v>180</v>
      </c>
      <c r="B20" s="25">
        <v>2.851981E-3</v>
      </c>
      <c r="C20" s="20">
        <v>1.5243921241891029E-3</v>
      </c>
      <c r="D20" s="25">
        <v>4.7400982117500187E-4</v>
      </c>
    </row>
    <row r="21" spans="1:4" x14ac:dyDescent="0.25">
      <c r="A21" s="3" t="s">
        <v>181</v>
      </c>
      <c r="B21" s="25">
        <v>2.332144E-3</v>
      </c>
      <c r="C21" s="22">
        <v>2.9859778145888E-2</v>
      </c>
      <c r="D21" s="23">
        <v>2.4961771327640721E-2</v>
      </c>
    </row>
    <row r="22" spans="1:4" ht="24.75" x14ac:dyDescent="0.25">
      <c r="A22" s="1" t="s">
        <v>182</v>
      </c>
      <c r="B22" s="25">
        <v>2.0858740000000001E-3</v>
      </c>
      <c r="C22" s="20">
        <v>5.2496790969532026E-3</v>
      </c>
      <c r="D22" s="25">
        <v>3.6621723157056196E-3</v>
      </c>
    </row>
    <row r="23" spans="1:4" ht="24.75" x14ac:dyDescent="0.25">
      <c r="A23" s="1" t="s">
        <v>17</v>
      </c>
      <c r="B23" s="25">
        <v>1.562503E-3</v>
      </c>
      <c r="C23" s="20">
        <v>4.324153608067198E-3</v>
      </c>
      <c r="D23" s="25">
        <v>2.6488370885346295E-3</v>
      </c>
    </row>
    <row r="24" spans="1:4" ht="24.75" x14ac:dyDescent="0.25">
      <c r="A24" s="1" t="s">
        <v>13</v>
      </c>
      <c r="B24" s="25">
        <v>2.1932200000000001E-3</v>
      </c>
      <c r="C24" s="20">
        <v>2.2753228410520021E-3</v>
      </c>
      <c r="D24" s="25">
        <v>3.5490133249940587E-3</v>
      </c>
    </row>
    <row r="25" spans="1:4" ht="24.75" x14ac:dyDescent="0.25">
      <c r="A25" s="1" t="s">
        <v>183</v>
      </c>
      <c r="B25" s="25">
        <v>1.9764370000000002E-3</v>
      </c>
      <c r="C25" s="20">
        <v>6.5417815558876033E-3</v>
      </c>
      <c r="D25" s="25">
        <v>6.2596100045949395E-3</v>
      </c>
    </row>
    <row r="26" spans="1:4" ht="24.75" x14ac:dyDescent="0.25">
      <c r="A26" s="1" t="s">
        <v>184</v>
      </c>
      <c r="B26" s="25">
        <v>1.824722E-3</v>
      </c>
      <c r="C26" s="20">
        <v>3.2539934776198987E-3</v>
      </c>
      <c r="D26" s="25">
        <v>2.8459856398661996E-3</v>
      </c>
    </row>
    <row r="27" spans="1:4" ht="24.75" x14ac:dyDescent="0.25">
      <c r="A27" s="15" t="s">
        <v>186</v>
      </c>
      <c r="B27" s="25">
        <v>1.9909490000000001E-3</v>
      </c>
      <c r="C27" s="28">
        <v>1.1661402608293302E-2</v>
      </c>
      <c r="D27" s="27">
        <v>7.929509196747949E-3</v>
      </c>
    </row>
    <row r="28" spans="1:4" x14ac:dyDescent="0.25">
      <c r="A28" s="1" t="s">
        <v>1</v>
      </c>
      <c r="B28" s="25">
        <f t="shared" ref="B28:C28" si="0">MAX(B3:B27)</f>
        <v>3.0851400000000001E-3</v>
      </c>
      <c r="C28" s="25">
        <f t="shared" si="0"/>
        <v>2.9859778145888E-2</v>
      </c>
      <c r="D28" s="25">
        <f>MAX(D3:D27)</f>
        <v>2.4961771327640721E-2</v>
      </c>
    </row>
    <row r="29" spans="1:4" ht="24.75" x14ac:dyDescent="0.25">
      <c r="A29" s="1" t="s">
        <v>19</v>
      </c>
      <c r="B29" s="5" t="s">
        <v>161</v>
      </c>
      <c r="C29" s="13" t="s">
        <v>162</v>
      </c>
      <c r="D29" s="13" t="s">
        <v>162</v>
      </c>
    </row>
    <row r="30" spans="1:4" ht="13.5" customHeight="1" x14ac:dyDescent="0.25">
      <c r="A30" s="1" t="s">
        <v>2</v>
      </c>
      <c r="B30" s="6"/>
      <c r="C30" s="25">
        <f t="shared" ref="C30" si="1">SUM(C3:C27)</f>
        <v>7.8780103232553217E-2</v>
      </c>
      <c r="D30" s="25">
        <f>SUM(D3:D27)</f>
        <v>6.483516131109536E-2</v>
      </c>
    </row>
    <row r="32" spans="1:4" ht="24.75" x14ac:dyDescent="0.25">
      <c r="A32" s="14" t="s">
        <v>187</v>
      </c>
    </row>
    <row r="33" spans="1:10" s="34" customFormat="1" x14ac:dyDescent="0.25">
      <c r="A33" s="14"/>
    </row>
    <row r="34" spans="1:10" ht="39" customHeight="1" x14ac:dyDescent="0.25">
      <c r="A34" s="42" t="s">
        <v>241</v>
      </c>
      <c r="B34" s="42"/>
      <c r="C34" s="42"/>
      <c r="D34" s="42"/>
      <c r="E34" s="42"/>
      <c r="F34" s="42"/>
      <c r="G34" s="42"/>
      <c r="H34" s="42"/>
      <c r="I34" s="42"/>
      <c r="J34" s="42"/>
    </row>
    <row r="35" spans="1:10" ht="156" customHeight="1" x14ac:dyDescent="0.25">
      <c r="A35" s="39" t="s">
        <v>240</v>
      </c>
      <c r="B35" s="40"/>
      <c r="C35" s="40"/>
      <c r="D35" s="40"/>
      <c r="E35" s="40"/>
      <c r="F35" s="40"/>
      <c r="G35" s="40"/>
      <c r="H35" s="40"/>
      <c r="I35" s="40"/>
      <c r="J35" s="41"/>
    </row>
  </sheetData>
  <mergeCells count="2">
    <mergeCell ref="A35:J35"/>
    <mergeCell ref="A34:J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topLeftCell="A22" workbookViewId="0">
      <selection activeCell="A30" sqref="A30:J30"/>
    </sheetView>
  </sheetViews>
  <sheetFormatPr defaultRowHeight="15" x14ac:dyDescent="0.25"/>
  <cols>
    <col min="1" max="1" width="25.42578125" customWidth="1"/>
    <col min="2" max="2" width="5.85546875" customWidth="1"/>
    <col min="3" max="3" width="10" customWidth="1"/>
    <col min="4" max="4" width="10" style="34" customWidth="1"/>
    <col min="5" max="5" width="10.42578125" style="34" customWidth="1"/>
    <col min="6" max="6" width="7.85546875" customWidth="1"/>
    <col min="7" max="7" width="10" customWidth="1"/>
    <col min="8" max="8" width="6" customWidth="1"/>
    <col min="9" max="10" width="10.5703125" customWidth="1"/>
  </cols>
  <sheetData>
    <row r="1" spans="1:10" x14ac:dyDescent="0.25">
      <c r="A1" s="1"/>
      <c r="B1" s="44" t="s">
        <v>30</v>
      </c>
      <c r="C1" s="46"/>
      <c r="D1" s="46"/>
      <c r="E1" s="45"/>
      <c r="F1" s="43" t="s">
        <v>31</v>
      </c>
      <c r="G1" s="43"/>
      <c r="H1" s="44"/>
      <c r="I1" s="45"/>
      <c r="J1" s="10" t="s">
        <v>189</v>
      </c>
    </row>
    <row r="2" spans="1:10" ht="48.75" x14ac:dyDescent="0.25">
      <c r="A2" s="1" t="s">
        <v>190</v>
      </c>
      <c r="B2" s="1" t="s">
        <v>32</v>
      </c>
      <c r="C2" s="1" t="s">
        <v>33</v>
      </c>
      <c r="D2" s="1" t="s">
        <v>217</v>
      </c>
      <c r="E2" s="1" t="s">
        <v>216</v>
      </c>
      <c r="F2" s="1" t="s">
        <v>34</v>
      </c>
      <c r="G2" s="1" t="s">
        <v>35</v>
      </c>
      <c r="H2" s="1" t="s">
        <v>32</v>
      </c>
      <c r="I2" s="1" t="s">
        <v>33</v>
      </c>
      <c r="J2" s="1" t="s">
        <v>33</v>
      </c>
    </row>
    <row r="3" spans="1:10" x14ac:dyDescent="0.25">
      <c r="A3" s="1" t="s">
        <v>163</v>
      </c>
      <c r="B3" s="4">
        <v>1</v>
      </c>
      <c r="C3" s="25">
        <v>0.99938248269999996</v>
      </c>
      <c r="D3" s="2">
        <v>1</v>
      </c>
      <c r="E3" s="20">
        <v>0.99866880899999999</v>
      </c>
      <c r="F3" s="4">
        <v>1</v>
      </c>
      <c r="G3" s="30">
        <v>0.99970000000000003</v>
      </c>
      <c r="H3" s="4">
        <v>1</v>
      </c>
      <c r="I3" s="25">
        <v>0.99970000000000003</v>
      </c>
      <c r="J3" s="25">
        <v>0.55622052799999999</v>
      </c>
    </row>
    <row r="4" spans="1:10" ht="24.75" x14ac:dyDescent="0.25">
      <c r="A4" s="1" t="s">
        <v>164</v>
      </c>
      <c r="B4" s="4">
        <v>1</v>
      </c>
      <c r="C4" s="25">
        <v>0.99989606350000004</v>
      </c>
      <c r="D4" s="2">
        <v>1</v>
      </c>
      <c r="E4" s="20">
        <v>0.99989492400000002</v>
      </c>
      <c r="F4" s="4">
        <v>1</v>
      </c>
      <c r="G4" s="30">
        <v>0.99992999999999999</v>
      </c>
      <c r="H4" s="4">
        <v>1</v>
      </c>
      <c r="I4" s="25">
        <v>0.99992999999999999</v>
      </c>
      <c r="J4" s="25">
        <v>0.57310702300000005</v>
      </c>
    </row>
    <row r="5" spans="1:10" ht="24.75" x14ac:dyDescent="0.25">
      <c r="A5" s="1" t="s">
        <v>165</v>
      </c>
      <c r="B5" s="4">
        <v>1</v>
      </c>
      <c r="C5" s="25">
        <v>0.99895348449999999</v>
      </c>
      <c r="D5" s="2">
        <v>1</v>
      </c>
      <c r="E5" s="20">
        <v>0.99889436099999995</v>
      </c>
      <c r="F5" s="4">
        <v>1</v>
      </c>
      <c r="G5" s="30">
        <v>0.9991398923</v>
      </c>
      <c r="H5" s="4">
        <v>1</v>
      </c>
      <c r="I5" s="25">
        <v>0.9991398923</v>
      </c>
      <c r="J5" s="25">
        <v>0.72575829000000003</v>
      </c>
    </row>
    <row r="6" spans="1:10" x14ac:dyDescent="0.25">
      <c r="A6" s="1" t="s">
        <v>166</v>
      </c>
      <c r="B6" s="4">
        <v>1</v>
      </c>
      <c r="C6" s="25">
        <v>0.99894754429999999</v>
      </c>
      <c r="D6" s="2">
        <v>1</v>
      </c>
      <c r="E6" s="20">
        <v>0.99886048500000002</v>
      </c>
      <c r="F6" s="4">
        <v>1</v>
      </c>
      <c r="G6" s="30">
        <v>0.99916996079999998</v>
      </c>
      <c r="H6" s="4">
        <v>1</v>
      </c>
      <c r="I6" s="25">
        <v>0.99916996079999998</v>
      </c>
      <c r="J6" s="25">
        <v>0.46152972599999997</v>
      </c>
    </row>
    <row r="7" spans="1:10" x14ac:dyDescent="0.25">
      <c r="A7" s="1" t="s">
        <v>167</v>
      </c>
      <c r="B7" s="4">
        <v>1</v>
      </c>
      <c r="C7" s="25">
        <v>0.9981648635</v>
      </c>
      <c r="D7" s="2">
        <v>1</v>
      </c>
      <c r="E7" s="20">
        <v>0.99713301399999998</v>
      </c>
      <c r="F7" s="4">
        <v>1</v>
      </c>
      <c r="G7" s="30">
        <v>0.99870973630000004</v>
      </c>
      <c r="H7" s="4">
        <v>1</v>
      </c>
      <c r="I7" s="25">
        <v>0.99870973630000004</v>
      </c>
      <c r="J7" s="25">
        <v>0.31492480499999997</v>
      </c>
    </row>
    <row r="8" spans="1:10" x14ac:dyDescent="0.25">
      <c r="A8" s="1" t="s">
        <v>168</v>
      </c>
      <c r="B8" s="4">
        <v>1</v>
      </c>
      <c r="C8" s="25">
        <v>0.99706567830000004</v>
      </c>
      <c r="D8" s="2">
        <v>1</v>
      </c>
      <c r="E8" s="20">
        <v>0.94743420599999995</v>
      </c>
      <c r="F8" s="4">
        <v>1</v>
      </c>
      <c r="G8" s="30">
        <v>0.99746823439999999</v>
      </c>
      <c r="H8" s="4">
        <v>1</v>
      </c>
      <c r="I8" s="25">
        <v>0.99746823439999999</v>
      </c>
      <c r="J8" s="25">
        <v>8.8400145999999999E-2</v>
      </c>
    </row>
    <row r="9" spans="1:10" x14ac:dyDescent="0.25">
      <c r="A9" s="1" t="s">
        <v>169</v>
      </c>
      <c r="B9" s="4">
        <v>1</v>
      </c>
      <c r="C9" s="25">
        <v>0.99669396870000004</v>
      </c>
      <c r="D9" s="2">
        <v>1</v>
      </c>
      <c r="E9" s="20">
        <v>0.99398749600000003</v>
      </c>
      <c r="F9" s="4">
        <v>1</v>
      </c>
      <c r="G9" s="30">
        <v>0.99732814199999997</v>
      </c>
      <c r="H9" s="4">
        <v>1</v>
      </c>
      <c r="I9" s="25">
        <v>0.99732814199999997</v>
      </c>
      <c r="J9" s="25">
        <v>0.12410046199999999</v>
      </c>
    </row>
    <row r="10" spans="1:10" x14ac:dyDescent="0.25">
      <c r="A10" s="1" t="s">
        <v>170</v>
      </c>
      <c r="B10" s="4">
        <v>1</v>
      </c>
      <c r="C10" s="25">
        <v>0.99812888779999998</v>
      </c>
      <c r="D10" s="2">
        <v>1</v>
      </c>
      <c r="E10" s="20">
        <v>0.99632026900000004</v>
      </c>
      <c r="F10" s="4">
        <v>1</v>
      </c>
      <c r="G10" s="30">
        <v>0.99865962669999997</v>
      </c>
      <c r="H10" s="4">
        <v>1</v>
      </c>
      <c r="I10" s="25">
        <v>0.99865962669999997</v>
      </c>
      <c r="J10" s="25">
        <v>0.182443562</v>
      </c>
    </row>
    <row r="11" spans="1:10" x14ac:dyDescent="0.25">
      <c r="A11" s="1" t="s">
        <v>171</v>
      </c>
      <c r="B11" s="4">
        <v>1</v>
      </c>
      <c r="C11" s="25">
        <v>0.99888422899999996</v>
      </c>
      <c r="D11" s="2">
        <v>1</v>
      </c>
      <c r="E11" s="20">
        <v>0.99784684899999998</v>
      </c>
      <c r="F11" s="4">
        <v>1</v>
      </c>
      <c r="G11" s="30">
        <v>0.99927983180000002</v>
      </c>
      <c r="H11" s="4">
        <v>1</v>
      </c>
      <c r="I11" s="27">
        <v>0.99927983180000002</v>
      </c>
      <c r="J11" s="25">
        <v>0.161555903</v>
      </c>
    </row>
    <row r="12" spans="1:10" ht="24.75" x14ac:dyDescent="0.25">
      <c r="A12" s="1" t="s">
        <v>172</v>
      </c>
      <c r="B12" s="4">
        <v>1</v>
      </c>
      <c r="C12" s="25">
        <v>0.99791463820000004</v>
      </c>
      <c r="D12" s="2">
        <v>1</v>
      </c>
      <c r="E12" s="20">
        <v>0.99765762300000005</v>
      </c>
      <c r="F12" s="4">
        <v>1</v>
      </c>
      <c r="G12" s="30">
        <v>0.99851972519999999</v>
      </c>
      <c r="H12" s="4">
        <v>1</v>
      </c>
      <c r="I12" s="25">
        <v>0.99851972519999999</v>
      </c>
      <c r="J12" s="25">
        <v>0.49676914799999999</v>
      </c>
    </row>
    <row r="13" spans="1:10" x14ac:dyDescent="0.25">
      <c r="A13" s="1" t="s">
        <v>173</v>
      </c>
      <c r="B13" s="4">
        <v>1</v>
      </c>
      <c r="C13" s="25">
        <v>0.99830104470000003</v>
      </c>
      <c r="D13" s="2">
        <v>1</v>
      </c>
      <c r="E13" s="20">
        <v>0.97783888399999996</v>
      </c>
      <c r="F13" s="4">
        <v>1</v>
      </c>
      <c r="G13" s="30">
        <v>0.81237135289999995</v>
      </c>
      <c r="H13" s="17">
        <v>2</v>
      </c>
      <c r="I13" s="23">
        <v>0.187238495</v>
      </c>
      <c r="J13" s="25">
        <v>0.209024299</v>
      </c>
    </row>
    <row r="14" spans="1:10" ht="24.75" x14ac:dyDescent="0.25">
      <c r="A14" s="1" t="s">
        <v>174</v>
      </c>
      <c r="B14" s="4">
        <v>1</v>
      </c>
      <c r="C14" s="25">
        <v>0.99922351050000002</v>
      </c>
      <c r="D14" s="2">
        <v>1</v>
      </c>
      <c r="E14" s="20">
        <v>0.99914593900000004</v>
      </c>
      <c r="F14" s="4">
        <v>1</v>
      </c>
      <c r="G14" s="30">
        <v>0.99948998919999998</v>
      </c>
      <c r="H14" s="4">
        <v>1</v>
      </c>
      <c r="I14" s="25">
        <v>0.99948998919999998</v>
      </c>
      <c r="J14" s="25">
        <v>0.30311870600000002</v>
      </c>
    </row>
    <row r="15" spans="1:10" ht="24.75" x14ac:dyDescent="0.25">
      <c r="A15" s="1" t="s">
        <v>175</v>
      </c>
      <c r="B15" s="4">
        <v>1</v>
      </c>
      <c r="C15" s="25">
        <v>0.99705568929999999</v>
      </c>
      <c r="D15" s="2">
        <v>1</v>
      </c>
      <c r="E15" s="20">
        <v>0.99276704900000001</v>
      </c>
      <c r="F15" s="4">
        <v>1</v>
      </c>
      <c r="G15" s="30">
        <v>0.99811991479999995</v>
      </c>
      <c r="H15" s="4">
        <v>1</v>
      </c>
      <c r="I15" s="25">
        <v>0.99811991479999995</v>
      </c>
      <c r="J15" s="25">
        <v>0.48698238999999999</v>
      </c>
    </row>
    <row r="16" spans="1:10" x14ac:dyDescent="0.25">
      <c r="A16" s="1" t="s">
        <v>176</v>
      </c>
      <c r="B16" s="4">
        <v>1</v>
      </c>
      <c r="C16" s="25">
        <v>0.99731568780000002</v>
      </c>
      <c r="D16" s="2">
        <v>1</v>
      </c>
      <c r="E16" s="20">
        <v>0.99729480299999995</v>
      </c>
      <c r="F16" s="4">
        <v>1</v>
      </c>
      <c r="G16" s="30">
        <v>0.99750975909999995</v>
      </c>
      <c r="H16" s="4">
        <v>1</v>
      </c>
      <c r="I16" s="25">
        <v>0.99750975909999995</v>
      </c>
      <c r="J16" s="25">
        <v>0.90320991900000003</v>
      </c>
    </row>
    <row r="17" spans="1:10" x14ac:dyDescent="0.25">
      <c r="A17" s="1" t="s">
        <v>177</v>
      </c>
      <c r="B17" s="4">
        <v>1</v>
      </c>
      <c r="C17" s="25">
        <v>0.99846828340000005</v>
      </c>
      <c r="D17" s="2">
        <v>1</v>
      </c>
      <c r="E17" s="20">
        <v>0.99727252600000005</v>
      </c>
      <c r="F17" s="4">
        <v>1</v>
      </c>
      <c r="G17" s="30">
        <v>0.90386519259999998</v>
      </c>
      <c r="H17" s="17">
        <v>2</v>
      </c>
      <c r="I17" s="23">
        <v>9.5904797999999999E-2</v>
      </c>
      <c r="J17" s="25">
        <v>0.43610847699999999</v>
      </c>
    </row>
    <row r="18" spans="1:10" ht="24.75" x14ac:dyDescent="0.25">
      <c r="A18" s="1" t="s">
        <v>178</v>
      </c>
      <c r="B18" s="4">
        <v>1</v>
      </c>
      <c r="C18" s="25">
        <v>0.99817804089999995</v>
      </c>
      <c r="D18" s="2">
        <v>1</v>
      </c>
      <c r="E18" s="20">
        <v>0.99750333899999999</v>
      </c>
      <c r="F18" s="4">
        <v>1</v>
      </c>
      <c r="G18" s="30">
        <v>0.99876983029999999</v>
      </c>
      <c r="H18" s="4">
        <v>1</v>
      </c>
      <c r="I18" s="25">
        <v>0.99876983029999999</v>
      </c>
      <c r="J18" s="25">
        <v>0.25304300200000002</v>
      </c>
    </row>
    <row r="19" spans="1:10" ht="24.75" x14ac:dyDescent="0.25">
      <c r="A19" s="1" t="s">
        <v>179</v>
      </c>
      <c r="B19" s="4">
        <v>1</v>
      </c>
      <c r="C19" s="25">
        <v>0.99781658880000001</v>
      </c>
      <c r="D19" s="2">
        <v>1</v>
      </c>
      <c r="E19" s="20">
        <v>0.95528662600000003</v>
      </c>
      <c r="F19" s="4">
        <v>1</v>
      </c>
      <c r="G19" s="30">
        <v>0.9752115589</v>
      </c>
      <c r="H19" s="17">
        <v>2</v>
      </c>
      <c r="I19" s="23">
        <v>2.3455017599999999E-2</v>
      </c>
      <c r="J19" s="25">
        <v>8.5131575000000001E-2</v>
      </c>
    </row>
    <row r="20" spans="1:10" ht="24.75" x14ac:dyDescent="0.25">
      <c r="A20" s="1" t="s">
        <v>180</v>
      </c>
      <c r="B20" s="4">
        <v>1</v>
      </c>
      <c r="C20" s="25">
        <v>0.99795193630000001</v>
      </c>
      <c r="D20" s="2">
        <v>1</v>
      </c>
      <c r="E20" s="20">
        <v>0.99096342699999995</v>
      </c>
      <c r="F20" s="4">
        <v>1</v>
      </c>
      <c r="G20" s="30">
        <v>0.99863961059999995</v>
      </c>
      <c r="H20" s="4">
        <v>1</v>
      </c>
      <c r="I20" s="25">
        <v>0.99863961059999995</v>
      </c>
      <c r="J20" s="25">
        <v>0.18998902300000001</v>
      </c>
    </row>
    <row r="21" spans="1:10" x14ac:dyDescent="0.25">
      <c r="A21" s="15" t="s">
        <v>191</v>
      </c>
      <c r="B21" s="4">
        <v>1</v>
      </c>
      <c r="C21" s="25">
        <v>0.99831186090000001</v>
      </c>
      <c r="D21" s="2">
        <v>1</v>
      </c>
      <c r="E21" s="22">
        <v>0.51702103700000002</v>
      </c>
      <c r="F21" s="4">
        <v>1</v>
      </c>
      <c r="G21" s="30">
        <v>0.95225883460000005</v>
      </c>
      <c r="H21" s="17">
        <v>3</v>
      </c>
      <c r="I21" s="23">
        <v>4.4674347E-3</v>
      </c>
      <c r="J21" s="25">
        <v>6.0161815E-2</v>
      </c>
    </row>
    <row r="22" spans="1:10" ht="24.75" x14ac:dyDescent="0.25">
      <c r="A22" s="1" t="s">
        <v>182</v>
      </c>
      <c r="B22" s="4">
        <v>1</v>
      </c>
      <c r="C22" s="25">
        <v>0.99824197209999999</v>
      </c>
      <c r="D22" s="2">
        <v>1</v>
      </c>
      <c r="E22" s="20">
        <v>0.96956743300000003</v>
      </c>
      <c r="F22" s="4">
        <v>1</v>
      </c>
      <c r="G22" s="30">
        <v>0.93287203809999997</v>
      </c>
      <c r="H22" s="17">
        <v>2</v>
      </c>
      <c r="I22" s="23">
        <v>6.6126227400000001E-2</v>
      </c>
      <c r="J22" s="25">
        <v>8.1545560000000003E-2</v>
      </c>
    </row>
    <row r="23" spans="1:10" ht="24.75" x14ac:dyDescent="0.25">
      <c r="A23" s="1" t="s">
        <v>17</v>
      </c>
      <c r="B23" s="4">
        <v>1</v>
      </c>
      <c r="C23" s="25">
        <v>0.99771300429999998</v>
      </c>
      <c r="D23" s="2">
        <v>1</v>
      </c>
      <c r="E23" s="20">
        <v>0.99756338200000005</v>
      </c>
      <c r="F23" s="4">
        <v>1</v>
      </c>
      <c r="G23" s="30">
        <v>0.99852968200000003</v>
      </c>
      <c r="H23" s="4">
        <v>1</v>
      </c>
      <c r="I23" s="25">
        <v>0.99852968200000003</v>
      </c>
      <c r="J23" s="25">
        <v>0.17945592099999999</v>
      </c>
    </row>
    <row r="24" spans="1:10" ht="24.75" x14ac:dyDescent="0.25">
      <c r="A24" s="1" t="s">
        <v>13</v>
      </c>
      <c r="B24" s="4">
        <v>1</v>
      </c>
      <c r="C24" s="25">
        <v>0.99842134680000005</v>
      </c>
      <c r="D24" s="2">
        <v>1</v>
      </c>
      <c r="E24" s="20">
        <v>0.99810035799999997</v>
      </c>
      <c r="F24" s="4">
        <v>1</v>
      </c>
      <c r="G24" s="30">
        <v>0.99868992609999996</v>
      </c>
      <c r="H24" s="4">
        <v>1</v>
      </c>
      <c r="I24" s="25">
        <v>0.99868992609999996</v>
      </c>
      <c r="J24" s="25">
        <v>0.15802268999999999</v>
      </c>
    </row>
    <row r="25" spans="1:10" ht="24.75" x14ac:dyDescent="0.25">
      <c r="A25" s="1" t="s">
        <v>183</v>
      </c>
      <c r="B25" s="4">
        <v>1</v>
      </c>
      <c r="C25" s="25">
        <v>0.99685879639999997</v>
      </c>
      <c r="D25" s="2">
        <v>1</v>
      </c>
      <c r="E25" s="20">
        <v>0.996370117</v>
      </c>
      <c r="F25" s="4">
        <v>1</v>
      </c>
      <c r="G25" s="30">
        <v>0.99760906579999997</v>
      </c>
      <c r="H25" s="4">
        <v>1</v>
      </c>
      <c r="I25" s="25">
        <v>0.99760906579999997</v>
      </c>
      <c r="J25" s="25">
        <v>0.150108713</v>
      </c>
    </row>
    <row r="26" spans="1:10" ht="24.75" x14ac:dyDescent="0.25">
      <c r="A26" s="1" t="s">
        <v>184</v>
      </c>
      <c r="B26" s="4">
        <v>1</v>
      </c>
      <c r="C26" s="25">
        <v>0.9977076923</v>
      </c>
      <c r="D26" s="2">
        <v>1</v>
      </c>
      <c r="E26" s="20">
        <v>0.99745882100000005</v>
      </c>
      <c r="F26" s="4">
        <v>1</v>
      </c>
      <c r="G26" s="30">
        <v>0.99844959430000002</v>
      </c>
      <c r="H26" s="4">
        <v>1</v>
      </c>
      <c r="I26" s="25">
        <v>0.99844959430000002</v>
      </c>
      <c r="J26" s="25">
        <v>0.21540483199999999</v>
      </c>
    </row>
    <row r="27" spans="1:10" ht="24.75" x14ac:dyDescent="0.25">
      <c r="A27" s="15" t="s">
        <v>186</v>
      </c>
      <c r="B27" s="4">
        <v>1</v>
      </c>
      <c r="C27" s="25">
        <v>0.99790141399999999</v>
      </c>
      <c r="D27" s="2">
        <v>1</v>
      </c>
      <c r="E27" s="20">
        <v>0.924023025</v>
      </c>
      <c r="F27" s="4">
        <v>1</v>
      </c>
      <c r="G27" s="30">
        <v>0.99304113100000002</v>
      </c>
      <c r="H27" s="17">
        <v>2</v>
      </c>
      <c r="I27" s="23">
        <v>5.8020995000000004E-3</v>
      </c>
      <c r="J27" s="25">
        <v>0.111005537</v>
      </c>
    </row>
    <row r="29" spans="1:10" s="34" customFormat="1" x14ac:dyDescent="0.25"/>
    <row r="30" spans="1:10" ht="15.75" x14ac:dyDescent="0.25">
      <c r="A30" s="47" t="s">
        <v>246</v>
      </c>
      <c r="B30" s="47"/>
      <c r="C30" s="47"/>
      <c r="D30" s="47"/>
      <c r="E30" s="47"/>
      <c r="F30" s="47"/>
      <c r="G30" s="47"/>
      <c r="H30" s="47"/>
      <c r="I30" s="47"/>
      <c r="J30" s="47"/>
    </row>
    <row r="31" spans="1:10" ht="162.75" customHeight="1" x14ac:dyDescent="0.25">
      <c r="A31" s="39" t="s">
        <v>237</v>
      </c>
      <c r="B31" s="40"/>
      <c r="C31" s="40"/>
      <c r="D31" s="40"/>
      <c r="E31" s="40"/>
      <c r="F31" s="40"/>
      <c r="G31" s="40"/>
      <c r="H31" s="40"/>
      <c r="I31" s="40"/>
      <c r="J31" s="41"/>
    </row>
    <row r="32" spans="1:10" x14ac:dyDescent="0.25">
      <c r="A32" s="35"/>
    </row>
  </sheetData>
  <mergeCells count="4">
    <mergeCell ref="F1:I1"/>
    <mergeCell ref="B1:E1"/>
    <mergeCell ref="A31:J31"/>
    <mergeCell ref="A30:J3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1"/>
  <sheetViews>
    <sheetView topLeftCell="A121" workbookViewId="0">
      <selection activeCell="A131" sqref="A131:J131"/>
    </sheetView>
  </sheetViews>
  <sheetFormatPr defaultRowHeight="15" x14ac:dyDescent="0.25"/>
  <cols>
    <col min="1" max="1" width="24.7109375" style="12" customWidth="1"/>
    <col min="2" max="2" width="10.140625" customWidth="1"/>
    <col min="3" max="3" width="12" bestFit="1" customWidth="1"/>
    <col min="4" max="4" width="9.7109375" customWidth="1"/>
    <col min="5" max="5" width="9.140625" customWidth="1"/>
    <col min="6" max="6" width="9.140625" style="33" customWidth="1"/>
    <col min="7" max="7" width="10.28515625" style="33" customWidth="1"/>
    <col min="9" max="9" width="12" bestFit="1" customWidth="1"/>
    <col min="11" max="11" width="12" bestFit="1" customWidth="1"/>
  </cols>
  <sheetData>
    <row r="1" spans="1:12" x14ac:dyDescent="0.25">
      <c r="A1" s="1"/>
      <c r="B1" s="44" t="s">
        <v>30</v>
      </c>
      <c r="C1" s="46"/>
      <c r="D1" s="46"/>
      <c r="E1" s="46"/>
      <c r="F1" s="46"/>
      <c r="G1" s="45"/>
      <c r="H1" s="43" t="s">
        <v>31</v>
      </c>
      <c r="I1" s="43"/>
      <c r="J1" s="43"/>
      <c r="K1" s="43"/>
      <c r="L1" s="11"/>
    </row>
    <row r="2" spans="1:12" ht="60.75" x14ac:dyDescent="0.25">
      <c r="A2" s="1" t="s">
        <v>0</v>
      </c>
      <c r="B2" s="1" t="s">
        <v>32</v>
      </c>
      <c r="C2" s="1" t="s">
        <v>33</v>
      </c>
      <c r="D2" s="1" t="s">
        <v>22</v>
      </c>
      <c r="E2" s="1" t="s">
        <v>23</v>
      </c>
      <c r="F2" s="1" t="s">
        <v>217</v>
      </c>
      <c r="G2" s="1" t="s">
        <v>216</v>
      </c>
      <c r="H2" s="1" t="s">
        <v>34</v>
      </c>
      <c r="I2" s="1" t="s">
        <v>35</v>
      </c>
      <c r="J2" s="1" t="s">
        <v>32</v>
      </c>
      <c r="K2" s="1" t="s">
        <v>33</v>
      </c>
    </row>
    <row r="3" spans="1:12" x14ac:dyDescent="0.25">
      <c r="A3" s="1" t="s">
        <v>36</v>
      </c>
      <c r="B3" s="4">
        <v>1</v>
      </c>
      <c r="C3" s="25">
        <v>0.99938248269999996</v>
      </c>
      <c r="D3" s="25">
        <f>1-C3</f>
        <v>6.1751730000003668E-4</v>
      </c>
      <c r="E3" s="25"/>
      <c r="F3" s="2">
        <v>1</v>
      </c>
      <c r="G3" s="20">
        <v>0.99866880927217105</v>
      </c>
      <c r="H3" s="4">
        <v>1</v>
      </c>
      <c r="I3" s="25">
        <v>0.99970000000000003</v>
      </c>
      <c r="J3" s="4">
        <v>1</v>
      </c>
      <c r="K3" s="25">
        <v>0.99970000000000003</v>
      </c>
    </row>
    <row r="4" spans="1:12" x14ac:dyDescent="0.25">
      <c r="A4" s="1" t="s">
        <v>37</v>
      </c>
      <c r="B4" s="4">
        <v>1</v>
      </c>
      <c r="C4" s="25">
        <v>0.99910491369999999</v>
      </c>
      <c r="D4" s="25">
        <f t="shared" ref="D4:D67" si="0">1-C4</f>
        <v>8.9508630000001421E-4</v>
      </c>
      <c r="E4" s="25"/>
      <c r="F4" s="2">
        <v>1</v>
      </c>
      <c r="G4" s="20">
        <v>0.99798405031940796</v>
      </c>
      <c r="H4" s="4">
        <v>1</v>
      </c>
      <c r="I4" s="25">
        <v>0.99948999999999999</v>
      </c>
      <c r="J4" s="4">
        <v>1</v>
      </c>
      <c r="K4" s="25">
        <v>0.99948999999999999</v>
      </c>
    </row>
    <row r="5" spans="1:12" x14ac:dyDescent="0.25">
      <c r="A5" s="1" t="s">
        <v>38</v>
      </c>
      <c r="B5" s="4">
        <v>1</v>
      </c>
      <c r="C5" s="25">
        <v>0.99943509730000002</v>
      </c>
      <c r="D5" s="25">
        <f t="shared" si="0"/>
        <v>5.6490269999998066E-4</v>
      </c>
      <c r="E5" s="25"/>
      <c r="F5" s="2">
        <v>1</v>
      </c>
      <c r="G5" s="20">
        <v>0.99871867991725605</v>
      </c>
      <c r="H5" s="4">
        <v>1</v>
      </c>
      <c r="I5" s="25">
        <v>0.99970999999999999</v>
      </c>
      <c r="J5" s="4">
        <v>1</v>
      </c>
      <c r="K5" s="25">
        <v>0.99970999999999999</v>
      </c>
    </row>
    <row r="6" spans="1:12" x14ac:dyDescent="0.25">
      <c r="A6" s="1" t="s">
        <v>39</v>
      </c>
      <c r="B6" s="4">
        <v>1</v>
      </c>
      <c r="C6" s="25">
        <v>0.99922357090000002</v>
      </c>
      <c r="D6" s="25">
        <f t="shared" si="0"/>
        <v>7.7642909999997567E-4</v>
      </c>
      <c r="E6" s="25"/>
      <c r="F6" s="2">
        <v>1</v>
      </c>
      <c r="G6" s="20">
        <v>0.99838501791980205</v>
      </c>
      <c r="H6" s="4">
        <v>1</v>
      </c>
      <c r="I6" s="25">
        <v>0.99955000000000005</v>
      </c>
      <c r="J6" s="4">
        <v>1</v>
      </c>
      <c r="K6" s="25">
        <v>0.99955000000000005</v>
      </c>
    </row>
    <row r="7" spans="1:12" x14ac:dyDescent="0.25">
      <c r="A7" s="1" t="s">
        <v>40</v>
      </c>
      <c r="B7" s="4">
        <v>1</v>
      </c>
      <c r="C7" s="25">
        <v>0.99934322190000002</v>
      </c>
      <c r="D7" s="25">
        <f t="shared" si="0"/>
        <v>6.5677809999997727E-4</v>
      </c>
      <c r="E7" s="25">
        <f>AVERAGE(D3:D7)</f>
        <v>7.0214269999999688E-4</v>
      </c>
      <c r="F7" s="2">
        <v>1</v>
      </c>
      <c r="G7" s="20">
        <v>0.99883034002237303</v>
      </c>
      <c r="H7" s="4">
        <v>1</v>
      </c>
      <c r="I7" s="25">
        <v>0.99956999560000004</v>
      </c>
      <c r="J7" s="4">
        <v>1</v>
      </c>
      <c r="K7" s="25">
        <v>0.99956999560000004</v>
      </c>
    </row>
    <row r="8" spans="1:12" x14ac:dyDescent="0.25">
      <c r="A8" s="1" t="s">
        <v>41</v>
      </c>
      <c r="B8" s="4">
        <v>1</v>
      </c>
      <c r="C8" s="25">
        <v>0.99989606350000004</v>
      </c>
      <c r="D8" s="25">
        <f t="shared" si="0"/>
        <v>1.0393649999995702E-4</v>
      </c>
      <c r="E8" s="25"/>
      <c r="F8" s="2">
        <v>1</v>
      </c>
      <c r="G8" s="20">
        <v>0.99989492361377497</v>
      </c>
      <c r="H8" s="4">
        <v>1</v>
      </c>
      <c r="I8" s="25">
        <v>0.99992999999999999</v>
      </c>
      <c r="J8" s="4">
        <v>1</v>
      </c>
      <c r="K8" s="25">
        <v>0.99992999999999999</v>
      </c>
    </row>
    <row r="9" spans="1:12" x14ac:dyDescent="0.25">
      <c r="A9" s="1" t="s">
        <v>42</v>
      </c>
      <c r="B9" s="4">
        <v>1</v>
      </c>
      <c r="C9" s="25">
        <v>0.99985943190000004</v>
      </c>
      <c r="D9" s="25">
        <f t="shared" si="0"/>
        <v>1.4056809999996034E-4</v>
      </c>
      <c r="E9" s="25"/>
      <c r="F9" s="2">
        <v>1</v>
      </c>
      <c r="G9" s="20">
        <v>0.99985907607825897</v>
      </c>
      <c r="H9" s="4">
        <v>1</v>
      </c>
      <c r="I9" s="25">
        <v>0.99989999880000002</v>
      </c>
      <c r="J9" s="4">
        <v>1</v>
      </c>
      <c r="K9" s="25">
        <v>0.99989999880000002</v>
      </c>
    </row>
    <row r="10" spans="1:12" x14ac:dyDescent="0.25">
      <c r="A10" s="1" t="s">
        <v>43</v>
      </c>
      <c r="B10" s="4">
        <v>1</v>
      </c>
      <c r="C10" s="25">
        <v>0.99979489119999998</v>
      </c>
      <c r="D10" s="25">
        <f t="shared" si="0"/>
        <v>2.0510880000002008E-4</v>
      </c>
      <c r="E10" s="25"/>
      <c r="F10" s="2">
        <v>1</v>
      </c>
      <c r="G10" s="20">
        <v>0.99979280725728104</v>
      </c>
      <c r="H10" s="4">
        <v>1</v>
      </c>
      <c r="I10" s="25">
        <v>0.99987999969999997</v>
      </c>
      <c r="J10" s="4">
        <v>1</v>
      </c>
      <c r="K10" s="25">
        <v>0.99987999969999997</v>
      </c>
    </row>
    <row r="11" spans="1:12" x14ac:dyDescent="0.25">
      <c r="A11" s="1" t="s">
        <v>44</v>
      </c>
      <c r="B11" s="4">
        <v>1</v>
      </c>
      <c r="C11" s="25">
        <v>0.99993180349999999</v>
      </c>
      <c r="D11" s="25">
        <f t="shared" si="0"/>
        <v>6.819650000000621E-5</v>
      </c>
      <c r="E11" s="25"/>
      <c r="F11" s="2">
        <v>1</v>
      </c>
      <c r="G11" s="20">
        <v>0.999923084464867</v>
      </c>
      <c r="H11" s="4">
        <v>1</v>
      </c>
      <c r="I11" s="25">
        <v>0.99995999989999995</v>
      </c>
      <c r="J11" s="4">
        <v>1</v>
      </c>
      <c r="K11" s="25">
        <v>0.99995999989999995</v>
      </c>
    </row>
    <row r="12" spans="1:12" x14ac:dyDescent="0.25">
      <c r="A12" s="1" t="s">
        <v>45</v>
      </c>
      <c r="B12" s="4">
        <v>1</v>
      </c>
      <c r="C12" s="25">
        <v>0.99988054189999998</v>
      </c>
      <c r="D12" s="25">
        <f t="shared" si="0"/>
        <v>1.1945810000002499E-4</v>
      </c>
      <c r="E12" s="25">
        <f>AVERAGE(D8:D12)</f>
        <v>1.2745359999999373E-4</v>
      </c>
      <c r="F12" s="2">
        <v>1</v>
      </c>
      <c r="G12" s="20">
        <v>0.99988019872075196</v>
      </c>
      <c r="H12" s="4">
        <v>1</v>
      </c>
      <c r="I12" s="25">
        <v>0.99992999920000003</v>
      </c>
      <c r="J12" s="4">
        <v>1</v>
      </c>
      <c r="K12" s="25">
        <v>0.99992999920000003</v>
      </c>
    </row>
    <row r="13" spans="1:12" x14ac:dyDescent="0.25">
      <c r="A13" s="1" t="s">
        <v>46</v>
      </c>
      <c r="B13" s="4">
        <v>1</v>
      </c>
      <c r="C13" s="25">
        <v>0.99895348449999999</v>
      </c>
      <c r="D13" s="25">
        <f t="shared" si="0"/>
        <v>1.0465155000000115E-3</v>
      </c>
      <c r="E13" s="25"/>
      <c r="F13" s="2">
        <v>1</v>
      </c>
      <c r="G13" s="20">
        <v>0.99889436067458104</v>
      </c>
      <c r="H13" s="4">
        <v>1</v>
      </c>
      <c r="I13" s="25">
        <v>0.9991398923</v>
      </c>
      <c r="J13" s="4">
        <v>1</v>
      </c>
      <c r="K13" s="25">
        <v>0.9991398923</v>
      </c>
    </row>
    <row r="14" spans="1:12" x14ac:dyDescent="0.25">
      <c r="A14" s="1" t="s">
        <v>47</v>
      </c>
      <c r="B14" s="4">
        <v>1</v>
      </c>
      <c r="C14" s="25">
        <v>0.99899109649999995</v>
      </c>
      <c r="D14" s="25">
        <f t="shared" si="0"/>
        <v>1.0089035000000468E-3</v>
      </c>
      <c r="E14" s="25"/>
      <c r="F14" s="2">
        <v>1</v>
      </c>
      <c r="G14" s="20">
        <v>0.99894298728240905</v>
      </c>
      <c r="H14" s="4">
        <v>1</v>
      </c>
      <c r="I14" s="25">
        <v>0.99903981220000004</v>
      </c>
      <c r="J14" s="4">
        <v>1</v>
      </c>
      <c r="K14" s="25">
        <v>0.99903981220000004</v>
      </c>
    </row>
    <row r="15" spans="1:12" x14ac:dyDescent="0.25">
      <c r="A15" s="1" t="s">
        <v>48</v>
      </c>
      <c r="B15" s="4">
        <v>1</v>
      </c>
      <c r="C15" s="25">
        <v>0.9992096868</v>
      </c>
      <c r="D15" s="25">
        <f t="shared" si="0"/>
        <v>7.9031320000000349E-4</v>
      </c>
      <c r="E15" s="25"/>
      <c r="F15" s="2">
        <v>1</v>
      </c>
      <c r="G15" s="20">
        <v>0.99916847989672297</v>
      </c>
      <c r="H15" s="4">
        <v>1</v>
      </c>
      <c r="I15" s="25">
        <v>0.99930990689999999</v>
      </c>
      <c r="J15" s="4">
        <v>1</v>
      </c>
      <c r="K15" s="25">
        <v>0.99930990689999999</v>
      </c>
    </row>
    <row r="16" spans="1:12" x14ac:dyDescent="0.25">
      <c r="A16" s="1" t="s">
        <v>49</v>
      </c>
      <c r="B16" s="4">
        <v>1</v>
      </c>
      <c r="C16" s="25">
        <v>0.99923549590000005</v>
      </c>
      <c r="D16" s="25">
        <f t="shared" si="0"/>
        <v>7.6450409999995195E-4</v>
      </c>
      <c r="E16" s="25"/>
      <c r="F16" s="2">
        <v>1</v>
      </c>
      <c r="G16" s="20">
        <v>0.99917829452144902</v>
      </c>
      <c r="H16" s="4">
        <v>1</v>
      </c>
      <c r="I16" s="25">
        <v>0.99928988379999995</v>
      </c>
      <c r="J16" s="4">
        <v>1</v>
      </c>
      <c r="K16" s="25">
        <v>0.99928988379999995</v>
      </c>
    </row>
    <row r="17" spans="1:11" x14ac:dyDescent="0.25">
      <c r="A17" s="1" t="s">
        <v>50</v>
      </c>
      <c r="B17" s="4">
        <v>1</v>
      </c>
      <c r="C17" s="25">
        <v>0.99914092139999999</v>
      </c>
      <c r="D17" s="25">
        <f t="shared" si="0"/>
        <v>8.5907860000000724E-4</v>
      </c>
      <c r="E17" s="25">
        <f>AVERAGE(D13:D17)</f>
        <v>8.9386298000000415E-4</v>
      </c>
      <c r="F17" s="2">
        <v>1</v>
      </c>
      <c r="G17" s="20">
        <v>0.999096138109416</v>
      </c>
      <c r="H17" s="4">
        <v>1</v>
      </c>
      <c r="I17" s="25">
        <v>0.99918984740000005</v>
      </c>
      <c r="J17" s="4">
        <v>1</v>
      </c>
      <c r="K17" s="25">
        <v>0.99918984740000005</v>
      </c>
    </row>
    <row r="18" spans="1:11" x14ac:dyDescent="0.25">
      <c r="A18" s="1" t="s">
        <v>51</v>
      </c>
      <c r="B18" s="4">
        <v>1</v>
      </c>
      <c r="C18" s="25">
        <v>0.99894754429999999</v>
      </c>
      <c r="D18" s="25">
        <f t="shared" si="0"/>
        <v>1.0524557000000101E-3</v>
      </c>
      <c r="E18" s="25"/>
      <c r="F18" s="2">
        <v>1</v>
      </c>
      <c r="G18" s="20">
        <v>0.99886048464287003</v>
      </c>
      <c r="H18" s="4">
        <v>1</v>
      </c>
      <c r="I18" s="25">
        <v>0.99916996079999998</v>
      </c>
      <c r="J18" s="4">
        <v>1</v>
      </c>
      <c r="K18" s="25">
        <v>0.99916996079999998</v>
      </c>
    </row>
    <row r="19" spans="1:11" x14ac:dyDescent="0.25">
      <c r="A19" s="1" t="s">
        <v>52</v>
      </c>
      <c r="B19" s="4">
        <v>1</v>
      </c>
      <c r="C19" s="25">
        <v>0.99883503060000001</v>
      </c>
      <c r="D19" s="25">
        <f t="shared" si="0"/>
        <v>1.1649693999999933E-3</v>
      </c>
      <c r="E19" s="25"/>
      <c r="F19" s="2">
        <v>1</v>
      </c>
      <c r="G19" s="20">
        <v>0.99873590590396599</v>
      </c>
      <c r="H19" s="4">
        <v>1</v>
      </c>
      <c r="I19" s="25">
        <v>0.99905995020000005</v>
      </c>
      <c r="J19" s="4">
        <v>1</v>
      </c>
      <c r="K19" s="25">
        <v>0.99905995020000005</v>
      </c>
    </row>
    <row r="20" spans="1:11" x14ac:dyDescent="0.25">
      <c r="A20" s="1" t="s">
        <v>53</v>
      </c>
      <c r="B20" s="4">
        <v>1</v>
      </c>
      <c r="C20" s="25">
        <v>0.99900280139999997</v>
      </c>
      <c r="D20" s="25">
        <f t="shared" si="0"/>
        <v>9.9719860000002658E-4</v>
      </c>
      <c r="E20" s="25"/>
      <c r="F20" s="2">
        <v>1</v>
      </c>
      <c r="G20" s="20">
        <v>0.99892166496816204</v>
      </c>
      <c r="H20" s="4">
        <v>1</v>
      </c>
      <c r="I20" s="25">
        <v>0.99909992589999996</v>
      </c>
      <c r="J20" s="4">
        <v>1</v>
      </c>
      <c r="K20" s="25">
        <v>0.99909992589999996</v>
      </c>
    </row>
    <row r="21" spans="1:11" x14ac:dyDescent="0.25">
      <c r="A21" s="1" t="s">
        <v>54</v>
      </c>
      <c r="B21" s="4">
        <v>1</v>
      </c>
      <c r="C21" s="25">
        <v>0.99888215979999995</v>
      </c>
      <c r="D21" s="25">
        <f t="shared" si="0"/>
        <v>1.1178402000000531E-3</v>
      </c>
      <c r="E21" s="25"/>
      <c r="F21" s="2">
        <v>1</v>
      </c>
      <c r="G21" s="20">
        <v>0.99882918537117504</v>
      </c>
      <c r="H21" s="4">
        <v>1</v>
      </c>
      <c r="I21" s="25">
        <v>0.99917995280000005</v>
      </c>
      <c r="J21" s="4">
        <v>1</v>
      </c>
      <c r="K21" s="25">
        <v>0.99917995280000005</v>
      </c>
    </row>
    <row r="22" spans="1:11" x14ac:dyDescent="0.25">
      <c r="A22" s="1" t="s">
        <v>55</v>
      </c>
      <c r="B22" s="4">
        <v>1</v>
      </c>
      <c r="C22" s="25">
        <v>0.99897441789999997</v>
      </c>
      <c r="D22" s="25">
        <f t="shared" si="0"/>
        <v>1.0255821000000331E-3</v>
      </c>
      <c r="E22" s="25">
        <f>AVERAGE(D18:D22)</f>
        <v>1.0716092000000233E-3</v>
      </c>
      <c r="F22" s="2">
        <v>1</v>
      </c>
      <c r="G22" s="20">
        <v>0.99892018899273005</v>
      </c>
      <c r="H22" s="4">
        <v>1</v>
      </c>
      <c r="I22" s="25">
        <v>0.99912994200000005</v>
      </c>
      <c r="J22" s="4">
        <v>1</v>
      </c>
      <c r="K22" s="25">
        <v>0.99912994200000005</v>
      </c>
    </row>
    <row r="23" spans="1:11" x14ac:dyDescent="0.25">
      <c r="A23" s="1" t="s">
        <v>56</v>
      </c>
      <c r="B23" s="4">
        <v>1</v>
      </c>
      <c r="C23" s="25">
        <v>0.9981648635</v>
      </c>
      <c r="D23" s="25">
        <f t="shared" si="0"/>
        <v>1.8351365000000008E-3</v>
      </c>
      <c r="E23" s="25"/>
      <c r="F23" s="2">
        <v>1</v>
      </c>
      <c r="G23" s="20">
        <v>0.99713301385015396</v>
      </c>
      <c r="H23" s="4">
        <v>1</v>
      </c>
      <c r="I23" s="25">
        <v>0.99870973630000004</v>
      </c>
      <c r="J23" s="4">
        <v>1</v>
      </c>
      <c r="K23" s="25">
        <v>0.99870973630000004</v>
      </c>
    </row>
    <row r="24" spans="1:11" x14ac:dyDescent="0.25">
      <c r="A24" s="1" t="s">
        <v>57</v>
      </c>
      <c r="B24" s="4">
        <v>1</v>
      </c>
      <c r="C24" s="25">
        <v>0.99782224409999998</v>
      </c>
      <c r="D24" s="25">
        <f t="shared" si="0"/>
        <v>2.1777559000000224E-3</v>
      </c>
      <c r="E24" s="25"/>
      <c r="F24" s="2">
        <v>1</v>
      </c>
      <c r="G24" s="20">
        <v>0.996830209664327</v>
      </c>
      <c r="H24" s="4">
        <v>1</v>
      </c>
      <c r="I24" s="25">
        <v>0.99867970979999998</v>
      </c>
      <c r="J24" s="4">
        <v>1</v>
      </c>
      <c r="K24" s="25">
        <v>0.99867970979999998</v>
      </c>
    </row>
    <row r="25" spans="1:11" x14ac:dyDescent="0.25">
      <c r="A25" s="1" t="s">
        <v>58</v>
      </c>
      <c r="B25" s="4">
        <v>1</v>
      </c>
      <c r="C25" s="25">
        <v>0.99784039160000004</v>
      </c>
      <c r="D25" s="25">
        <f t="shared" si="0"/>
        <v>2.1596083999999571E-3</v>
      </c>
      <c r="E25" s="25"/>
      <c r="F25" s="2">
        <v>1</v>
      </c>
      <c r="G25" s="20">
        <v>0.99689516088960695</v>
      </c>
      <c r="H25" s="4">
        <v>1</v>
      </c>
      <c r="I25" s="25">
        <v>0.99866969000000005</v>
      </c>
      <c r="J25" s="4">
        <v>1</v>
      </c>
      <c r="K25" s="25">
        <v>0.99866969000000005</v>
      </c>
    </row>
    <row r="26" spans="1:11" x14ac:dyDescent="0.25">
      <c r="A26" s="1" t="s">
        <v>59</v>
      </c>
      <c r="B26" s="4">
        <v>1</v>
      </c>
      <c r="C26" s="25">
        <v>0.9976559572</v>
      </c>
      <c r="D26" s="25">
        <f t="shared" si="0"/>
        <v>2.3440428000000013E-3</v>
      </c>
      <c r="E26" s="25"/>
      <c r="F26" s="2">
        <v>1</v>
      </c>
      <c r="G26" s="20">
        <v>0.996722215421187</v>
      </c>
      <c r="H26" s="4">
        <v>1</v>
      </c>
      <c r="I26" s="25">
        <v>0.99834956210000003</v>
      </c>
      <c r="J26" s="4">
        <v>1</v>
      </c>
      <c r="K26" s="25">
        <v>0.99834956210000003</v>
      </c>
    </row>
    <row r="27" spans="1:11" x14ac:dyDescent="0.25">
      <c r="A27" s="1" t="s">
        <v>60</v>
      </c>
      <c r="B27" s="4">
        <v>1</v>
      </c>
      <c r="C27" s="25">
        <v>0.9978586907</v>
      </c>
      <c r="D27" s="25">
        <f t="shared" si="0"/>
        <v>2.141309300000005E-3</v>
      </c>
      <c r="E27" s="25">
        <f>AVERAGE(D23:D27)</f>
        <v>2.1315705799999974E-3</v>
      </c>
      <c r="F27" s="2">
        <v>1</v>
      </c>
      <c r="G27" s="20">
        <v>0.99685695390829498</v>
      </c>
      <c r="H27" s="4">
        <v>1</v>
      </c>
      <c r="I27" s="25">
        <v>0.99862968480000003</v>
      </c>
      <c r="J27" s="4">
        <v>1</v>
      </c>
      <c r="K27" s="25">
        <v>0.99862968480000003</v>
      </c>
    </row>
    <row r="28" spans="1:11" x14ac:dyDescent="0.25">
      <c r="A28" s="1" t="s">
        <v>61</v>
      </c>
      <c r="B28" s="4">
        <v>1</v>
      </c>
      <c r="C28" s="25">
        <v>0.99706567830000004</v>
      </c>
      <c r="D28" s="25">
        <f t="shared" si="0"/>
        <v>2.9343216999999644E-3</v>
      </c>
      <c r="E28" s="25"/>
      <c r="F28" s="2">
        <v>1</v>
      </c>
      <c r="G28" s="20">
        <v>0.94743420580976501</v>
      </c>
      <c r="H28" s="4">
        <v>1</v>
      </c>
      <c r="I28" s="25">
        <v>0.99746823439999999</v>
      </c>
      <c r="J28" s="4">
        <v>1</v>
      </c>
      <c r="K28" s="25">
        <v>0.99746823439999999</v>
      </c>
    </row>
    <row r="29" spans="1:11" x14ac:dyDescent="0.25">
      <c r="A29" s="1" t="s">
        <v>62</v>
      </c>
      <c r="B29" s="4">
        <v>1</v>
      </c>
      <c r="C29" s="25">
        <v>0.99710286969999995</v>
      </c>
      <c r="D29" s="25">
        <f t="shared" si="0"/>
        <v>2.8971303000000503E-3</v>
      </c>
      <c r="E29" s="25"/>
      <c r="F29" s="2">
        <v>1</v>
      </c>
      <c r="G29" s="20">
        <v>0.951799645143517</v>
      </c>
      <c r="H29" s="4">
        <v>1</v>
      </c>
      <c r="I29" s="25">
        <v>0.99750718839999997</v>
      </c>
      <c r="J29" s="4">
        <v>1</v>
      </c>
      <c r="K29" s="25">
        <v>0.99750718839999997</v>
      </c>
    </row>
    <row r="30" spans="1:11" x14ac:dyDescent="0.25">
      <c r="A30" s="1" t="s">
        <v>63</v>
      </c>
      <c r="B30" s="4">
        <v>1</v>
      </c>
      <c r="C30" s="25">
        <v>0.99732845920000002</v>
      </c>
      <c r="D30" s="25">
        <f t="shared" si="0"/>
        <v>2.671540799999983E-3</v>
      </c>
      <c r="E30" s="25"/>
      <c r="F30" s="2">
        <v>1</v>
      </c>
      <c r="G30" s="20">
        <v>0.95192568205954398</v>
      </c>
      <c r="H30" s="4">
        <v>1</v>
      </c>
      <c r="I30" s="25">
        <v>0.99762827109999996</v>
      </c>
      <c r="J30" s="4">
        <v>1</v>
      </c>
      <c r="K30" s="25">
        <v>0.99762827109999996</v>
      </c>
    </row>
    <row r="31" spans="1:11" x14ac:dyDescent="0.25">
      <c r="A31" s="1" t="s">
        <v>64</v>
      </c>
      <c r="B31" s="4">
        <v>1</v>
      </c>
      <c r="C31" s="25">
        <v>0.99689300540000003</v>
      </c>
      <c r="D31" s="25">
        <f t="shared" si="0"/>
        <v>3.1069945999999682E-3</v>
      </c>
      <c r="E31" s="25"/>
      <c r="F31" s="2">
        <v>1</v>
      </c>
      <c r="G31" s="20">
        <v>0.94966236259805104</v>
      </c>
      <c r="H31" s="4">
        <v>1</v>
      </c>
      <c r="I31" s="25">
        <v>0.99726632979999996</v>
      </c>
      <c r="J31" s="4">
        <v>1</v>
      </c>
      <c r="K31" s="25">
        <v>0.99726632979999996</v>
      </c>
    </row>
    <row r="32" spans="1:11" x14ac:dyDescent="0.25">
      <c r="A32" s="1" t="s">
        <v>65</v>
      </c>
      <c r="B32" s="4">
        <v>1</v>
      </c>
      <c r="C32" s="25">
        <v>0.99692327510000001</v>
      </c>
      <c r="D32" s="25">
        <f t="shared" si="0"/>
        <v>3.0767248999999941E-3</v>
      </c>
      <c r="E32" s="25">
        <f>AVERAGE(D28:D32)</f>
        <v>2.937342459999992E-3</v>
      </c>
      <c r="F32" s="2">
        <v>1</v>
      </c>
      <c r="G32" s="20">
        <v>0.94809392621258604</v>
      </c>
      <c r="H32" s="4">
        <v>1</v>
      </c>
      <c r="I32" s="25">
        <v>0.99734823770000003</v>
      </c>
      <c r="J32" s="4">
        <v>1</v>
      </c>
      <c r="K32" s="25">
        <v>0.99734823770000003</v>
      </c>
    </row>
    <row r="33" spans="1:11" x14ac:dyDescent="0.25">
      <c r="A33" s="1" t="s">
        <v>66</v>
      </c>
      <c r="B33" s="4">
        <v>1</v>
      </c>
      <c r="C33" s="25">
        <v>0.99669396870000004</v>
      </c>
      <c r="D33" s="25">
        <f t="shared" si="0"/>
        <v>3.3060312999999564E-3</v>
      </c>
      <c r="E33" s="25"/>
      <c r="F33" s="2">
        <v>1</v>
      </c>
      <c r="G33" s="20">
        <v>0.99398749593201996</v>
      </c>
      <c r="H33" s="4">
        <v>1</v>
      </c>
      <c r="I33" s="25">
        <v>0.99732814199999997</v>
      </c>
      <c r="J33" s="4">
        <v>1</v>
      </c>
      <c r="K33" s="25">
        <v>0.99732814199999997</v>
      </c>
    </row>
    <row r="34" spans="1:11" x14ac:dyDescent="0.25">
      <c r="A34" s="1" t="s">
        <v>67</v>
      </c>
      <c r="B34" s="4">
        <v>1</v>
      </c>
      <c r="C34" s="25">
        <v>0.99675838490000002</v>
      </c>
      <c r="D34" s="25">
        <f t="shared" si="0"/>
        <v>3.2416150999999838E-3</v>
      </c>
      <c r="E34" s="25"/>
      <c r="F34" s="2">
        <v>1</v>
      </c>
      <c r="G34" s="20">
        <v>0.99375779688626997</v>
      </c>
      <c r="H34" s="4">
        <v>1</v>
      </c>
      <c r="I34" s="25">
        <v>0.99749822460000004</v>
      </c>
      <c r="J34" s="4">
        <v>1</v>
      </c>
      <c r="K34" s="25">
        <v>0.99749822460000004</v>
      </c>
    </row>
    <row r="35" spans="1:11" x14ac:dyDescent="0.25">
      <c r="A35" s="1" t="s">
        <v>68</v>
      </c>
      <c r="B35" s="4">
        <v>1</v>
      </c>
      <c r="C35" s="25">
        <v>0.99693057900000004</v>
      </c>
      <c r="D35" s="25">
        <f t="shared" si="0"/>
        <v>3.0694209999999611E-3</v>
      </c>
      <c r="E35" s="25"/>
      <c r="F35" s="2">
        <v>1</v>
      </c>
      <c r="G35" s="20">
        <v>0.99432013051809598</v>
      </c>
      <c r="H35" s="4">
        <v>1</v>
      </c>
      <c r="I35" s="25">
        <v>0.99758834770000004</v>
      </c>
      <c r="J35" s="4">
        <v>1</v>
      </c>
      <c r="K35" s="25">
        <v>0.99758834770000004</v>
      </c>
    </row>
    <row r="36" spans="1:11" x14ac:dyDescent="0.25">
      <c r="A36" s="1" t="s">
        <v>69</v>
      </c>
      <c r="B36" s="4">
        <v>1</v>
      </c>
      <c r="C36" s="25">
        <v>0.99713523459999998</v>
      </c>
      <c r="D36" s="25">
        <f t="shared" si="0"/>
        <v>2.8647654000000244E-3</v>
      </c>
      <c r="E36" s="25"/>
      <c r="F36" s="2">
        <v>1</v>
      </c>
      <c r="G36" s="20">
        <v>0.99453693333013504</v>
      </c>
      <c r="H36" s="4">
        <v>1</v>
      </c>
      <c r="I36" s="25">
        <v>0.99759851560000001</v>
      </c>
      <c r="J36" s="4">
        <v>1</v>
      </c>
      <c r="K36" s="25">
        <v>0.99759851560000001</v>
      </c>
    </row>
    <row r="37" spans="1:11" x14ac:dyDescent="0.25">
      <c r="A37" s="1" t="s">
        <v>70</v>
      </c>
      <c r="B37" s="4">
        <v>1</v>
      </c>
      <c r="C37" s="25">
        <v>0.99705613209999999</v>
      </c>
      <c r="D37" s="25">
        <f t="shared" si="0"/>
        <v>2.9438679000000079E-3</v>
      </c>
      <c r="E37" s="25">
        <f>AVERAGE(D33:D37)</f>
        <v>3.0851401399999865E-3</v>
      </c>
      <c r="F37" s="2">
        <v>1</v>
      </c>
      <c r="G37" s="20">
        <v>0.99441456364416703</v>
      </c>
      <c r="H37" s="4">
        <v>1</v>
      </c>
      <c r="I37" s="25">
        <v>0.9975982954</v>
      </c>
      <c r="J37" s="4">
        <v>1</v>
      </c>
      <c r="K37" s="25">
        <v>0.9975982954</v>
      </c>
    </row>
    <row r="38" spans="1:11" x14ac:dyDescent="0.25">
      <c r="A38" s="1" t="s">
        <v>71</v>
      </c>
      <c r="B38" s="4">
        <v>1</v>
      </c>
      <c r="C38" s="25">
        <v>0.99812888779999998</v>
      </c>
      <c r="D38" s="25">
        <f t="shared" si="0"/>
        <v>1.8711122000000247E-3</v>
      </c>
      <c r="E38" s="25"/>
      <c r="F38" s="2">
        <v>1</v>
      </c>
      <c r="G38" s="20">
        <v>0.99632026898060799</v>
      </c>
      <c r="H38" s="4">
        <v>1</v>
      </c>
      <c r="I38" s="25">
        <v>0.99865962669999997</v>
      </c>
      <c r="J38" s="4">
        <v>1</v>
      </c>
      <c r="K38" s="25">
        <v>0.99865962669999997</v>
      </c>
    </row>
    <row r="39" spans="1:11" x14ac:dyDescent="0.25">
      <c r="A39" s="1" t="s">
        <v>72</v>
      </c>
      <c r="B39" s="4">
        <v>1</v>
      </c>
      <c r="C39" s="25">
        <v>0.99808746429999995</v>
      </c>
      <c r="D39" s="25">
        <f t="shared" si="0"/>
        <v>1.9125357000000509E-3</v>
      </c>
      <c r="E39" s="25"/>
      <c r="F39" s="2">
        <v>1</v>
      </c>
      <c r="G39" s="20">
        <v>0.99614474667781305</v>
      </c>
      <c r="H39" s="4">
        <v>1</v>
      </c>
      <c r="I39" s="25">
        <v>0.99859952389999995</v>
      </c>
      <c r="J39" s="4">
        <v>1</v>
      </c>
      <c r="K39" s="25">
        <v>0.99859952389999995</v>
      </c>
    </row>
    <row r="40" spans="1:11" x14ac:dyDescent="0.25">
      <c r="A40" s="1" t="s">
        <v>73</v>
      </c>
      <c r="B40" s="4">
        <v>1</v>
      </c>
      <c r="C40" s="25">
        <v>0.99801466090000002</v>
      </c>
      <c r="D40" s="25">
        <f t="shared" si="0"/>
        <v>1.9853390999999831E-3</v>
      </c>
      <c r="E40" s="25"/>
      <c r="F40" s="2">
        <v>1</v>
      </c>
      <c r="G40" s="20">
        <v>0.99618619333736602</v>
      </c>
      <c r="H40" s="4">
        <v>1</v>
      </c>
      <c r="I40" s="25">
        <v>0.99852950119999995</v>
      </c>
      <c r="J40" s="4">
        <v>1</v>
      </c>
      <c r="K40" s="25">
        <v>0.99852950119999995</v>
      </c>
    </row>
    <row r="41" spans="1:11" x14ac:dyDescent="0.25">
      <c r="A41" s="1" t="s">
        <v>74</v>
      </c>
      <c r="B41" s="4">
        <v>1</v>
      </c>
      <c r="C41" s="25">
        <v>0.99795979170000004</v>
      </c>
      <c r="D41" s="25">
        <f t="shared" si="0"/>
        <v>2.0402082999999571E-3</v>
      </c>
      <c r="E41" s="25"/>
      <c r="F41" s="2">
        <v>1</v>
      </c>
      <c r="G41" s="20">
        <v>0.99612477632351404</v>
      </c>
      <c r="H41" s="4">
        <v>1</v>
      </c>
      <c r="I41" s="25">
        <v>0.99857951150000002</v>
      </c>
      <c r="J41" s="4">
        <v>1</v>
      </c>
      <c r="K41" s="25">
        <v>0.99857951150000002</v>
      </c>
    </row>
    <row r="42" spans="1:11" x14ac:dyDescent="0.25">
      <c r="A42" s="1" t="s">
        <v>75</v>
      </c>
      <c r="B42" s="4">
        <v>1</v>
      </c>
      <c r="C42" s="25">
        <v>0.99802768890000004</v>
      </c>
      <c r="D42" s="25">
        <f t="shared" si="0"/>
        <v>1.9723110999999571E-3</v>
      </c>
      <c r="E42" s="25">
        <f>AVERAGE(D38:D42)</f>
        <v>1.9563012799999947E-3</v>
      </c>
      <c r="F42" s="2">
        <v>1</v>
      </c>
      <c r="G42" s="20">
        <v>0.995938893237719</v>
      </c>
      <c r="H42" s="4">
        <v>1</v>
      </c>
      <c r="I42" s="25">
        <v>0.99849940960000005</v>
      </c>
      <c r="J42" s="4">
        <v>1</v>
      </c>
      <c r="K42" s="25">
        <v>0.99849940960000005</v>
      </c>
    </row>
    <row r="43" spans="1:11" x14ac:dyDescent="0.25">
      <c r="A43" s="1" t="s">
        <v>76</v>
      </c>
      <c r="B43" s="4">
        <v>1</v>
      </c>
      <c r="C43" s="25">
        <v>0.99888422899999996</v>
      </c>
      <c r="D43" s="25">
        <f t="shared" si="0"/>
        <v>1.1157710000000431E-3</v>
      </c>
      <c r="E43" s="25"/>
      <c r="F43" s="2">
        <v>1</v>
      </c>
      <c r="G43" s="20">
        <v>0.99784684864575002</v>
      </c>
      <c r="H43" s="4">
        <v>1</v>
      </c>
      <c r="I43" s="25">
        <v>0.99927983180000002</v>
      </c>
      <c r="J43" s="4">
        <v>1</v>
      </c>
      <c r="K43" s="25">
        <v>0.99927983180000002</v>
      </c>
    </row>
    <row r="44" spans="1:11" x14ac:dyDescent="0.25">
      <c r="A44" s="1" t="s">
        <v>77</v>
      </c>
      <c r="B44" s="4">
        <v>1</v>
      </c>
      <c r="C44" s="25">
        <v>0.99847256370000004</v>
      </c>
      <c r="D44" s="25">
        <f t="shared" si="0"/>
        <v>1.5274362999999624E-3</v>
      </c>
      <c r="E44" s="25"/>
      <c r="F44" s="2">
        <v>1</v>
      </c>
      <c r="G44" s="20">
        <v>0.99716414072833504</v>
      </c>
      <c r="H44" s="4">
        <v>1</v>
      </c>
      <c r="I44" s="25">
        <v>0.99900973159999995</v>
      </c>
      <c r="J44" s="4">
        <v>1</v>
      </c>
      <c r="K44" s="25">
        <v>0.99900973159999995</v>
      </c>
    </row>
    <row r="45" spans="1:11" x14ac:dyDescent="0.25">
      <c r="A45" s="1" t="s">
        <v>78</v>
      </c>
      <c r="B45" s="4">
        <v>1</v>
      </c>
      <c r="C45" s="25">
        <v>0.99859744350000001</v>
      </c>
      <c r="D45" s="25">
        <f t="shared" si="0"/>
        <v>1.4025564999999851E-3</v>
      </c>
      <c r="E45" s="25"/>
      <c r="F45" s="2">
        <v>1</v>
      </c>
      <c r="G45" s="20">
        <v>0.99728095647376802</v>
      </c>
      <c r="H45" s="4">
        <v>1</v>
      </c>
      <c r="I45" s="25">
        <v>0.99902976310000002</v>
      </c>
      <c r="J45" s="4">
        <v>1</v>
      </c>
      <c r="K45" s="25">
        <v>0.99902976310000002</v>
      </c>
    </row>
    <row r="46" spans="1:11" x14ac:dyDescent="0.25">
      <c r="A46" s="1" t="s">
        <v>79</v>
      </c>
      <c r="B46" s="4">
        <v>1</v>
      </c>
      <c r="C46" s="25">
        <v>0.99838713800000001</v>
      </c>
      <c r="D46" s="25">
        <f t="shared" si="0"/>
        <v>1.6128619999999927E-3</v>
      </c>
      <c r="E46" s="25"/>
      <c r="F46" s="2">
        <v>1</v>
      </c>
      <c r="G46" s="20">
        <v>0.99699335004910805</v>
      </c>
      <c r="H46" s="4">
        <v>1</v>
      </c>
      <c r="I46" s="25">
        <v>0.99895964749999999</v>
      </c>
      <c r="J46" s="4">
        <v>1</v>
      </c>
      <c r="K46" s="25">
        <v>0.99895964749999999</v>
      </c>
    </row>
    <row r="47" spans="1:11" x14ac:dyDescent="0.25">
      <c r="A47" s="1" t="s">
        <v>80</v>
      </c>
      <c r="B47" s="4">
        <v>1</v>
      </c>
      <c r="C47" s="25">
        <v>0.99851304890000003</v>
      </c>
      <c r="D47" s="25">
        <f t="shared" si="0"/>
        <v>1.4869510999999669E-3</v>
      </c>
      <c r="E47" s="25">
        <f>AVERAGE(D43:D47)</f>
        <v>1.4291153799999901E-3</v>
      </c>
      <c r="F47" s="2">
        <v>1</v>
      </c>
      <c r="G47" s="20">
        <v>0.99715255627849197</v>
      </c>
      <c r="H47" s="4">
        <v>1</v>
      </c>
      <c r="I47" s="25">
        <v>0.9990197005</v>
      </c>
      <c r="J47" s="4">
        <v>1</v>
      </c>
      <c r="K47" s="25">
        <v>0.9990197005</v>
      </c>
    </row>
    <row r="48" spans="1:11" x14ac:dyDescent="0.25">
      <c r="A48" s="1" t="s">
        <v>81</v>
      </c>
      <c r="B48" s="4">
        <v>1</v>
      </c>
      <c r="C48" s="25">
        <v>0.99791463820000004</v>
      </c>
      <c r="D48" s="25">
        <f t="shared" si="0"/>
        <v>2.085361799999963E-3</v>
      </c>
      <c r="E48" s="25"/>
      <c r="F48" s="2">
        <v>1</v>
      </c>
      <c r="G48" s="20">
        <v>0.99765762339736397</v>
      </c>
      <c r="H48" s="4">
        <v>1</v>
      </c>
      <c r="I48" s="25">
        <v>0.99851972519999999</v>
      </c>
      <c r="J48" s="4">
        <v>1</v>
      </c>
      <c r="K48" s="25">
        <v>0.99851972519999999</v>
      </c>
    </row>
    <row r="49" spans="1:11" x14ac:dyDescent="0.25">
      <c r="A49" s="1" t="s">
        <v>82</v>
      </c>
      <c r="B49" s="4">
        <v>1</v>
      </c>
      <c r="C49" s="25">
        <v>0.99795279969999995</v>
      </c>
      <c r="D49" s="25">
        <f t="shared" si="0"/>
        <v>2.0472003000000516E-3</v>
      </c>
      <c r="E49" s="25"/>
      <c r="F49" s="2">
        <v>1</v>
      </c>
      <c r="G49" s="20">
        <v>0.99765886472182497</v>
      </c>
      <c r="H49" s="4">
        <v>1</v>
      </c>
      <c r="I49" s="25">
        <v>0.99860978570000003</v>
      </c>
      <c r="J49" s="4">
        <v>1</v>
      </c>
      <c r="K49" s="25">
        <v>0.99860978570000003</v>
      </c>
    </row>
    <row r="50" spans="1:11" x14ac:dyDescent="0.25">
      <c r="A50" s="1" t="s">
        <v>83</v>
      </c>
      <c r="B50" s="4">
        <v>1</v>
      </c>
      <c r="C50" s="25">
        <v>0.99814691550000001</v>
      </c>
      <c r="D50" s="25">
        <f t="shared" si="0"/>
        <v>1.8530844999999907E-3</v>
      </c>
      <c r="E50" s="25"/>
      <c r="F50" s="2">
        <v>1</v>
      </c>
      <c r="G50" s="20">
        <v>0.99798964038940097</v>
      </c>
      <c r="H50" s="4">
        <v>1</v>
      </c>
      <c r="I50" s="25">
        <v>0.99876990720000003</v>
      </c>
      <c r="J50" s="4">
        <v>1</v>
      </c>
      <c r="K50" s="25">
        <v>0.99876990720000003</v>
      </c>
    </row>
    <row r="51" spans="1:11" x14ac:dyDescent="0.25">
      <c r="A51" s="1" t="s">
        <v>84</v>
      </c>
      <c r="B51" s="4">
        <v>1</v>
      </c>
      <c r="C51" s="25">
        <v>0.99807237900000001</v>
      </c>
      <c r="D51" s="25">
        <f t="shared" si="0"/>
        <v>1.9276209999999905E-3</v>
      </c>
      <c r="E51" s="25"/>
      <c r="F51" s="2">
        <v>1</v>
      </c>
      <c r="G51" s="20">
        <v>0.99781123767818602</v>
      </c>
      <c r="H51" s="4">
        <v>1</v>
      </c>
      <c r="I51" s="25">
        <v>0.99864982079999998</v>
      </c>
      <c r="J51" s="4">
        <v>1</v>
      </c>
      <c r="K51" s="25">
        <v>0.99864982079999998</v>
      </c>
    </row>
    <row r="52" spans="1:11" x14ac:dyDescent="0.25">
      <c r="A52" s="1" t="s">
        <v>85</v>
      </c>
      <c r="B52" s="4">
        <v>1</v>
      </c>
      <c r="C52" s="25">
        <v>0.99790087110000003</v>
      </c>
      <c r="D52" s="25">
        <f t="shared" si="0"/>
        <v>2.0991288999999691E-3</v>
      </c>
      <c r="E52" s="25">
        <f>AVERAGE(D48:D52)</f>
        <v>2.0024792999999929E-3</v>
      </c>
      <c r="F52" s="2">
        <v>1</v>
      </c>
      <c r="G52" s="20">
        <v>0.99760894639478204</v>
      </c>
      <c r="H52" s="4">
        <v>1</v>
      </c>
      <c r="I52" s="25">
        <v>0.99853963570000004</v>
      </c>
      <c r="J52" s="4">
        <v>1</v>
      </c>
      <c r="K52" s="25">
        <v>0.99853963570000004</v>
      </c>
    </row>
    <row r="53" spans="1:11" x14ac:dyDescent="0.25">
      <c r="A53" s="1" t="s">
        <v>86</v>
      </c>
      <c r="B53" s="4">
        <v>1</v>
      </c>
      <c r="C53" s="25">
        <v>0.99830104470000003</v>
      </c>
      <c r="D53" s="25">
        <f t="shared" si="0"/>
        <v>1.6989552999999713E-3</v>
      </c>
      <c r="E53" s="25"/>
      <c r="F53" s="2">
        <v>1</v>
      </c>
      <c r="G53" s="20">
        <v>0.97783888401018604</v>
      </c>
      <c r="H53" s="4">
        <v>1</v>
      </c>
      <c r="I53" s="25">
        <v>0.81237135289999995</v>
      </c>
      <c r="J53" s="4">
        <v>1</v>
      </c>
      <c r="K53" s="25">
        <v>0.81237135289999995</v>
      </c>
    </row>
    <row r="54" spans="1:11" x14ac:dyDescent="0.25">
      <c r="A54" s="1" t="s">
        <v>87</v>
      </c>
      <c r="B54" s="4">
        <v>1</v>
      </c>
      <c r="C54" s="25">
        <v>0.99795747680000002</v>
      </c>
      <c r="D54" s="25">
        <f t="shared" si="0"/>
        <v>2.0425231999999793E-3</v>
      </c>
      <c r="E54" s="25"/>
      <c r="F54" s="2">
        <v>1</v>
      </c>
      <c r="G54" s="20">
        <v>0.97570846415532597</v>
      </c>
      <c r="H54" s="4">
        <v>1</v>
      </c>
      <c r="I54" s="25">
        <v>0.81680777419999995</v>
      </c>
      <c r="J54" s="4">
        <v>1</v>
      </c>
      <c r="K54" s="25">
        <v>0.81680777419999995</v>
      </c>
    </row>
    <row r="55" spans="1:11" x14ac:dyDescent="0.25">
      <c r="A55" s="1" t="s">
        <v>88</v>
      </c>
      <c r="B55" s="4">
        <v>1</v>
      </c>
      <c r="C55" s="25">
        <v>0.99847620110000002</v>
      </c>
      <c r="D55" s="25">
        <f t="shared" si="0"/>
        <v>1.5237988999999841E-3</v>
      </c>
      <c r="E55" s="25"/>
      <c r="F55" s="2">
        <v>1</v>
      </c>
      <c r="G55" s="20">
        <v>0.97802477706700797</v>
      </c>
      <c r="H55" s="4">
        <v>1</v>
      </c>
      <c r="I55" s="25">
        <v>0.82323298960000002</v>
      </c>
      <c r="J55" s="4">
        <v>1</v>
      </c>
      <c r="K55" s="25">
        <v>0.82323298960000002</v>
      </c>
    </row>
    <row r="56" spans="1:11" x14ac:dyDescent="0.25">
      <c r="A56" s="1" t="s">
        <v>89</v>
      </c>
      <c r="B56" s="4">
        <v>1</v>
      </c>
      <c r="C56" s="25">
        <v>0.99815010019999995</v>
      </c>
      <c r="D56" s="25">
        <f t="shared" si="0"/>
        <v>1.8498998000000544E-3</v>
      </c>
      <c r="E56" s="25"/>
      <c r="F56" s="2">
        <v>1</v>
      </c>
      <c r="G56" s="20">
        <v>0.97625612988488797</v>
      </c>
      <c r="H56" s="4">
        <v>1</v>
      </c>
      <c r="I56" s="25">
        <v>0.82029644369999999</v>
      </c>
      <c r="J56" s="4">
        <v>1</v>
      </c>
      <c r="K56" s="25">
        <v>0.82029644369999999</v>
      </c>
    </row>
    <row r="57" spans="1:11" x14ac:dyDescent="0.25">
      <c r="A57" s="1" t="s">
        <v>90</v>
      </c>
      <c r="B57" s="4">
        <v>1</v>
      </c>
      <c r="C57" s="25">
        <v>0.99832020229999996</v>
      </c>
      <c r="D57" s="25">
        <f t="shared" si="0"/>
        <v>1.6797977000000408E-3</v>
      </c>
      <c r="E57" s="25">
        <f>AVERAGE(D53:D57)</f>
        <v>1.7589949800000059E-3</v>
      </c>
      <c r="F57" s="2">
        <v>1</v>
      </c>
      <c r="G57" s="20">
        <v>0.97683207946552697</v>
      </c>
      <c r="H57" s="4">
        <v>1</v>
      </c>
      <c r="I57" s="25">
        <v>0.82065621840000003</v>
      </c>
      <c r="J57" s="4">
        <v>1</v>
      </c>
      <c r="K57" s="25">
        <v>0.82065621840000003</v>
      </c>
    </row>
    <row r="58" spans="1:11" ht="24.75" x14ac:dyDescent="0.25">
      <c r="A58" s="1" t="s">
        <v>91</v>
      </c>
      <c r="B58" s="4">
        <v>1</v>
      </c>
      <c r="C58" s="25">
        <v>0.99922351050000002</v>
      </c>
      <c r="D58" s="25">
        <f t="shared" si="0"/>
        <v>7.7648949999997718E-4</v>
      </c>
      <c r="E58" s="25"/>
      <c r="F58" s="2">
        <v>1</v>
      </c>
      <c r="G58" s="20">
        <v>0.99914593909824601</v>
      </c>
      <c r="H58" s="4">
        <v>1</v>
      </c>
      <c r="I58" s="25">
        <v>0.99948998919999998</v>
      </c>
      <c r="J58" s="4">
        <v>1</v>
      </c>
      <c r="K58" s="25">
        <v>0.99948998919999998</v>
      </c>
    </row>
    <row r="59" spans="1:11" ht="24.75" x14ac:dyDescent="0.25">
      <c r="A59" s="1" t="s">
        <v>92</v>
      </c>
      <c r="B59" s="4">
        <v>1</v>
      </c>
      <c r="C59" s="25">
        <v>0.99937152910000004</v>
      </c>
      <c r="D59" s="25">
        <f t="shared" si="0"/>
        <v>6.2847089999995553E-4</v>
      </c>
      <c r="E59" s="25"/>
      <c r="F59" s="2">
        <v>1</v>
      </c>
      <c r="G59" s="20">
        <v>0.99929237955189698</v>
      </c>
      <c r="H59" s="4">
        <v>1</v>
      </c>
      <c r="I59" s="25">
        <v>0.99955998040000005</v>
      </c>
      <c r="J59" s="4">
        <v>1</v>
      </c>
      <c r="K59" s="25">
        <v>0.99955998040000005</v>
      </c>
    </row>
    <row r="60" spans="1:11" ht="24.75" x14ac:dyDescent="0.25">
      <c r="A60" s="1" t="s">
        <v>93</v>
      </c>
      <c r="B60" s="4">
        <v>1</v>
      </c>
      <c r="C60" s="25">
        <v>0.99934118679999995</v>
      </c>
      <c r="D60" s="25">
        <f t="shared" si="0"/>
        <v>6.5881320000005239E-4</v>
      </c>
      <c r="E60" s="25"/>
      <c r="F60" s="2">
        <v>1</v>
      </c>
      <c r="G60" s="20">
        <v>0.99926155580795595</v>
      </c>
      <c r="H60" s="4">
        <v>1</v>
      </c>
      <c r="I60" s="25">
        <v>0.99955997090000004</v>
      </c>
      <c r="J60" s="4">
        <v>1</v>
      </c>
      <c r="K60" s="25">
        <v>0.99955997090000004</v>
      </c>
    </row>
    <row r="61" spans="1:11" ht="24.75" x14ac:dyDescent="0.25">
      <c r="A61" s="1" t="s">
        <v>94</v>
      </c>
      <c r="B61" s="4">
        <v>1</v>
      </c>
      <c r="C61" s="25">
        <v>0.99915531840000005</v>
      </c>
      <c r="D61" s="25">
        <f t="shared" si="0"/>
        <v>8.446815999999524E-4</v>
      </c>
      <c r="E61" s="25"/>
      <c r="F61" s="2">
        <v>1</v>
      </c>
      <c r="G61" s="20">
        <v>0.99908143201921296</v>
      </c>
      <c r="H61" s="4">
        <v>1</v>
      </c>
      <c r="I61" s="25">
        <v>0.9994299754</v>
      </c>
      <c r="J61" s="4">
        <v>1</v>
      </c>
      <c r="K61" s="25">
        <v>0.9994299754</v>
      </c>
    </row>
    <row r="62" spans="1:11" ht="24.75" x14ac:dyDescent="0.25">
      <c r="A62" s="1" t="s">
        <v>95</v>
      </c>
      <c r="B62" s="4">
        <v>1</v>
      </c>
      <c r="C62" s="25">
        <v>0.99930933249999998</v>
      </c>
      <c r="D62" s="25">
        <f t="shared" si="0"/>
        <v>6.9066750000001953E-4</v>
      </c>
      <c r="E62" s="25">
        <f>AVERAGE(D58:D62)</f>
        <v>7.1982453999999143E-4</v>
      </c>
      <c r="F62" s="2">
        <v>1</v>
      </c>
      <c r="G62" s="20">
        <v>0.99926142417589803</v>
      </c>
      <c r="H62" s="4">
        <v>1</v>
      </c>
      <c r="I62" s="25">
        <v>0.99954997619999997</v>
      </c>
      <c r="J62" s="4">
        <v>1</v>
      </c>
      <c r="K62" s="25">
        <v>0.99954997619999997</v>
      </c>
    </row>
    <row r="63" spans="1:11" ht="24.75" x14ac:dyDescent="0.25">
      <c r="A63" s="1" t="s">
        <v>96</v>
      </c>
      <c r="B63" s="4">
        <v>1</v>
      </c>
      <c r="C63" s="25">
        <v>0.99705568929999999</v>
      </c>
      <c r="D63" s="25">
        <f t="shared" si="0"/>
        <v>2.9443107000000079E-3</v>
      </c>
      <c r="E63" s="25"/>
      <c r="F63" s="2">
        <v>1</v>
      </c>
      <c r="G63" s="20">
        <v>0.99276704895525503</v>
      </c>
      <c r="H63" s="4">
        <v>1</v>
      </c>
      <c r="I63" s="25">
        <v>0.99811991479999995</v>
      </c>
      <c r="J63" s="4">
        <v>1</v>
      </c>
      <c r="K63" s="25">
        <v>0.99811991479999995</v>
      </c>
    </row>
    <row r="64" spans="1:11" ht="24.75" x14ac:dyDescent="0.25">
      <c r="A64" s="1" t="s">
        <v>97</v>
      </c>
      <c r="B64" s="4">
        <v>1</v>
      </c>
      <c r="C64" s="25">
        <v>0.99743988539999995</v>
      </c>
      <c r="D64" s="25">
        <f t="shared" si="0"/>
        <v>2.5601146000000519E-3</v>
      </c>
      <c r="E64" s="25"/>
      <c r="F64" s="2">
        <v>1</v>
      </c>
      <c r="G64" s="20">
        <v>0.99381182857027694</v>
      </c>
      <c r="H64" s="4">
        <v>1</v>
      </c>
      <c r="I64" s="25">
        <v>0.9982899167</v>
      </c>
      <c r="J64" s="4">
        <v>1</v>
      </c>
      <c r="K64" s="25">
        <v>0.9982899167</v>
      </c>
    </row>
    <row r="65" spans="1:11" ht="24.75" x14ac:dyDescent="0.25">
      <c r="A65" s="1" t="s">
        <v>98</v>
      </c>
      <c r="B65" s="4">
        <v>1</v>
      </c>
      <c r="C65" s="25">
        <v>0.99695982780000003</v>
      </c>
      <c r="D65" s="25">
        <f t="shared" si="0"/>
        <v>3.0401721999999687E-3</v>
      </c>
      <c r="E65" s="25"/>
      <c r="F65" s="2">
        <v>1</v>
      </c>
      <c r="G65" s="20">
        <v>0.99249757522101301</v>
      </c>
      <c r="H65" s="4">
        <v>1</v>
      </c>
      <c r="I65" s="25">
        <v>0.99797981329999996</v>
      </c>
      <c r="J65" s="4">
        <v>1</v>
      </c>
      <c r="K65" s="25">
        <v>0.99797981329999996</v>
      </c>
    </row>
    <row r="66" spans="1:11" ht="24.75" x14ac:dyDescent="0.25">
      <c r="A66" s="1" t="s">
        <v>99</v>
      </c>
      <c r="B66" s="4">
        <v>1</v>
      </c>
      <c r="C66" s="25">
        <v>0.99703681070000005</v>
      </c>
      <c r="D66" s="25">
        <f t="shared" si="0"/>
        <v>2.9631892999999465E-3</v>
      </c>
      <c r="E66" s="25"/>
      <c r="F66" s="2">
        <v>1</v>
      </c>
      <c r="G66" s="20">
        <v>0.99284962047976</v>
      </c>
      <c r="H66" s="4">
        <v>1</v>
      </c>
      <c r="I66" s="25">
        <v>0.99806986939999998</v>
      </c>
      <c r="J66" s="4">
        <v>1</v>
      </c>
      <c r="K66" s="25">
        <v>0.99806986939999998</v>
      </c>
    </row>
    <row r="67" spans="1:11" ht="24.75" x14ac:dyDescent="0.25">
      <c r="A67" s="1" t="s">
        <v>100</v>
      </c>
      <c r="B67" s="4">
        <v>1</v>
      </c>
      <c r="C67" s="25">
        <v>0.99736794299999998</v>
      </c>
      <c r="D67" s="25">
        <f t="shared" si="0"/>
        <v>2.632057000000021E-3</v>
      </c>
      <c r="E67" s="25">
        <f>AVERAGE(D63:D67)</f>
        <v>2.8279687599999993E-3</v>
      </c>
      <c r="F67" s="2">
        <v>1</v>
      </c>
      <c r="G67" s="20">
        <v>0.99384477688920203</v>
      </c>
      <c r="H67" s="4">
        <v>1</v>
      </c>
      <c r="I67" s="25">
        <v>0.99825987979999997</v>
      </c>
      <c r="J67" s="4">
        <v>1</v>
      </c>
      <c r="K67" s="25">
        <v>0.99825987979999997</v>
      </c>
    </row>
    <row r="68" spans="1:11" x14ac:dyDescent="0.25">
      <c r="A68" s="1" t="s">
        <v>101</v>
      </c>
      <c r="B68" s="4">
        <v>1</v>
      </c>
      <c r="C68" s="25">
        <v>0.99731568780000002</v>
      </c>
      <c r="D68" s="25">
        <f t="shared" ref="D68:D127" si="1">1-C68</f>
        <v>2.6843121999999831E-3</v>
      </c>
      <c r="E68" s="25"/>
      <c r="F68" s="2">
        <v>1</v>
      </c>
      <c r="G68" s="20">
        <v>0.99729480294942596</v>
      </c>
      <c r="H68" s="4">
        <v>1</v>
      </c>
      <c r="I68" s="25">
        <v>0.99750975909999995</v>
      </c>
      <c r="J68" s="4">
        <v>1</v>
      </c>
      <c r="K68" s="25">
        <v>0.99750975909999995</v>
      </c>
    </row>
    <row r="69" spans="1:11" x14ac:dyDescent="0.25">
      <c r="A69" s="1" t="s">
        <v>102</v>
      </c>
      <c r="B69" s="4">
        <v>1</v>
      </c>
      <c r="C69" s="25">
        <v>0.99738064049999997</v>
      </c>
      <c r="D69" s="25">
        <f t="shared" si="1"/>
        <v>2.6193595000000292E-3</v>
      </c>
      <c r="E69" s="25"/>
      <c r="F69" s="2">
        <v>1</v>
      </c>
      <c r="G69" s="20">
        <v>0.99730990909238604</v>
      </c>
      <c r="H69" s="4">
        <v>1</v>
      </c>
      <c r="I69" s="25">
        <v>0.99761984260000003</v>
      </c>
      <c r="J69" s="4">
        <v>1</v>
      </c>
      <c r="K69" s="25">
        <v>0.99761984260000003</v>
      </c>
    </row>
    <row r="70" spans="1:11" x14ac:dyDescent="0.25">
      <c r="A70" s="1" t="s">
        <v>103</v>
      </c>
      <c r="B70" s="4">
        <v>1</v>
      </c>
      <c r="C70" s="25">
        <v>0.99781158609999998</v>
      </c>
      <c r="D70" s="25">
        <f t="shared" si="1"/>
        <v>2.1884139000000191E-3</v>
      </c>
      <c r="E70" s="25"/>
      <c r="F70" s="2">
        <v>1</v>
      </c>
      <c r="G70" s="20">
        <v>0.99776435963329901</v>
      </c>
      <c r="H70" s="4">
        <v>1</v>
      </c>
      <c r="I70" s="25">
        <v>0.99778968840000004</v>
      </c>
      <c r="J70" s="4">
        <v>1</v>
      </c>
      <c r="K70" s="25">
        <v>0.99778968840000004</v>
      </c>
    </row>
    <row r="71" spans="1:11" x14ac:dyDescent="0.25">
      <c r="A71" s="1" t="s">
        <v>104</v>
      </c>
      <c r="B71" s="4">
        <v>1</v>
      </c>
      <c r="C71" s="25">
        <v>0.99751120449999997</v>
      </c>
      <c r="D71" s="25">
        <f t="shared" si="1"/>
        <v>2.4887955000000295E-3</v>
      </c>
      <c r="E71" s="25"/>
      <c r="F71" s="2">
        <v>1</v>
      </c>
      <c r="G71" s="20">
        <v>0.99744507979411201</v>
      </c>
      <c r="H71" s="4">
        <v>1</v>
      </c>
      <c r="I71" s="25">
        <v>0.99755968210000001</v>
      </c>
      <c r="J71" s="4">
        <v>1</v>
      </c>
      <c r="K71" s="25">
        <v>0.99755968210000001</v>
      </c>
    </row>
    <row r="72" spans="1:11" x14ac:dyDescent="0.25">
      <c r="A72" s="1" t="s">
        <v>105</v>
      </c>
      <c r="B72" s="4">
        <v>1</v>
      </c>
      <c r="C72" s="25">
        <v>0.99722530080000005</v>
      </c>
      <c r="D72" s="25">
        <f t="shared" si="1"/>
        <v>2.7746991999999526E-3</v>
      </c>
      <c r="E72" s="25">
        <f>AVERAGE(D68:D72)</f>
        <v>2.5511160600000028E-3</v>
      </c>
      <c r="F72" s="2">
        <v>1</v>
      </c>
      <c r="G72" s="20">
        <v>0.99714818925305204</v>
      </c>
      <c r="H72" s="4">
        <v>1</v>
      </c>
      <c r="I72" s="25">
        <v>0.99730962280000002</v>
      </c>
      <c r="J72" s="4">
        <v>1</v>
      </c>
      <c r="K72" s="25">
        <v>0.99730962280000002</v>
      </c>
    </row>
    <row r="73" spans="1:11" ht="24.75" x14ac:dyDescent="0.25">
      <c r="A73" s="1" t="s">
        <v>106</v>
      </c>
      <c r="B73" s="4">
        <v>1</v>
      </c>
      <c r="C73" s="25">
        <v>0.99846828340000005</v>
      </c>
      <c r="D73" s="25">
        <f t="shared" si="1"/>
        <v>1.5317165999999549E-3</v>
      </c>
      <c r="E73" s="25"/>
      <c r="F73" s="2">
        <v>1</v>
      </c>
      <c r="G73" s="20">
        <v>0.99727252621750495</v>
      </c>
      <c r="H73" s="4">
        <v>1</v>
      </c>
      <c r="I73" s="25">
        <v>0.90386519259999998</v>
      </c>
      <c r="J73" s="4">
        <v>1</v>
      </c>
      <c r="K73" s="25">
        <v>0.90386519259999998</v>
      </c>
    </row>
    <row r="74" spans="1:11" ht="24.75" x14ac:dyDescent="0.25">
      <c r="A74" s="1" t="s">
        <v>107</v>
      </c>
      <c r="B74" s="4">
        <v>1</v>
      </c>
      <c r="C74" s="25">
        <v>0.9986498331</v>
      </c>
      <c r="D74" s="25">
        <f t="shared" si="1"/>
        <v>1.3501669000000049E-3</v>
      </c>
      <c r="E74" s="25"/>
      <c r="F74" s="2">
        <v>1</v>
      </c>
      <c r="G74" s="20">
        <v>0.99786155154346501</v>
      </c>
      <c r="H74" s="4">
        <v>1</v>
      </c>
      <c r="I74" s="25">
        <v>0.90370141209999999</v>
      </c>
      <c r="J74" s="4">
        <v>1</v>
      </c>
      <c r="K74" s="25">
        <v>0.90370141209999999</v>
      </c>
    </row>
    <row r="75" spans="1:11" ht="24.75" x14ac:dyDescent="0.25">
      <c r="A75" s="1" t="s">
        <v>108</v>
      </c>
      <c r="B75" s="4">
        <v>1</v>
      </c>
      <c r="C75" s="25">
        <v>0.99840354269999998</v>
      </c>
      <c r="D75" s="25">
        <f t="shared" si="1"/>
        <v>1.5964573000000204E-3</v>
      </c>
      <c r="E75" s="25"/>
      <c r="F75" s="2">
        <v>1</v>
      </c>
      <c r="G75" s="20">
        <v>0.99713001870248097</v>
      </c>
      <c r="H75" s="4">
        <v>1</v>
      </c>
      <c r="I75" s="25">
        <v>0.9047211839</v>
      </c>
      <c r="J75" s="4">
        <v>1</v>
      </c>
      <c r="K75" s="25">
        <v>0.9047211839</v>
      </c>
    </row>
    <row r="76" spans="1:11" ht="24.75" x14ac:dyDescent="0.25">
      <c r="A76" s="1" t="s">
        <v>109</v>
      </c>
      <c r="B76" s="4">
        <v>1</v>
      </c>
      <c r="C76" s="25">
        <v>0.99838336729999999</v>
      </c>
      <c r="D76" s="25">
        <f t="shared" si="1"/>
        <v>1.6166327000000091E-3</v>
      </c>
      <c r="E76" s="25"/>
      <c r="F76" s="2">
        <v>1</v>
      </c>
      <c r="G76" s="20">
        <v>0.99747296016077802</v>
      </c>
      <c r="H76" s="4">
        <v>1</v>
      </c>
      <c r="I76" s="25">
        <v>0.90454956360000005</v>
      </c>
      <c r="J76" s="4">
        <v>1</v>
      </c>
      <c r="K76" s="25">
        <v>0.90454956360000005</v>
      </c>
    </row>
    <row r="77" spans="1:11" ht="24.75" x14ac:dyDescent="0.25">
      <c r="A77" s="1" t="s">
        <v>110</v>
      </c>
      <c r="B77" s="4">
        <v>1</v>
      </c>
      <c r="C77" s="25">
        <v>0.99858133240000002</v>
      </c>
      <c r="D77" s="25">
        <f t="shared" si="1"/>
        <v>1.4186675999999787E-3</v>
      </c>
      <c r="E77" s="25">
        <f>AVERAGE(D73:D77)</f>
        <v>1.5027282199999935E-3</v>
      </c>
      <c r="F77" s="2">
        <v>1</v>
      </c>
      <c r="G77" s="20">
        <v>0.99734779845979304</v>
      </c>
      <c r="H77" s="4">
        <v>1</v>
      </c>
      <c r="I77" s="25">
        <v>0.90431492899999999</v>
      </c>
      <c r="J77" s="4">
        <v>1</v>
      </c>
      <c r="K77" s="25">
        <v>0.90431492899999999</v>
      </c>
    </row>
    <row r="78" spans="1:11" ht="24.75" x14ac:dyDescent="0.25">
      <c r="A78" s="1" t="s">
        <v>111</v>
      </c>
      <c r="B78" s="4">
        <v>1</v>
      </c>
      <c r="C78" s="25">
        <v>0.99771300429999998</v>
      </c>
      <c r="D78" s="25">
        <f t="shared" si="1"/>
        <v>2.2869957000000163E-3</v>
      </c>
      <c r="E78" s="25"/>
      <c r="F78" s="2">
        <v>1</v>
      </c>
      <c r="G78" s="20">
        <v>0.99756338237321895</v>
      </c>
      <c r="H78" s="4">
        <v>1</v>
      </c>
      <c r="I78" s="25">
        <v>0.99852968200000003</v>
      </c>
      <c r="J78" s="4">
        <v>1</v>
      </c>
      <c r="K78" s="25">
        <v>0.99852968200000003</v>
      </c>
    </row>
    <row r="79" spans="1:11" ht="24.75" x14ac:dyDescent="0.25">
      <c r="A79" s="1" t="s">
        <v>112</v>
      </c>
      <c r="B79" s="4">
        <v>1</v>
      </c>
      <c r="C79" s="25">
        <v>0.99772497199999999</v>
      </c>
      <c r="D79" s="25">
        <f t="shared" si="1"/>
        <v>2.2750280000000123E-3</v>
      </c>
      <c r="E79" s="25"/>
      <c r="F79" s="2">
        <v>1</v>
      </c>
      <c r="G79" s="20">
        <v>0.99761146485344099</v>
      </c>
      <c r="H79" s="4">
        <v>1</v>
      </c>
      <c r="I79" s="25">
        <v>0.99850959029999997</v>
      </c>
      <c r="J79" s="4">
        <v>1</v>
      </c>
      <c r="K79" s="25">
        <v>0.99850959029999997</v>
      </c>
    </row>
    <row r="80" spans="1:11" ht="24.75" x14ac:dyDescent="0.25">
      <c r="A80" s="1" t="s">
        <v>113</v>
      </c>
      <c r="B80" s="4">
        <v>1</v>
      </c>
      <c r="C80" s="25">
        <v>0.9981037049</v>
      </c>
      <c r="D80" s="25">
        <f t="shared" si="1"/>
        <v>1.8962951000000006E-3</v>
      </c>
      <c r="E80" s="25"/>
      <c r="F80" s="2">
        <v>1</v>
      </c>
      <c r="G80" s="20">
        <v>0.99798390493897604</v>
      </c>
      <c r="H80" s="4">
        <v>1</v>
      </c>
      <c r="I80" s="25">
        <v>0.99870969610000004</v>
      </c>
      <c r="J80" s="4">
        <v>1</v>
      </c>
      <c r="K80" s="25">
        <v>0.99870969610000004</v>
      </c>
    </row>
    <row r="81" spans="1:11" ht="24.75" x14ac:dyDescent="0.25">
      <c r="A81" s="1" t="s">
        <v>114</v>
      </c>
      <c r="B81" s="4">
        <v>1</v>
      </c>
      <c r="C81" s="25">
        <v>0.99787093709999997</v>
      </c>
      <c r="D81" s="25">
        <f t="shared" si="1"/>
        <v>2.1290629000000338E-3</v>
      </c>
      <c r="E81" s="25"/>
      <c r="F81" s="2">
        <v>1</v>
      </c>
      <c r="G81" s="20">
        <v>0.99771421291992501</v>
      </c>
      <c r="H81" s="4">
        <v>1</v>
      </c>
      <c r="I81" s="25">
        <v>0.9986497231</v>
      </c>
      <c r="J81" s="4">
        <v>1</v>
      </c>
      <c r="K81" s="25">
        <v>0.9986497231</v>
      </c>
    </row>
    <row r="82" spans="1:11" ht="24.75" x14ac:dyDescent="0.25">
      <c r="A82" s="1" t="s">
        <v>115</v>
      </c>
      <c r="B82" s="4">
        <v>1</v>
      </c>
      <c r="C82" s="25">
        <v>0.99798553609999996</v>
      </c>
      <c r="D82" s="25">
        <f t="shared" si="1"/>
        <v>2.0144639000000408E-3</v>
      </c>
      <c r="E82" s="25">
        <f>AVERAGE(D78:D82)</f>
        <v>2.1203691200000208E-3</v>
      </c>
      <c r="F82" s="2">
        <v>1</v>
      </c>
      <c r="G82" s="20">
        <v>0.99789728702923097</v>
      </c>
      <c r="H82" s="4">
        <v>1</v>
      </c>
      <c r="I82" s="25">
        <v>0.99869961640000005</v>
      </c>
      <c r="J82" s="4">
        <v>1</v>
      </c>
      <c r="K82" s="25">
        <v>0.99869961640000005</v>
      </c>
    </row>
    <row r="83" spans="1:11" ht="24.75" x14ac:dyDescent="0.25">
      <c r="A83" s="1" t="s">
        <v>116</v>
      </c>
      <c r="B83" s="4">
        <v>1</v>
      </c>
      <c r="C83" s="25">
        <v>0.99842134680000005</v>
      </c>
      <c r="D83" s="25">
        <f t="shared" si="1"/>
        <v>1.5786531999999465E-3</v>
      </c>
      <c r="E83" s="25"/>
      <c r="F83" s="2">
        <v>1</v>
      </c>
      <c r="G83" s="20">
        <v>0.998100358076909</v>
      </c>
      <c r="H83" s="4">
        <v>1</v>
      </c>
      <c r="I83" s="25">
        <v>0.99868992609999996</v>
      </c>
      <c r="J83" s="4">
        <v>1</v>
      </c>
      <c r="K83" s="25">
        <v>0.99868992609999996</v>
      </c>
    </row>
    <row r="84" spans="1:11" ht="24.75" x14ac:dyDescent="0.25">
      <c r="A84" s="1" t="s">
        <v>117</v>
      </c>
      <c r="B84" s="4">
        <v>1</v>
      </c>
      <c r="C84" s="25">
        <v>0.99852686680000002</v>
      </c>
      <c r="D84" s="25">
        <f t="shared" si="1"/>
        <v>1.4731331999999764E-3</v>
      </c>
      <c r="E84" s="25"/>
      <c r="F84" s="2">
        <v>1</v>
      </c>
      <c r="G84" s="20">
        <v>0.99823548965014697</v>
      </c>
      <c r="H84" s="4">
        <v>1</v>
      </c>
      <c r="I84" s="25">
        <v>0.99874990210000003</v>
      </c>
      <c r="J84" s="4">
        <v>1</v>
      </c>
      <c r="K84" s="25">
        <v>0.99874990210000003</v>
      </c>
    </row>
    <row r="85" spans="1:11" ht="24.75" x14ac:dyDescent="0.25">
      <c r="A85" s="1" t="s">
        <v>118</v>
      </c>
      <c r="B85" s="4">
        <v>1</v>
      </c>
      <c r="C85" s="25">
        <v>0.99846115629999999</v>
      </c>
      <c r="D85" s="25">
        <f t="shared" si="1"/>
        <v>1.5388437000000144E-3</v>
      </c>
      <c r="E85" s="25"/>
      <c r="F85" s="2">
        <v>1</v>
      </c>
      <c r="G85" s="20">
        <v>0.99815830517716497</v>
      </c>
      <c r="H85" s="4">
        <v>1</v>
      </c>
      <c r="I85" s="25">
        <v>0.99870992670000003</v>
      </c>
      <c r="J85" s="4">
        <v>1</v>
      </c>
      <c r="K85" s="25">
        <v>0.99870992670000003</v>
      </c>
    </row>
    <row r="86" spans="1:11" ht="24.75" x14ac:dyDescent="0.25">
      <c r="A86" s="1" t="s">
        <v>119</v>
      </c>
      <c r="B86" s="4">
        <v>1</v>
      </c>
      <c r="C86" s="25">
        <v>0.99844802690000001</v>
      </c>
      <c r="D86" s="25">
        <f t="shared" si="1"/>
        <v>1.5519730999999926E-3</v>
      </c>
      <c r="E86" s="25"/>
      <c r="F86" s="2">
        <v>1</v>
      </c>
      <c r="G86" s="20">
        <v>0.99789021777564202</v>
      </c>
      <c r="H86" s="4">
        <v>1</v>
      </c>
      <c r="I86" s="25">
        <v>0.99877980170000003</v>
      </c>
      <c r="J86" s="4">
        <v>1</v>
      </c>
      <c r="K86" s="25">
        <v>0.99877980170000003</v>
      </c>
    </row>
    <row r="87" spans="1:11" ht="24.75" x14ac:dyDescent="0.25">
      <c r="A87" s="1" t="s">
        <v>120</v>
      </c>
      <c r="B87" s="4">
        <v>1</v>
      </c>
      <c r="C87" s="25">
        <v>0.99819622119999996</v>
      </c>
      <c r="D87" s="25">
        <f t="shared" si="1"/>
        <v>1.8037788000000443E-3</v>
      </c>
      <c r="E87" s="25">
        <f>AVERAGE(D83:D87)</f>
        <v>1.5892763999999949E-3</v>
      </c>
      <c r="F87" s="2">
        <v>1</v>
      </c>
      <c r="G87" s="20">
        <v>0.99790004946412303</v>
      </c>
      <c r="H87" s="4">
        <v>1</v>
      </c>
      <c r="I87" s="25">
        <v>0.99849967149999996</v>
      </c>
      <c r="J87" s="4">
        <v>1</v>
      </c>
      <c r="K87" s="25">
        <v>0.99849967149999996</v>
      </c>
    </row>
    <row r="88" spans="1:11" ht="24.75" x14ac:dyDescent="0.25">
      <c r="A88" s="1" t="s">
        <v>121</v>
      </c>
      <c r="B88" s="4">
        <v>1</v>
      </c>
      <c r="C88" s="25">
        <v>0.99685879639999997</v>
      </c>
      <c r="D88" s="25">
        <f t="shared" si="1"/>
        <v>3.141203600000031E-3</v>
      </c>
      <c r="E88" s="25"/>
      <c r="F88" s="2">
        <v>1</v>
      </c>
      <c r="G88" s="20">
        <v>0.99637011664286301</v>
      </c>
      <c r="H88" s="4">
        <v>1</v>
      </c>
      <c r="I88" s="25">
        <v>0.99760906579999997</v>
      </c>
      <c r="J88" s="4">
        <v>1</v>
      </c>
      <c r="K88" s="25">
        <v>0.99760906579999997</v>
      </c>
    </row>
    <row r="89" spans="1:11" ht="24.75" x14ac:dyDescent="0.25">
      <c r="A89" s="1" t="s">
        <v>122</v>
      </c>
      <c r="B89" s="4">
        <v>1</v>
      </c>
      <c r="C89" s="25">
        <v>0.99715801579999996</v>
      </c>
      <c r="D89" s="25">
        <f t="shared" si="1"/>
        <v>2.8419842000000362E-3</v>
      </c>
      <c r="E89" s="25"/>
      <c r="F89" s="2">
        <v>1</v>
      </c>
      <c r="G89" s="20">
        <v>0.99671212893373196</v>
      </c>
      <c r="H89" s="4">
        <v>1</v>
      </c>
      <c r="I89" s="25">
        <v>0.99773878400000005</v>
      </c>
      <c r="J89" s="4">
        <v>1</v>
      </c>
      <c r="K89" s="25">
        <v>0.99773878400000005</v>
      </c>
    </row>
    <row r="90" spans="1:11" ht="24.75" x14ac:dyDescent="0.25">
      <c r="A90" s="1" t="s">
        <v>123</v>
      </c>
      <c r="B90" s="4">
        <v>1</v>
      </c>
      <c r="C90" s="25">
        <v>0.99721648289999998</v>
      </c>
      <c r="D90" s="25">
        <f t="shared" si="1"/>
        <v>2.7835171000000214E-3</v>
      </c>
      <c r="E90" s="25"/>
      <c r="F90" s="2">
        <v>1</v>
      </c>
      <c r="G90" s="20">
        <v>0.99663961328702</v>
      </c>
      <c r="H90" s="4">
        <v>1</v>
      </c>
      <c r="I90" s="25">
        <v>0.99795889829999995</v>
      </c>
      <c r="J90" s="4">
        <v>1</v>
      </c>
      <c r="K90" s="25">
        <v>0.99795889829999995</v>
      </c>
    </row>
    <row r="91" spans="1:11" ht="24.75" x14ac:dyDescent="0.25">
      <c r="A91" s="1" t="s">
        <v>124</v>
      </c>
      <c r="B91" s="4">
        <v>1</v>
      </c>
      <c r="C91" s="25">
        <v>0.99722465220000001</v>
      </c>
      <c r="D91" s="25">
        <f t="shared" si="1"/>
        <v>2.7753477999999943E-3</v>
      </c>
      <c r="E91" s="25"/>
      <c r="F91" s="2">
        <v>1</v>
      </c>
      <c r="G91" s="20">
        <v>0.99672981360756696</v>
      </c>
      <c r="H91" s="4">
        <v>1</v>
      </c>
      <c r="I91" s="25">
        <v>0.99785924680000004</v>
      </c>
      <c r="J91" s="4">
        <v>1</v>
      </c>
      <c r="K91" s="25">
        <v>0.99785924680000004</v>
      </c>
    </row>
    <row r="92" spans="1:11" ht="24.75" x14ac:dyDescent="0.25">
      <c r="A92" s="1" t="s">
        <v>125</v>
      </c>
      <c r="B92" s="4">
        <v>1</v>
      </c>
      <c r="C92" s="25">
        <v>0.99728215019999999</v>
      </c>
      <c r="D92" s="25">
        <f t="shared" si="1"/>
        <v>2.7178498000000051E-3</v>
      </c>
      <c r="E92" s="25">
        <f>AVERAGE(D88:D92)</f>
        <v>2.8519805000000176E-3</v>
      </c>
      <c r="F92" s="2">
        <v>1</v>
      </c>
      <c r="G92" s="20">
        <v>0.99672851881642699</v>
      </c>
      <c r="H92" s="4">
        <v>1</v>
      </c>
      <c r="I92" s="25">
        <v>0.99798868360000004</v>
      </c>
      <c r="J92" s="4">
        <v>1</v>
      </c>
      <c r="K92" s="25">
        <v>0.99798868360000004</v>
      </c>
    </row>
    <row r="93" spans="1:11" ht="24.75" x14ac:dyDescent="0.25">
      <c r="A93" s="1" t="s">
        <v>126</v>
      </c>
      <c r="B93" s="4">
        <v>1</v>
      </c>
      <c r="C93" s="25">
        <v>0.9977076923</v>
      </c>
      <c r="D93" s="25">
        <f t="shared" si="1"/>
        <v>2.2923076999999958E-3</v>
      </c>
      <c r="E93" s="25"/>
      <c r="F93" s="2">
        <v>1</v>
      </c>
      <c r="G93" s="20">
        <v>0.99745882072198799</v>
      </c>
      <c r="H93" s="4">
        <v>1</v>
      </c>
      <c r="I93" s="25">
        <v>0.99844959430000002</v>
      </c>
      <c r="J93" s="4">
        <v>1</v>
      </c>
      <c r="K93" s="25">
        <v>0.99844959430000002</v>
      </c>
    </row>
    <row r="94" spans="1:11" ht="24.75" x14ac:dyDescent="0.25">
      <c r="A94" s="1" t="s">
        <v>127</v>
      </c>
      <c r="B94" s="4">
        <v>1</v>
      </c>
      <c r="C94" s="25">
        <v>0.99749974090000004</v>
      </c>
      <c r="D94" s="25">
        <f t="shared" si="1"/>
        <v>2.5002590999999574E-3</v>
      </c>
      <c r="E94" s="25"/>
      <c r="F94" s="2">
        <v>1</v>
      </c>
      <c r="G94" s="20">
        <v>0.99715556130693095</v>
      </c>
      <c r="H94" s="4">
        <v>1</v>
      </c>
      <c r="I94" s="25">
        <v>0.9982192473</v>
      </c>
      <c r="J94" s="4">
        <v>1</v>
      </c>
      <c r="K94" s="25">
        <v>0.9982192473</v>
      </c>
    </row>
    <row r="95" spans="1:11" ht="24.75" x14ac:dyDescent="0.25">
      <c r="A95" s="1" t="s">
        <v>128</v>
      </c>
      <c r="B95" s="4">
        <v>1</v>
      </c>
      <c r="C95" s="25">
        <v>0.99760573850000001</v>
      </c>
      <c r="D95" s="25">
        <f t="shared" si="1"/>
        <v>2.3942614999999945E-3</v>
      </c>
      <c r="E95" s="25"/>
      <c r="F95" s="2">
        <v>1</v>
      </c>
      <c r="G95" s="20">
        <v>0.99732466570911205</v>
      </c>
      <c r="H95" s="4">
        <v>1</v>
      </c>
      <c r="I95" s="25">
        <v>0.99827933769999999</v>
      </c>
      <c r="J95" s="4">
        <v>1</v>
      </c>
      <c r="K95" s="25">
        <v>0.99827933769999999</v>
      </c>
    </row>
    <row r="96" spans="1:11" ht="24.75" x14ac:dyDescent="0.25">
      <c r="A96" s="1" t="s">
        <v>129</v>
      </c>
      <c r="B96" s="4">
        <v>1</v>
      </c>
      <c r="C96" s="25">
        <v>0.99762157939999996</v>
      </c>
      <c r="D96" s="25">
        <f t="shared" si="1"/>
        <v>2.3784206000000419E-3</v>
      </c>
      <c r="E96" s="25"/>
      <c r="F96" s="2">
        <v>1</v>
      </c>
      <c r="G96" s="20">
        <v>0.99728434718094106</v>
      </c>
      <c r="H96" s="4">
        <v>1</v>
      </c>
      <c r="I96" s="25">
        <v>0.99834926079999997</v>
      </c>
      <c r="J96" s="4">
        <v>1</v>
      </c>
      <c r="K96" s="25">
        <v>0.99834926079999997</v>
      </c>
    </row>
    <row r="97" spans="1:11" ht="24.75" x14ac:dyDescent="0.25">
      <c r="A97" s="1" t="s">
        <v>130</v>
      </c>
      <c r="B97" s="4">
        <v>1</v>
      </c>
      <c r="C97" s="25">
        <v>0.99790452819999997</v>
      </c>
      <c r="D97" s="25">
        <f t="shared" si="1"/>
        <v>2.0954718000000261E-3</v>
      </c>
      <c r="E97" s="25">
        <f>AVERAGE(D93:D97)</f>
        <v>2.3321441400000033E-3</v>
      </c>
      <c r="F97" s="2">
        <v>1</v>
      </c>
      <c r="G97" s="20">
        <v>0.99757872156688299</v>
      </c>
      <c r="H97" s="4">
        <v>1</v>
      </c>
      <c r="I97" s="25">
        <v>0.99849962039999995</v>
      </c>
      <c r="J97" s="4">
        <v>1</v>
      </c>
      <c r="K97" s="25">
        <v>0.99849962039999995</v>
      </c>
    </row>
    <row r="98" spans="1:11" ht="24.75" x14ac:dyDescent="0.25">
      <c r="A98" s="1" t="s">
        <v>131</v>
      </c>
      <c r="B98" s="4">
        <v>1</v>
      </c>
      <c r="C98" s="25">
        <v>0.99790141399999999</v>
      </c>
      <c r="D98" s="25">
        <f t="shared" si="1"/>
        <v>2.0985860000000134E-3</v>
      </c>
      <c r="E98" s="25"/>
      <c r="F98" s="2">
        <v>1</v>
      </c>
      <c r="G98" s="20">
        <v>0.92402302496884303</v>
      </c>
      <c r="H98" s="4">
        <v>1</v>
      </c>
      <c r="I98" s="25">
        <v>0.99304113100000002</v>
      </c>
      <c r="J98" s="4">
        <v>2</v>
      </c>
      <c r="K98" s="25">
        <v>5.8020995000000004E-3</v>
      </c>
    </row>
    <row r="99" spans="1:11" ht="24.75" x14ac:dyDescent="0.25">
      <c r="A99" s="1" t="s">
        <v>132</v>
      </c>
      <c r="B99" s="4">
        <v>1</v>
      </c>
      <c r="C99" s="25">
        <v>0.9979401483</v>
      </c>
      <c r="D99" s="25">
        <f t="shared" si="1"/>
        <v>2.0598517000000038E-3</v>
      </c>
      <c r="E99" s="25"/>
      <c r="F99" s="2">
        <v>1</v>
      </c>
      <c r="G99" s="20">
        <v>0.92679329374427799</v>
      </c>
      <c r="H99" s="4">
        <v>1</v>
      </c>
      <c r="I99" s="25">
        <v>0.99207207200000003</v>
      </c>
      <c r="J99" s="4">
        <v>2</v>
      </c>
      <c r="K99" s="25">
        <v>6.7006117000000002E-3</v>
      </c>
    </row>
    <row r="100" spans="1:11" ht="24.75" x14ac:dyDescent="0.25">
      <c r="A100" s="1" t="s">
        <v>133</v>
      </c>
      <c r="B100" s="4">
        <v>1</v>
      </c>
      <c r="C100" s="25">
        <v>0.99797459730000004</v>
      </c>
      <c r="D100" s="25">
        <f t="shared" si="1"/>
        <v>2.0254026999999564E-3</v>
      </c>
      <c r="E100" s="25"/>
      <c r="F100" s="2">
        <v>1</v>
      </c>
      <c r="G100" s="20">
        <v>0.92341961093048697</v>
      </c>
      <c r="H100" s="4">
        <v>1</v>
      </c>
      <c r="I100" s="25">
        <v>0.99259607490000001</v>
      </c>
      <c r="J100" s="4">
        <v>2</v>
      </c>
      <c r="K100" s="25">
        <v>6.2408178000000003E-3</v>
      </c>
    </row>
    <row r="101" spans="1:11" ht="24.75" x14ac:dyDescent="0.25">
      <c r="A101" s="1" t="s">
        <v>134</v>
      </c>
      <c r="B101" s="4">
        <v>1</v>
      </c>
      <c r="C101" s="25">
        <v>0.99780910879999996</v>
      </c>
      <c r="D101" s="25">
        <f t="shared" si="1"/>
        <v>2.1908912000000447E-3</v>
      </c>
      <c r="E101" s="25"/>
      <c r="F101" s="2">
        <v>1</v>
      </c>
      <c r="G101" s="20">
        <v>0.92384957193427997</v>
      </c>
      <c r="H101" s="4">
        <v>1</v>
      </c>
      <c r="I101" s="25">
        <v>0.99240646730000004</v>
      </c>
      <c r="J101" s="4">
        <v>2</v>
      </c>
      <c r="K101" s="25">
        <v>6.2634975000000004E-3</v>
      </c>
    </row>
    <row r="102" spans="1:11" ht="24.75" x14ac:dyDescent="0.25">
      <c r="A102" s="1" t="s">
        <v>135</v>
      </c>
      <c r="B102" s="4">
        <v>1</v>
      </c>
      <c r="C102" s="25">
        <v>0.997945364</v>
      </c>
      <c r="D102" s="25">
        <f t="shared" si="1"/>
        <v>2.0546359999999986E-3</v>
      </c>
      <c r="E102" s="25">
        <f>AVERAGE(D98:D102)</f>
        <v>2.0858735200000034E-3</v>
      </c>
      <c r="F102" s="2">
        <v>1</v>
      </c>
      <c r="G102" s="20">
        <v>0.92769557057218799</v>
      </c>
      <c r="H102" s="4">
        <v>1</v>
      </c>
      <c r="I102" s="25">
        <v>0.99262639080000004</v>
      </c>
      <c r="J102" s="4">
        <v>2</v>
      </c>
      <c r="K102" s="25">
        <v>6.2356935999999998E-3</v>
      </c>
    </row>
    <row r="103" spans="1:11" ht="24.75" x14ac:dyDescent="0.25">
      <c r="A103" s="1" t="s">
        <v>136</v>
      </c>
      <c r="B103" s="4">
        <v>1</v>
      </c>
      <c r="C103" s="25">
        <v>0.99817804089999995</v>
      </c>
      <c r="D103" s="25">
        <f t="shared" si="1"/>
        <v>1.8219591000000479E-3</v>
      </c>
      <c r="E103" s="25"/>
      <c r="F103" s="2">
        <v>1</v>
      </c>
      <c r="G103" s="20">
        <v>0.997503339349055</v>
      </c>
      <c r="H103" s="4">
        <v>1</v>
      </c>
      <c r="I103" s="25">
        <v>0.99876983029999999</v>
      </c>
      <c r="J103" s="4">
        <v>1</v>
      </c>
      <c r="K103" s="25">
        <v>0.99876983029999999</v>
      </c>
    </row>
    <row r="104" spans="1:11" ht="24.75" x14ac:dyDescent="0.25">
      <c r="A104" s="1" t="s">
        <v>137</v>
      </c>
      <c r="B104" s="4">
        <v>1</v>
      </c>
      <c r="C104" s="25">
        <v>0.99837561480000003</v>
      </c>
      <c r="D104" s="25">
        <f t="shared" si="1"/>
        <v>1.624385199999967E-3</v>
      </c>
      <c r="E104" s="25"/>
      <c r="F104" s="2">
        <v>1</v>
      </c>
      <c r="G104" s="20">
        <v>0.99790586372816703</v>
      </c>
      <c r="H104" s="4">
        <v>1</v>
      </c>
      <c r="I104" s="25">
        <v>0.99893985139999997</v>
      </c>
      <c r="J104" s="4">
        <v>1</v>
      </c>
      <c r="K104" s="25">
        <v>0.99893985139999997</v>
      </c>
    </row>
    <row r="105" spans="1:11" ht="24.75" x14ac:dyDescent="0.25">
      <c r="A105" s="1" t="s">
        <v>138</v>
      </c>
      <c r="B105" s="4">
        <v>1</v>
      </c>
      <c r="C105" s="25">
        <v>0.99852941669999995</v>
      </c>
      <c r="D105" s="25">
        <f t="shared" si="1"/>
        <v>1.4705833000000501E-3</v>
      </c>
      <c r="E105" s="25"/>
      <c r="F105" s="2">
        <v>1</v>
      </c>
      <c r="G105" s="20">
        <v>0.99793308321123997</v>
      </c>
      <c r="H105" s="4">
        <v>1</v>
      </c>
      <c r="I105" s="25">
        <v>0.99898984049999995</v>
      </c>
      <c r="J105" s="4">
        <v>1</v>
      </c>
      <c r="K105" s="25">
        <v>0.99898984049999995</v>
      </c>
    </row>
    <row r="106" spans="1:11" ht="24.75" x14ac:dyDescent="0.25">
      <c r="A106" s="1" t="s">
        <v>139</v>
      </c>
      <c r="B106" s="4">
        <v>1</v>
      </c>
      <c r="C106" s="25">
        <v>0.99863406840000002</v>
      </c>
      <c r="D106" s="25">
        <f t="shared" si="1"/>
        <v>1.365931599999981E-3</v>
      </c>
      <c r="E106" s="25"/>
      <c r="F106" s="2">
        <v>1</v>
      </c>
      <c r="G106" s="20">
        <v>0.998173648058442</v>
      </c>
      <c r="H106" s="4">
        <v>1</v>
      </c>
      <c r="I106" s="25">
        <v>0.99900986579999995</v>
      </c>
      <c r="J106" s="4">
        <v>1</v>
      </c>
      <c r="K106" s="25">
        <v>0.99900986579999995</v>
      </c>
    </row>
    <row r="107" spans="1:11" ht="24.75" x14ac:dyDescent="0.25">
      <c r="A107" s="1" t="s">
        <v>140</v>
      </c>
      <c r="B107" s="4">
        <v>1</v>
      </c>
      <c r="C107" s="25">
        <v>0.99847034290000003</v>
      </c>
      <c r="D107" s="25">
        <f t="shared" si="1"/>
        <v>1.5296570999999703E-3</v>
      </c>
      <c r="E107" s="25">
        <f>AVERAGE(D103:D107)</f>
        <v>1.5625032600000033E-3</v>
      </c>
      <c r="F107" s="2">
        <v>1</v>
      </c>
      <c r="G107" s="20">
        <v>0.997994144063169</v>
      </c>
      <c r="H107" s="4">
        <v>1</v>
      </c>
      <c r="I107" s="25">
        <v>0.99892983229999999</v>
      </c>
      <c r="J107" s="4">
        <v>1</v>
      </c>
      <c r="K107" s="25">
        <v>0.99892983229999999</v>
      </c>
    </row>
    <row r="108" spans="1:11" ht="24.75" x14ac:dyDescent="0.25">
      <c r="A108" s="1" t="s">
        <v>141</v>
      </c>
      <c r="B108" s="4">
        <v>1</v>
      </c>
      <c r="C108" s="25">
        <v>0.99781658880000001</v>
      </c>
      <c r="D108" s="25">
        <f t="shared" si="1"/>
        <v>2.183411199999985E-3</v>
      </c>
      <c r="E108" s="25"/>
      <c r="F108" s="2">
        <v>1</v>
      </c>
      <c r="G108" s="20">
        <v>0.95528662618684301</v>
      </c>
      <c r="H108" s="4">
        <v>1</v>
      </c>
      <c r="I108" s="25">
        <v>0.9752115589</v>
      </c>
      <c r="J108" s="4">
        <v>2</v>
      </c>
      <c r="K108" s="25">
        <v>2.3455017599999999E-2</v>
      </c>
    </row>
    <row r="109" spans="1:11" ht="24.75" x14ac:dyDescent="0.25">
      <c r="A109" s="1" t="s">
        <v>142</v>
      </c>
      <c r="B109" s="4">
        <v>1</v>
      </c>
      <c r="C109" s="25">
        <v>0.99804768259999999</v>
      </c>
      <c r="D109" s="25">
        <f t="shared" si="1"/>
        <v>1.9523174000000143E-3</v>
      </c>
      <c r="E109" s="25"/>
      <c r="F109" s="2">
        <v>1</v>
      </c>
      <c r="G109" s="20">
        <v>0.955432017220743</v>
      </c>
      <c r="H109" s="4">
        <v>1</v>
      </c>
      <c r="I109" s="25">
        <v>0.97494699650000005</v>
      </c>
      <c r="J109" s="4">
        <v>2</v>
      </c>
      <c r="K109" s="25">
        <v>2.3890347100000001E-2</v>
      </c>
    </row>
    <row r="110" spans="1:11" ht="24.75" x14ac:dyDescent="0.25">
      <c r="A110" s="1" t="s">
        <v>143</v>
      </c>
      <c r="B110" s="4">
        <v>1</v>
      </c>
      <c r="C110" s="25">
        <v>0.99780403529999995</v>
      </c>
      <c r="D110" s="25">
        <f t="shared" si="1"/>
        <v>2.1959647000000526E-3</v>
      </c>
      <c r="E110" s="25"/>
      <c r="F110" s="2">
        <v>1</v>
      </c>
      <c r="G110" s="20">
        <v>0.95416706634283799</v>
      </c>
      <c r="H110" s="4">
        <v>1</v>
      </c>
      <c r="I110" s="25">
        <v>0.97461035060000001</v>
      </c>
      <c r="J110" s="4">
        <v>2</v>
      </c>
      <c r="K110" s="25">
        <v>2.41453669E-2</v>
      </c>
    </row>
    <row r="111" spans="1:11" ht="24.75" x14ac:dyDescent="0.25">
      <c r="A111" s="1" t="s">
        <v>144</v>
      </c>
      <c r="B111" s="4">
        <v>1</v>
      </c>
      <c r="C111" s="25">
        <v>0.99755945830000003</v>
      </c>
      <c r="D111" s="25">
        <f t="shared" si="1"/>
        <v>2.4405416999999652E-3</v>
      </c>
      <c r="E111" s="25"/>
      <c r="F111" s="2">
        <v>1</v>
      </c>
      <c r="G111" s="20">
        <v>0.95182565125669005</v>
      </c>
      <c r="H111" s="4">
        <v>1</v>
      </c>
      <c r="I111" s="25">
        <v>0.97424373689999999</v>
      </c>
      <c r="J111" s="4">
        <v>2</v>
      </c>
      <c r="K111" s="25">
        <v>2.42899728E-2</v>
      </c>
    </row>
    <row r="112" spans="1:11" ht="24.75" x14ac:dyDescent="0.25">
      <c r="A112" s="1" t="s">
        <v>145</v>
      </c>
      <c r="B112" s="4">
        <v>1</v>
      </c>
      <c r="C112" s="25">
        <v>0.99780613510000005</v>
      </c>
      <c r="D112" s="25">
        <f t="shared" si="1"/>
        <v>2.1938648999999533E-3</v>
      </c>
      <c r="E112" s="25">
        <f>AVERAGE(D108:D112)</f>
        <v>2.1932199799999941E-3</v>
      </c>
      <c r="F112" s="2">
        <v>1</v>
      </c>
      <c r="G112" s="20">
        <v>0.95700445131382605</v>
      </c>
      <c r="H112" s="4">
        <v>1</v>
      </c>
      <c r="I112" s="25">
        <v>0.97390544670000001</v>
      </c>
      <c r="J112" s="4">
        <v>2</v>
      </c>
      <c r="K112" s="25">
        <v>2.4759184600000001E-2</v>
      </c>
    </row>
    <row r="113" spans="1:11" ht="24.75" x14ac:dyDescent="0.25">
      <c r="A113" s="1" t="s">
        <v>146</v>
      </c>
      <c r="B113" s="4">
        <v>1</v>
      </c>
      <c r="C113" s="25">
        <v>0.99795193630000001</v>
      </c>
      <c r="D113" s="25">
        <f t="shared" si="1"/>
        <v>2.0480636999999913E-3</v>
      </c>
      <c r="E113" s="25"/>
      <c r="F113" s="2">
        <v>1</v>
      </c>
      <c r="G113" s="20">
        <v>0.99096342697987005</v>
      </c>
      <c r="H113" s="4">
        <v>1</v>
      </c>
      <c r="I113" s="25">
        <v>0.99863961059999995</v>
      </c>
      <c r="J113" s="4">
        <v>1</v>
      </c>
      <c r="K113" s="25">
        <v>0.99863961059999995</v>
      </c>
    </row>
    <row r="114" spans="1:11" ht="24.75" x14ac:dyDescent="0.25">
      <c r="A114" s="1" t="s">
        <v>147</v>
      </c>
      <c r="B114" s="4">
        <v>1</v>
      </c>
      <c r="C114" s="25">
        <v>0.99808797189999998</v>
      </c>
      <c r="D114" s="25">
        <f t="shared" si="1"/>
        <v>1.9120281000000183E-3</v>
      </c>
      <c r="E114" s="25"/>
      <c r="F114" s="2">
        <v>1</v>
      </c>
      <c r="G114" s="20">
        <v>0.99008131021719503</v>
      </c>
      <c r="H114" s="4">
        <v>1</v>
      </c>
      <c r="I114" s="25">
        <v>0.99868969269999996</v>
      </c>
      <c r="J114" s="4">
        <v>1</v>
      </c>
      <c r="K114" s="25">
        <v>0.99868969269999996</v>
      </c>
    </row>
    <row r="115" spans="1:11" ht="24.75" x14ac:dyDescent="0.25">
      <c r="A115" s="1" t="s">
        <v>148</v>
      </c>
      <c r="B115" s="4">
        <v>1</v>
      </c>
      <c r="C115" s="25">
        <v>0.99802071179999996</v>
      </c>
      <c r="D115" s="25">
        <f t="shared" si="1"/>
        <v>1.97928820000004E-3</v>
      </c>
      <c r="E115" s="25"/>
      <c r="F115" s="2">
        <v>1</v>
      </c>
      <c r="G115" s="20">
        <v>0.99161708149625605</v>
      </c>
      <c r="H115" s="4">
        <v>1</v>
      </c>
      <c r="I115" s="25">
        <v>0.99865955159999997</v>
      </c>
      <c r="J115" s="4">
        <v>1</v>
      </c>
      <c r="K115" s="25">
        <v>0.99865955159999997</v>
      </c>
    </row>
    <row r="116" spans="1:11" ht="24.75" x14ac:dyDescent="0.25">
      <c r="A116" s="1" t="s">
        <v>149</v>
      </c>
      <c r="B116" s="4">
        <v>1</v>
      </c>
      <c r="C116" s="25">
        <v>0.99789363610000004</v>
      </c>
      <c r="D116" s="25">
        <f t="shared" si="1"/>
        <v>2.1063638999999634E-3</v>
      </c>
      <c r="E116" s="25"/>
      <c r="F116" s="2">
        <v>1</v>
      </c>
      <c r="G116" s="20">
        <v>0.99179344068299402</v>
      </c>
      <c r="H116" s="4">
        <v>1</v>
      </c>
      <c r="I116" s="25">
        <v>0.99851964299999996</v>
      </c>
      <c r="J116" s="4">
        <v>1</v>
      </c>
      <c r="K116" s="25">
        <v>0.99851964299999996</v>
      </c>
    </row>
    <row r="117" spans="1:11" ht="24.75" x14ac:dyDescent="0.25">
      <c r="A117" s="1" t="s">
        <v>150</v>
      </c>
      <c r="B117" s="4">
        <v>1</v>
      </c>
      <c r="C117" s="25">
        <v>0.99816356019999997</v>
      </c>
      <c r="D117" s="25">
        <f t="shared" si="1"/>
        <v>1.8364398000000337E-3</v>
      </c>
      <c r="E117" s="25">
        <f>AVERAGE(D113:D117)</f>
        <v>1.9764367400000094E-3</v>
      </c>
      <c r="F117" s="2">
        <v>1</v>
      </c>
      <c r="G117" s="20">
        <v>0.99271823659051595</v>
      </c>
      <c r="H117" s="4">
        <v>1</v>
      </c>
      <c r="I117" s="25">
        <v>0.99872973570000001</v>
      </c>
      <c r="J117" s="4">
        <v>1</v>
      </c>
      <c r="K117" s="25">
        <v>0.99872973570000001</v>
      </c>
    </row>
    <row r="118" spans="1:11" ht="24.75" x14ac:dyDescent="0.25">
      <c r="A118" s="1" t="s">
        <v>151</v>
      </c>
      <c r="B118" s="4">
        <v>1</v>
      </c>
      <c r="C118" s="25">
        <v>0.99831186090000001</v>
      </c>
      <c r="D118" s="25">
        <f t="shared" si="1"/>
        <v>1.6881390999999857E-3</v>
      </c>
      <c r="E118" s="25"/>
      <c r="F118" s="2">
        <v>1</v>
      </c>
      <c r="G118" s="22">
        <v>0.51702103670020805</v>
      </c>
      <c r="H118" s="4">
        <v>1</v>
      </c>
      <c r="I118" s="25">
        <v>0.95225883460000005</v>
      </c>
      <c r="J118" s="4">
        <v>3</v>
      </c>
      <c r="K118" s="25">
        <v>4.4674347E-3</v>
      </c>
    </row>
    <row r="119" spans="1:11" ht="24.75" x14ac:dyDescent="0.25">
      <c r="A119" s="1" t="s">
        <v>152</v>
      </c>
      <c r="B119" s="4">
        <v>1</v>
      </c>
      <c r="C119" s="25">
        <v>0.99821232510000002</v>
      </c>
      <c r="D119" s="25">
        <f t="shared" si="1"/>
        <v>1.7876748999999803E-3</v>
      </c>
      <c r="E119" s="25"/>
      <c r="F119" s="2">
        <v>1</v>
      </c>
      <c r="G119" s="22">
        <v>0.51178260644068796</v>
      </c>
      <c r="H119" s="4">
        <v>1</v>
      </c>
      <c r="I119" s="25">
        <v>0.95292748039999997</v>
      </c>
      <c r="J119" s="4">
        <v>3</v>
      </c>
      <c r="K119" s="25">
        <v>4.8894593000000002E-3</v>
      </c>
    </row>
    <row r="120" spans="1:11" ht="24.75" x14ac:dyDescent="0.25">
      <c r="A120" s="1" t="s">
        <v>153</v>
      </c>
      <c r="B120" s="4">
        <v>1</v>
      </c>
      <c r="C120" s="25">
        <v>0.99823481920000001</v>
      </c>
      <c r="D120" s="25">
        <f t="shared" si="1"/>
        <v>1.765180799999988E-3</v>
      </c>
      <c r="E120" s="25"/>
      <c r="F120" s="2">
        <v>1</v>
      </c>
      <c r="G120" s="22">
        <v>0.52648364445178197</v>
      </c>
      <c r="H120" s="4">
        <v>1</v>
      </c>
      <c r="I120" s="25">
        <v>0.95299457399999998</v>
      </c>
      <c r="J120" s="4">
        <v>3</v>
      </c>
      <c r="K120" s="25">
        <v>5.0995496000000003E-3</v>
      </c>
    </row>
    <row r="121" spans="1:11" ht="24.75" x14ac:dyDescent="0.25">
      <c r="A121" s="1" t="s">
        <v>154</v>
      </c>
      <c r="B121" s="4">
        <v>1</v>
      </c>
      <c r="C121" s="25">
        <v>0.99817580439999998</v>
      </c>
      <c r="D121" s="25">
        <f t="shared" si="1"/>
        <v>1.8241956000000226E-3</v>
      </c>
      <c r="E121" s="25"/>
      <c r="F121" s="2">
        <v>1</v>
      </c>
      <c r="G121" s="22">
        <v>0.50176633707798202</v>
      </c>
      <c r="H121" s="4">
        <v>1</v>
      </c>
      <c r="I121" s="25">
        <v>0.95263144830000002</v>
      </c>
      <c r="J121" s="4">
        <v>3</v>
      </c>
      <c r="K121" s="25">
        <v>5.1172105999999998E-3</v>
      </c>
    </row>
    <row r="122" spans="1:11" ht="24.75" x14ac:dyDescent="0.25">
      <c r="A122" s="1" t="s">
        <v>155</v>
      </c>
      <c r="B122" s="4">
        <v>1</v>
      </c>
      <c r="C122" s="25">
        <v>0.99794157949999995</v>
      </c>
      <c r="D122" s="25">
        <f t="shared" si="1"/>
        <v>2.0584205000000466E-3</v>
      </c>
      <c r="E122" s="25">
        <f>AVERAGE(D118:D122)</f>
        <v>1.8247221800000047E-3</v>
      </c>
      <c r="F122" s="2">
        <v>1</v>
      </c>
      <c r="G122" s="22">
        <v>0.52621144381117702</v>
      </c>
      <c r="H122" s="4">
        <v>1</v>
      </c>
      <c r="I122" s="25">
        <v>0.95324709299999999</v>
      </c>
      <c r="J122" s="4">
        <v>3</v>
      </c>
      <c r="K122" s="25">
        <v>5.4155910999999996E-3</v>
      </c>
    </row>
    <row r="123" spans="1:11" ht="24.75" x14ac:dyDescent="0.25">
      <c r="A123" s="1" t="s">
        <v>156</v>
      </c>
      <c r="B123" s="4">
        <v>1</v>
      </c>
      <c r="C123" s="25">
        <v>0.99824197209999999</v>
      </c>
      <c r="D123" s="25">
        <f t="shared" si="1"/>
        <v>1.7580279000000143E-3</v>
      </c>
      <c r="E123" s="25"/>
      <c r="F123" s="2">
        <v>1</v>
      </c>
      <c r="G123" s="20">
        <v>0.96956743288583203</v>
      </c>
      <c r="H123" s="4">
        <v>1</v>
      </c>
      <c r="I123" s="25">
        <v>0.93287203809999997</v>
      </c>
      <c r="J123" s="4">
        <v>2</v>
      </c>
      <c r="K123" s="25">
        <v>6.6126227400000001E-2</v>
      </c>
    </row>
    <row r="124" spans="1:11" ht="24.75" x14ac:dyDescent="0.25">
      <c r="A124" s="1" t="s">
        <v>157</v>
      </c>
      <c r="B124" s="4">
        <v>1</v>
      </c>
      <c r="C124" s="25">
        <v>0.99789801739999995</v>
      </c>
      <c r="D124" s="25">
        <f t="shared" si="1"/>
        <v>2.1019826000000519E-3</v>
      </c>
      <c r="E124" s="25"/>
      <c r="F124" s="2">
        <v>1</v>
      </c>
      <c r="G124" s="20">
        <v>0.965005499347522</v>
      </c>
      <c r="H124" s="4">
        <v>1</v>
      </c>
      <c r="I124" s="25">
        <v>0.93458002200000001</v>
      </c>
      <c r="J124" s="4">
        <v>2</v>
      </c>
      <c r="K124" s="25">
        <v>6.4267506399999993E-2</v>
      </c>
    </row>
    <row r="125" spans="1:11" ht="24.75" x14ac:dyDescent="0.25">
      <c r="A125" s="1" t="s">
        <v>158</v>
      </c>
      <c r="B125" s="4">
        <v>1</v>
      </c>
      <c r="C125" s="25">
        <v>0.99811821990000005</v>
      </c>
      <c r="D125" s="25">
        <f t="shared" si="1"/>
        <v>1.8817800999999523E-3</v>
      </c>
      <c r="E125" s="25"/>
      <c r="F125" s="2">
        <v>1</v>
      </c>
      <c r="G125" s="20">
        <v>0.96417394647201704</v>
      </c>
      <c r="H125" s="4">
        <v>1</v>
      </c>
      <c r="I125" s="25">
        <v>0.93591652270000003</v>
      </c>
      <c r="J125" s="4">
        <v>2</v>
      </c>
      <c r="K125" s="25">
        <v>6.3011632299999995E-2</v>
      </c>
    </row>
    <row r="126" spans="1:11" ht="24.75" x14ac:dyDescent="0.25">
      <c r="A126" s="1" t="s">
        <v>159</v>
      </c>
      <c r="B126" s="4">
        <v>1</v>
      </c>
      <c r="C126" s="25">
        <v>0.99795474610000001</v>
      </c>
      <c r="D126" s="25">
        <f t="shared" si="1"/>
        <v>2.0452538999999881E-3</v>
      </c>
      <c r="E126" s="25"/>
      <c r="F126" s="2">
        <v>1</v>
      </c>
      <c r="G126" s="20">
        <v>0.966640261904951</v>
      </c>
      <c r="H126" s="4">
        <v>1</v>
      </c>
      <c r="I126" s="25">
        <v>0.93213976109999996</v>
      </c>
      <c r="J126" s="4">
        <v>2</v>
      </c>
      <c r="K126" s="25">
        <v>6.67280341E-2</v>
      </c>
    </row>
    <row r="127" spans="1:11" ht="24.75" x14ac:dyDescent="0.25">
      <c r="A127" s="1" t="s">
        <v>160</v>
      </c>
      <c r="B127" s="4">
        <v>1</v>
      </c>
      <c r="C127" s="25">
        <v>0.99783230170000004</v>
      </c>
      <c r="D127" s="25">
        <f t="shared" si="1"/>
        <v>2.167698299999965E-3</v>
      </c>
      <c r="E127" s="25">
        <f>AVERAGE(D123:D127)</f>
        <v>1.9909485599999945E-3</v>
      </c>
      <c r="F127" s="2">
        <v>1</v>
      </c>
      <c r="G127" s="20">
        <v>0.96582402977082704</v>
      </c>
      <c r="H127" s="4">
        <v>1</v>
      </c>
      <c r="I127" s="25">
        <v>0.93364267079999996</v>
      </c>
      <c r="J127" s="4">
        <v>2</v>
      </c>
      <c r="K127" s="25">
        <v>6.5145146200000004E-2</v>
      </c>
    </row>
    <row r="129" spans="1:10" s="34" customFormat="1" x14ac:dyDescent="0.25">
      <c r="A129" s="12"/>
    </row>
    <row r="130" spans="1:10" ht="15.75" x14ac:dyDescent="0.25">
      <c r="A130" s="47" t="s">
        <v>247</v>
      </c>
      <c r="B130" s="47"/>
      <c r="C130" s="47"/>
      <c r="D130" s="47"/>
      <c r="E130" s="47"/>
      <c r="F130" s="47"/>
      <c r="G130" s="47"/>
      <c r="H130" s="47"/>
      <c r="I130" s="47"/>
      <c r="J130" s="47"/>
    </row>
    <row r="131" spans="1:10" ht="135.75" customHeight="1" x14ac:dyDescent="0.25">
      <c r="A131" s="39" t="s">
        <v>238</v>
      </c>
      <c r="B131" s="40"/>
      <c r="C131" s="40"/>
      <c r="D131" s="40"/>
      <c r="E131" s="40"/>
      <c r="F131" s="40"/>
      <c r="G131" s="40"/>
      <c r="H131" s="40"/>
      <c r="I131" s="40"/>
      <c r="J131" s="41"/>
    </row>
  </sheetData>
  <mergeCells count="4">
    <mergeCell ref="H1:K1"/>
    <mergeCell ref="B1:G1"/>
    <mergeCell ref="A131:J131"/>
    <mergeCell ref="A130:J13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opLeftCell="A25" workbookViewId="0">
      <selection activeCell="A31" sqref="A31:J33"/>
    </sheetView>
  </sheetViews>
  <sheetFormatPr defaultRowHeight="15" x14ac:dyDescent="0.25"/>
  <cols>
    <col min="1" max="1" width="24.7109375" customWidth="1"/>
    <col min="2" max="2" width="8.85546875" customWidth="1"/>
    <col min="3" max="5" width="12" bestFit="1" customWidth="1"/>
    <col min="6" max="6" width="11.140625" customWidth="1"/>
    <col min="7" max="7" width="11.42578125" customWidth="1"/>
  </cols>
  <sheetData>
    <row r="1" spans="1:7" x14ac:dyDescent="0.25">
      <c r="A1" s="2"/>
      <c r="B1" s="48" t="s">
        <v>14</v>
      </c>
      <c r="C1" s="49"/>
      <c r="D1" s="49"/>
      <c r="E1" s="50"/>
      <c r="F1" s="7" t="s">
        <v>27</v>
      </c>
      <c r="G1" s="2"/>
    </row>
    <row r="2" spans="1:7" ht="36.75" x14ac:dyDescent="0.25">
      <c r="A2" s="8" t="s">
        <v>18</v>
      </c>
      <c r="B2" s="8" t="s">
        <v>28</v>
      </c>
      <c r="C2" s="9" t="s">
        <v>192</v>
      </c>
      <c r="D2" s="9" t="s">
        <v>193</v>
      </c>
      <c r="E2" s="9" t="s">
        <v>194</v>
      </c>
      <c r="F2" s="8" t="s">
        <v>28</v>
      </c>
      <c r="G2" s="16" t="s">
        <v>195</v>
      </c>
    </row>
    <row r="3" spans="1:7" x14ac:dyDescent="0.25">
      <c r="A3" s="1" t="s">
        <v>163</v>
      </c>
      <c r="B3" s="20">
        <v>3.9933317702693802E-2</v>
      </c>
      <c r="C3" s="20">
        <v>3.99318674685517E-2</v>
      </c>
      <c r="D3" s="20">
        <v>3.9926106277450801E-2</v>
      </c>
      <c r="E3" s="20">
        <v>3.9914776253378498E-2</v>
      </c>
      <c r="F3" s="20">
        <v>3.9987094978576998E-2</v>
      </c>
      <c r="G3" s="20">
        <f>ABS(E3-0.04)</f>
        <v>8.522374662150306E-5</v>
      </c>
    </row>
    <row r="4" spans="1:7" ht="24.75" x14ac:dyDescent="0.25">
      <c r="A4" s="1" t="s">
        <v>164</v>
      </c>
      <c r="B4" s="20">
        <v>3.9949126432337903E-2</v>
      </c>
      <c r="C4" s="20">
        <v>3.9949082666387803E-2</v>
      </c>
      <c r="D4" s="20">
        <v>3.99479373861635E-2</v>
      </c>
      <c r="E4" s="20">
        <v>3.9946988385725003E-2</v>
      </c>
      <c r="F4" s="20">
        <v>3.9996881911925797E-2</v>
      </c>
      <c r="G4" s="20">
        <f t="shared" ref="G4:G27" si="0">ABS(E4-0.04)</f>
        <v>5.3011614274997565E-5</v>
      </c>
    </row>
    <row r="5" spans="1:7" ht="24.75" x14ac:dyDescent="0.25">
      <c r="A5" s="1" t="s">
        <v>165</v>
      </c>
      <c r="B5" s="20">
        <v>3.9921410212119E-2</v>
      </c>
      <c r="C5" s="20">
        <v>3.9921325527326301E-2</v>
      </c>
      <c r="D5" s="20">
        <v>3.9918953953598998E-2</v>
      </c>
      <c r="E5" s="20">
        <v>3.9917495385519898E-2</v>
      </c>
      <c r="F5" s="20">
        <v>3.9935032958749402E-2</v>
      </c>
      <c r="G5" s="20">
        <f t="shared" si="0"/>
        <v>8.2504614480102823E-5</v>
      </c>
    </row>
    <row r="6" spans="1:7" x14ac:dyDescent="0.25">
      <c r="A6" s="1" t="s">
        <v>166</v>
      </c>
      <c r="B6" s="20">
        <v>3.9856810357876298E-2</v>
      </c>
      <c r="C6" s="20">
        <v>3.9857493697247497E-2</v>
      </c>
      <c r="D6" s="20">
        <v>3.9877129929202997E-2</v>
      </c>
      <c r="E6" s="20">
        <v>4.0029489751928798E-2</v>
      </c>
      <c r="F6" s="20">
        <v>3.9789051465744102E-2</v>
      </c>
      <c r="G6" s="20">
        <f t="shared" si="0"/>
        <v>2.9489751928797603E-5</v>
      </c>
    </row>
    <row r="7" spans="1:7" x14ac:dyDescent="0.25">
      <c r="A7" s="1" t="s">
        <v>167</v>
      </c>
      <c r="B7" s="20">
        <v>4.0145762240465697E-2</v>
      </c>
      <c r="C7" s="20">
        <v>4.01290533113835E-2</v>
      </c>
      <c r="D7" s="20">
        <v>4.1044555848587898E-2</v>
      </c>
      <c r="E7" s="20">
        <v>4.0232087368755803E-2</v>
      </c>
      <c r="F7" s="20">
        <v>0.171525006627644</v>
      </c>
      <c r="G7" s="20">
        <f t="shared" si="0"/>
        <v>2.3208736875580255E-4</v>
      </c>
    </row>
    <row r="8" spans="1:7" x14ac:dyDescent="0.25">
      <c r="A8" s="1" t="s">
        <v>168</v>
      </c>
      <c r="B8" s="20">
        <v>4.9895285630750397E-3</v>
      </c>
      <c r="C8" s="20">
        <v>5.2310732021758196E-3</v>
      </c>
      <c r="D8" s="20">
        <v>1.50604824860292E-2</v>
      </c>
      <c r="E8" s="20">
        <v>3.8273509956500001E-2</v>
      </c>
      <c r="F8" s="20">
        <v>5.7143632448567704E-3</v>
      </c>
      <c r="G8" s="20">
        <f t="shared" si="0"/>
        <v>1.7264900434999994E-3</v>
      </c>
    </row>
    <row r="9" spans="1:7" x14ac:dyDescent="0.25">
      <c r="A9" s="1" t="s">
        <v>169</v>
      </c>
      <c r="B9" s="20">
        <v>0.10104468477161301</v>
      </c>
      <c r="C9" s="20">
        <v>0.10030797965544801</v>
      </c>
      <c r="D9" s="20">
        <v>7.0668100656804303E-2</v>
      </c>
      <c r="E9" s="20">
        <v>3.74128043575137E-2</v>
      </c>
      <c r="F9" s="20">
        <v>2.8033830834727101E-3</v>
      </c>
      <c r="G9" s="20">
        <f t="shared" si="0"/>
        <v>2.5871956424863007E-3</v>
      </c>
    </row>
    <row r="10" spans="1:7" x14ac:dyDescent="0.25">
      <c r="A10" s="1" t="s">
        <v>170</v>
      </c>
      <c r="B10" s="20">
        <v>3.4322500342643399E-2</v>
      </c>
      <c r="C10" s="20">
        <v>3.4419569834977501E-2</v>
      </c>
      <c r="D10" s="20">
        <v>3.7289991878101399E-2</v>
      </c>
      <c r="E10" s="20">
        <v>3.8203618708977802E-2</v>
      </c>
      <c r="F10" s="20">
        <v>7.0814052278441704E-3</v>
      </c>
      <c r="G10" s="20">
        <f t="shared" si="0"/>
        <v>1.7963812910221991E-3</v>
      </c>
    </row>
    <row r="11" spans="1:7" x14ac:dyDescent="0.25">
      <c r="A11" s="1" t="s">
        <v>171</v>
      </c>
      <c r="B11" s="20">
        <v>1.94865527828877E-2</v>
      </c>
      <c r="C11" s="20">
        <v>1.9899572896729001E-2</v>
      </c>
      <c r="D11" s="20">
        <v>3.5912113284110703E-2</v>
      </c>
      <c r="E11" s="20">
        <v>4.1577219671220099E-2</v>
      </c>
      <c r="F11" s="20">
        <v>1.2937358695609901E-2</v>
      </c>
      <c r="G11" s="20">
        <f t="shared" si="0"/>
        <v>1.5772196712200981E-3</v>
      </c>
    </row>
    <row r="12" spans="1:7" ht="24.75" x14ac:dyDescent="0.25">
      <c r="A12" s="1" t="s">
        <v>172</v>
      </c>
      <c r="B12" s="20">
        <v>3.9917997010572102E-2</v>
      </c>
      <c r="C12" s="20">
        <v>3.9917889052411497E-2</v>
      </c>
      <c r="D12" s="20">
        <v>3.9915332741758701E-2</v>
      </c>
      <c r="E12" s="20">
        <v>3.9909487950504703E-2</v>
      </c>
      <c r="F12" s="20">
        <v>3.98232416896252E-2</v>
      </c>
      <c r="G12" s="20">
        <f t="shared" si="0"/>
        <v>9.0512049495297675E-5</v>
      </c>
    </row>
    <row r="13" spans="1:7" x14ac:dyDescent="0.25">
      <c r="A13" s="1" t="s">
        <v>173</v>
      </c>
      <c r="B13" s="20">
        <v>3.9922911294724701E-2</v>
      </c>
      <c r="C13" s="20">
        <v>3.9922709581527403E-2</v>
      </c>
      <c r="D13" s="20">
        <v>3.9912970056227098E-2</v>
      </c>
      <c r="E13" s="20">
        <v>3.9225962996740298E-2</v>
      </c>
      <c r="F13" s="20">
        <v>3.2492394714626602E-2</v>
      </c>
      <c r="G13" s="20">
        <f t="shared" si="0"/>
        <v>7.7403700325970326E-4</v>
      </c>
    </row>
    <row r="14" spans="1:7" ht="24.75" x14ac:dyDescent="0.25">
      <c r="A14" s="1" t="s">
        <v>174</v>
      </c>
      <c r="B14" s="20">
        <v>3.9901775051657901E-2</v>
      </c>
      <c r="C14" s="20">
        <v>3.9901742217885401E-2</v>
      </c>
      <c r="D14" s="20">
        <v>3.9900872960643E-2</v>
      </c>
      <c r="E14" s="20">
        <v>3.99002459094343E-2</v>
      </c>
      <c r="F14" s="20">
        <v>3.9969007808881199E-2</v>
      </c>
      <c r="G14" s="20">
        <f t="shared" si="0"/>
        <v>9.9754090565701281E-5</v>
      </c>
    </row>
    <row r="15" spans="1:7" ht="24.75" x14ac:dyDescent="0.25">
      <c r="A15" s="1" t="s">
        <v>175</v>
      </c>
      <c r="B15" s="20">
        <v>3.9846500801920703E-2</v>
      </c>
      <c r="C15" s="20">
        <v>3.9844672955086903E-2</v>
      </c>
      <c r="D15" s="20">
        <v>3.98208182346814E-2</v>
      </c>
      <c r="E15" s="20">
        <v>3.9829147758175601E-2</v>
      </c>
      <c r="F15" s="20">
        <v>3.9666723461952297E-2</v>
      </c>
      <c r="G15" s="20">
        <f t="shared" si="0"/>
        <v>1.708522418243999E-4</v>
      </c>
    </row>
    <row r="16" spans="1:7" x14ac:dyDescent="0.25">
      <c r="A16" s="1" t="s">
        <v>176</v>
      </c>
      <c r="B16" s="20">
        <v>3.8160605380322801E-2</v>
      </c>
      <c r="C16" s="20">
        <v>3.8169285893719498E-2</v>
      </c>
      <c r="D16" s="20">
        <v>3.8687578364938198E-2</v>
      </c>
      <c r="E16" s="20">
        <v>3.9426090334399401E-2</v>
      </c>
      <c r="F16" s="20">
        <v>2.9384612042853999E-2</v>
      </c>
      <c r="G16" s="20">
        <f t="shared" si="0"/>
        <v>5.7390966560059986E-4</v>
      </c>
    </row>
    <row r="17" spans="1:10" x14ac:dyDescent="0.25">
      <c r="A17" s="1" t="s">
        <v>177</v>
      </c>
      <c r="B17" s="20">
        <v>3.9898425872517899E-2</v>
      </c>
      <c r="C17" s="20">
        <v>3.9898649203628803E-2</v>
      </c>
      <c r="D17" s="20">
        <v>3.9892860938824701E-2</v>
      </c>
      <c r="E17" s="20">
        <v>3.9904887280076601E-2</v>
      </c>
      <c r="F17" s="20">
        <v>3.5816487058367499E-2</v>
      </c>
      <c r="G17" s="20">
        <f t="shared" si="0"/>
        <v>9.5112719923400035E-5</v>
      </c>
    </row>
    <row r="18" spans="1:10" ht="24.75" x14ac:dyDescent="0.25">
      <c r="A18" s="1" t="s">
        <v>178</v>
      </c>
      <c r="B18" s="20">
        <v>1.7634935344556901E-2</v>
      </c>
      <c r="C18" s="20">
        <v>1.7723413088604398E-2</v>
      </c>
      <c r="D18" s="20">
        <v>2.47895068729568E-2</v>
      </c>
      <c r="E18" s="20">
        <v>3.7980731537987603E-2</v>
      </c>
      <c r="F18" s="20">
        <v>3.0616957302351802E-3</v>
      </c>
      <c r="G18" s="20">
        <f t="shared" si="0"/>
        <v>2.0192684620123982E-3</v>
      </c>
    </row>
    <row r="19" spans="1:10" ht="24.75" x14ac:dyDescent="0.25">
      <c r="A19" s="1" t="s">
        <v>179</v>
      </c>
      <c r="B19" s="20">
        <v>0.15821872118407099</v>
      </c>
      <c r="C19" s="20">
        <v>0.157540787539829</v>
      </c>
      <c r="D19" s="20">
        <v>0.13398924780124599</v>
      </c>
      <c r="E19" s="20">
        <v>3.7903450202368398E-2</v>
      </c>
      <c r="F19" s="20">
        <v>4.8683333875791299E-4</v>
      </c>
      <c r="G19" s="20">
        <f t="shared" si="0"/>
        <v>2.0965497976316028E-3</v>
      </c>
    </row>
    <row r="20" spans="1:10" ht="24.75" x14ac:dyDescent="0.25">
      <c r="A20" s="1" t="s">
        <v>180</v>
      </c>
      <c r="B20" s="20">
        <v>1.4614762613876399E-2</v>
      </c>
      <c r="C20" s="20">
        <v>1.4817760654081901E-2</v>
      </c>
      <c r="D20" s="20">
        <v>2.13638789339635E-2</v>
      </c>
      <c r="E20" s="20">
        <v>3.8475607875810898E-2</v>
      </c>
      <c r="F20" s="20">
        <v>6.8736582800882602E-3</v>
      </c>
      <c r="G20" s="20">
        <f t="shared" si="0"/>
        <v>1.5243921241891029E-3</v>
      </c>
    </row>
    <row r="21" spans="1:10" x14ac:dyDescent="0.25">
      <c r="A21" s="3" t="s">
        <v>181</v>
      </c>
      <c r="B21" s="20">
        <v>6.7849261042998701E-3</v>
      </c>
      <c r="C21" s="20">
        <v>7.0479349877158098E-3</v>
      </c>
      <c r="D21" s="20">
        <v>1.4578273856032E-2</v>
      </c>
      <c r="E21" s="22">
        <v>1.0140221854111999E-2</v>
      </c>
      <c r="F21" s="20">
        <v>1.3021000469469701E-6</v>
      </c>
      <c r="G21" s="22">
        <f t="shared" si="0"/>
        <v>2.9859778145888E-2</v>
      </c>
    </row>
    <row r="22" spans="1:10" ht="24.75" x14ac:dyDescent="0.25">
      <c r="A22" s="1" t="s">
        <v>182</v>
      </c>
      <c r="B22" s="20">
        <v>3.2789775770292202E-3</v>
      </c>
      <c r="C22" s="20">
        <v>3.40091807239E-3</v>
      </c>
      <c r="D22" s="20">
        <v>5.6222757742519199E-3</v>
      </c>
      <c r="E22" s="20">
        <v>3.4750320903046798E-2</v>
      </c>
      <c r="F22" s="20">
        <v>1.51407425475127E-3</v>
      </c>
      <c r="G22" s="20">
        <f t="shared" si="0"/>
        <v>5.2496790969532026E-3</v>
      </c>
    </row>
    <row r="23" spans="1:10" ht="24.75" x14ac:dyDescent="0.25">
      <c r="A23" s="1" t="s">
        <v>17</v>
      </c>
      <c r="B23" s="20">
        <v>3.2797247948451499E-2</v>
      </c>
      <c r="C23" s="20">
        <v>3.2282267796919201E-2</v>
      </c>
      <c r="D23" s="20">
        <v>0.12868822048175499</v>
      </c>
      <c r="E23" s="20">
        <v>4.4324153608067199E-2</v>
      </c>
      <c r="F23" s="20">
        <v>9.1859153718255992E-3</v>
      </c>
      <c r="G23" s="20">
        <f t="shared" si="0"/>
        <v>4.324153608067198E-3</v>
      </c>
    </row>
    <row r="24" spans="1:10" ht="24.75" x14ac:dyDescent="0.25">
      <c r="A24" s="1" t="s">
        <v>13</v>
      </c>
      <c r="B24" s="20">
        <v>9.8956153304590195E-3</v>
      </c>
      <c r="C24" s="20">
        <v>1.02255471204669E-2</v>
      </c>
      <c r="D24" s="20">
        <v>2.1041633613657199E-2</v>
      </c>
      <c r="E24" s="20">
        <v>4.2275322841052003E-2</v>
      </c>
      <c r="F24" s="20">
        <v>2.9288834429533998E-3</v>
      </c>
      <c r="G24" s="20">
        <f t="shared" si="0"/>
        <v>2.2753228410520021E-3</v>
      </c>
    </row>
    <row r="25" spans="1:10" ht="24.75" x14ac:dyDescent="0.25">
      <c r="A25" s="1" t="s">
        <v>183</v>
      </c>
      <c r="B25" s="20">
        <v>4.3862581120148398E-3</v>
      </c>
      <c r="C25" s="20">
        <v>4.7470373255189399E-3</v>
      </c>
      <c r="D25" s="20">
        <v>1.1712483709205201E-2</v>
      </c>
      <c r="E25" s="20">
        <v>3.3458218444112398E-2</v>
      </c>
      <c r="F25" s="20">
        <v>1.6320905313674701E-3</v>
      </c>
      <c r="G25" s="20">
        <f t="shared" si="0"/>
        <v>6.5417815558876033E-3</v>
      </c>
    </row>
    <row r="26" spans="1:10" ht="24.75" x14ac:dyDescent="0.25">
      <c r="A26" s="1" t="s">
        <v>184</v>
      </c>
      <c r="B26" s="20">
        <v>0.14750782496543199</v>
      </c>
      <c r="C26" s="20">
        <v>0.14702837472156199</v>
      </c>
      <c r="D26" s="20">
        <v>2.5848927230974601E-2</v>
      </c>
      <c r="E26" s="20">
        <v>4.3253993477619899E-2</v>
      </c>
      <c r="F26" s="20">
        <v>0.194156796135149</v>
      </c>
      <c r="G26" s="20">
        <f t="shared" si="0"/>
        <v>3.2539934776198987E-3</v>
      </c>
    </row>
    <row r="27" spans="1:10" ht="24.75" x14ac:dyDescent="0.25">
      <c r="A27" s="15" t="s">
        <v>186</v>
      </c>
      <c r="B27" s="20">
        <v>6.5599188295522304E-3</v>
      </c>
      <c r="C27" s="20">
        <v>6.8544186294119602E-3</v>
      </c>
      <c r="D27" s="20">
        <v>1.3397998671640401E-2</v>
      </c>
      <c r="E27" s="28">
        <v>2.8338597391706698E-2</v>
      </c>
      <c r="F27" s="20">
        <v>2.3689699068854399E-5</v>
      </c>
      <c r="G27" s="20">
        <f t="shared" si="0"/>
        <v>1.1661402608293302E-2</v>
      </c>
    </row>
    <row r="29" spans="1:10" ht="24.75" x14ac:dyDescent="0.25">
      <c r="A29" s="14" t="s">
        <v>187</v>
      </c>
    </row>
    <row r="31" spans="1:10" s="34" customFormat="1" ht="15.75" x14ac:dyDescent="0.25">
      <c r="A31" s="47" t="s">
        <v>243</v>
      </c>
      <c r="B31" s="47"/>
      <c r="C31" s="47"/>
      <c r="D31" s="47"/>
      <c r="E31" s="47"/>
      <c r="F31" s="47"/>
      <c r="G31" s="47"/>
      <c r="H31" s="47"/>
      <c r="I31" s="47"/>
      <c r="J31" s="47"/>
    </row>
    <row r="32" spans="1:10" ht="15.75" x14ac:dyDescent="0.25">
      <c r="A32" s="51" t="s">
        <v>244</v>
      </c>
      <c r="B32" s="51"/>
      <c r="C32" s="51"/>
      <c r="D32" s="51"/>
      <c r="E32" s="51"/>
      <c r="F32" s="51"/>
      <c r="G32" s="51"/>
      <c r="H32" s="51"/>
      <c r="I32" s="51"/>
      <c r="J32" s="51"/>
    </row>
    <row r="33" spans="1:10" ht="171" customHeight="1" x14ac:dyDescent="0.25">
      <c r="A33" s="39" t="s">
        <v>242</v>
      </c>
      <c r="B33" s="40"/>
      <c r="C33" s="40"/>
      <c r="D33" s="40"/>
      <c r="E33" s="40"/>
      <c r="F33" s="40"/>
      <c r="G33" s="40"/>
      <c r="H33" s="40"/>
      <c r="I33" s="40"/>
      <c r="J33" s="41"/>
    </row>
  </sheetData>
  <mergeCells count="4">
    <mergeCell ref="B1:E1"/>
    <mergeCell ref="A33:J33"/>
    <mergeCell ref="A31:J31"/>
    <mergeCell ref="A32:J3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opLeftCell="A19" workbookViewId="0">
      <selection activeCell="A23" sqref="A23:J23"/>
    </sheetView>
  </sheetViews>
  <sheetFormatPr defaultRowHeight="15" x14ac:dyDescent="0.25"/>
  <cols>
    <col min="1" max="1" width="18.140625" style="34" customWidth="1"/>
    <col min="2" max="5" width="9.140625" style="34"/>
    <col min="6" max="6" width="11" style="34" customWidth="1"/>
    <col min="7" max="16384" width="9.140625" style="34"/>
  </cols>
  <sheetData>
    <row r="1" spans="1:7" ht="15.75" customHeight="1" thickBot="1" x14ac:dyDescent="0.3">
      <c r="A1" s="52" t="s">
        <v>209</v>
      </c>
      <c r="B1" s="54" t="s">
        <v>196</v>
      </c>
      <c r="C1" s="54" t="s">
        <v>31</v>
      </c>
      <c r="D1" s="56" t="s">
        <v>30</v>
      </c>
      <c r="E1" s="57"/>
      <c r="F1" s="57"/>
      <c r="G1" s="58"/>
    </row>
    <row r="2" spans="1:7" ht="26.25" thickBot="1" x14ac:dyDescent="0.3">
      <c r="A2" s="53"/>
      <c r="B2" s="55"/>
      <c r="C2" s="55"/>
      <c r="D2" s="18" t="s">
        <v>197</v>
      </c>
      <c r="E2" s="18" t="s">
        <v>210</v>
      </c>
      <c r="F2" s="18" t="s">
        <v>211</v>
      </c>
      <c r="G2" s="18" t="s">
        <v>212</v>
      </c>
    </row>
    <row r="3" spans="1:7" ht="26.25" customHeight="1" thickBot="1" x14ac:dyDescent="0.3">
      <c r="A3" s="24" t="s">
        <v>199</v>
      </c>
      <c r="B3" s="26">
        <v>1.3220308315848601E-2</v>
      </c>
      <c r="C3" s="26">
        <v>3.0616957302351802E-3</v>
      </c>
      <c r="D3" s="26">
        <v>1.7634935344556901E-2</v>
      </c>
      <c r="E3" s="26">
        <v>1.7723413088604398E-2</v>
      </c>
      <c r="F3" s="26">
        <v>2.47895068729568E-2</v>
      </c>
      <c r="G3" s="26">
        <v>3.7980731537987603E-2</v>
      </c>
    </row>
    <row r="4" spans="1:7" ht="15.75" thickBot="1" x14ac:dyDescent="0.3">
      <c r="A4" s="24" t="s">
        <v>198</v>
      </c>
      <c r="B4" s="26">
        <v>8.1434691754234696E-3</v>
      </c>
      <c r="C4" s="26">
        <v>4.8683333875791299E-4</v>
      </c>
      <c r="D4" s="26">
        <v>0.15821872118407099</v>
      </c>
      <c r="E4" s="26">
        <v>0.157540787539829</v>
      </c>
      <c r="F4" s="26">
        <v>0.13398924780124599</v>
      </c>
      <c r="G4" s="26">
        <v>3.7903450202368398E-2</v>
      </c>
    </row>
    <row r="5" spans="1:7" ht="15.75" thickBot="1" x14ac:dyDescent="0.3">
      <c r="A5" s="24" t="s">
        <v>200</v>
      </c>
      <c r="B5" s="26">
        <v>1.0798257000791201E-2</v>
      </c>
      <c r="C5" s="26">
        <v>6.8736582800882602E-3</v>
      </c>
      <c r="D5" s="26">
        <v>1.4614762613876399E-2</v>
      </c>
      <c r="E5" s="26">
        <v>1.4817760654081901E-2</v>
      </c>
      <c r="F5" s="26">
        <v>2.13638789339635E-2</v>
      </c>
      <c r="G5" s="26">
        <v>3.8475607875810898E-2</v>
      </c>
    </row>
    <row r="6" spans="1:7" ht="15.75" thickBot="1" x14ac:dyDescent="0.3">
      <c r="A6" s="24" t="s">
        <v>202</v>
      </c>
      <c r="B6" s="26">
        <v>5.7803169280719602E-3</v>
      </c>
      <c r="C6" s="29"/>
      <c r="D6" s="26">
        <v>6.7849261042998701E-3</v>
      </c>
      <c r="E6" s="26">
        <v>7.0479349877158098E-3</v>
      </c>
      <c r="F6" s="26">
        <v>1.4578273856032E-2</v>
      </c>
      <c r="G6" s="26">
        <v>1.0140221854111999E-2</v>
      </c>
    </row>
    <row r="7" spans="1:7" ht="15.75" thickBot="1" x14ac:dyDescent="0.3">
      <c r="A7" s="24" t="s">
        <v>201</v>
      </c>
      <c r="B7" s="26">
        <v>7.4003064978849604E-3</v>
      </c>
      <c r="C7" s="26">
        <v>1.51407425475127E-3</v>
      </c>
      <c r="D7" s="26">
        <v>3.2789775770292202E-3</v>
      </c>
      <c r="E7" s="26">
        <v>3.40091807239E-3</v>
      </c>
      <c r="F7" s="26">
        <v>5.6222757742519199E-3</v>
      </c>
      <c r="G7" s="26">
        <v>3.4750320903046798E-2</v>
      </c>
    </row>
    <row r="8" spans="1:7" ht="15.75" thickBot="1" x14ac:dyDescent="0.3">
      <c r="A8" s="24" t="s">
        <v>203</v>
      </c>
      <c r="B8" s="26">
        <v>5.81453591550377E-3</v>
      </c>
      <c r="C8" s="26"/>
      <c r="D8" s="26"/>
      <c r="E8" s="29"/>
      <c r="F8" s="29"/>
      <c r="G8" s="26">
        <v>7.4950566949439999E-3</v>
      </c>
    </row>
    <row r="9" spans="1:7" ht="15.75" thickBot="1" x14ac:dyDescent="0.3">
      <c r="A9" s="24" t="s">
        <v>204</v>
      </c>
      <c r="B9" s="26">
        <v>5.8087356398843102E-3</v>
      </c>
      <c r="C9" s="26">
        <v>1.2453258740011399E-4</v>
      </c>
      <c r="D9" s="29"/>
      <c r="E9" s="26"/>
      <c r="F9" s="26"/>
      <c r="G9" s="26">
        <v>7.0582200237254604E-3</v>
      </c>
    </row>
    <row r="10" spans="1:7" s="36" customFormat="1" ht="15.75" thickBot="1" x14ac:dyDescent="0.3">
      <c r="A10" s="24" t="s">
        <v>214</v>
      </c>
      <c r="B10" s="26">
        <v>7.31716642160672E-3</v>
      </c>
      <c r="C10" s="26">
        <v>0.18597776818931999</v>
      </c>
      <c r="D10" s="29"/>
      <c r="E10" s="29"/>
      <c r="F10" s="29"/>
      <c r="G10" s="26">
        <v>4.3897562647157197E-3</v>
      </c>
    </row>
    <row r="11" spans="1:7" ht="15.75" thickBot="1" x14ac:dyDescent="0.3">
      <c r="A11" s="24" t="s">
        <v>206</v>
      </c>
      <c r="B11" s="26">
        <v>5.7276236177779298E-3</v>
      </c>
      <c r="C11" s="29"/>
      <c r="D11" s="29"/>
      <c r="E11" s="29"/>
      <c r="F11" s="29"/>
      <c r="G11" s="26">
        <v>4.2357654840680598E-3</v>
      </c>
    </row>
    <row r="12" spans="1:7" ht="15.75" thickBot="1" x14ac:dyDescent="0.3">
      <c r="A12" s="24" t="s">
        <v>207</v>
      </c>
      <c r="B12" s="26">
        <v>5.7202267148199299E-3</v>
      </c>
      <c r="C12" s="29"/>
      <c r="D12" s="29"/>
      <c r="E12" s="29"/>
      <c r="F12" s="29"/>
      <c r="G12" s="26">
        <v>3.5217516611832601E-3</v>
      </c>
    </row>
    <row r="13" spans="1:7" ht="15.75" thickBot="1" x14ac:dyDescent="0.3">
      <c r="A13" s="21" t="s">
        <v>205</v>
      </c>
      <c r="B13" s="26">
        <v>5.6544905288160299E-3</v>
      </c>
      <c r="C13" s="26"/>
      <c r="D13" s="29"/>
      <c r="E13" s="29"/>
      <c r="F13" s="29"/>
      <c r="G13" s="26">
        <v>3.09158335317151E-3</v>
      </c>
    </row>
    <row r="14" spans="1:7" ht="15.75" thickBot="1" x14ac:dyDescent="0.3">
      <c r="A14" s="21" t="s">
        <v>208</v>
      </c>
      <c r="B14" s="26">
        <v>7.2263288288066697E-3</v>
      </c>
      <c r="C14" s="29"/>
      <c r="D14" s="29"/>
      <c r="E14" s="29"/>
      <c r="F14" s="29"/>
      <c r="G14" s="26">
        <v>2.4934993209919402E-3</v>
      </c>
    </row>
    <row r="15" spans="1:7" ht="15.75" thickBot="1" x14ac:dyDescent="0.3">
      <c r="A15" s="24" t="s">
        <v>215</v>
      </c>
      <c r="B15" s="26">
        <v>5.4479853067323798E-3</v>
      </c>
      <c r="C15" s="29"/>
      <c r="D15" s="26"/>
      <c r="E15" s="26"/>
      <c r="F15" s="26"/>
      <c r="G15" s="26">
        <v>2.1522897760263599E-3</v>
      </c>
    </row>
    <row r="16" spans="1:7" s="37" customFormat="1" ht="15.75" thickBot="1" x14ac:dyDescent="0.3">
      <c r="A16" s="24" t="s">
        <v>253</v>
      </c>
      <c r="B16" s="26">
        <v>6.2651898654275803E-3</v>
      </c>
      <c r="C16" s="29"/>
      <c r="D16" s="26"/>
      <c r="E16" s="26"/>
      <c r="F16" s="26"/>
      <c r="G16" s="26">
        <v>1.3837031200255999E-3</v>
      </c>
    </row>
    <row r="17" spans="1:10" s="37" customFormat="1" ht="15.75" thickBot="1" x14ac:dyDescent="0.3">
      <c r="A17" s="24" t="s">
        <v>254</v>
      </c>
      <c r="B17" s="26">
        <v>6.2542725821414999E-3</v>
      </c>
      <c r="C17" s="29"/>
      <c r="D17" s="26"/>
      <c r="E17" s="26"/>
      <c r="F17" s="26"/>
      <c r="G17" s="26">
        <v>1.32392693044599E-3</v>
      </c>
    </row>
    <row r="19" spans="1:10" x14ac:dyDescent="0.25">
      <c r="A19" s="19" t="s">
        <v>213</v>
      </c>
    </row>
    <row r="20" spans="1:10" x14ac:dyDescent="0.25">
      <c r="A20" s="19"/>
    </row>
    <row r="21" spans="1:10" s="38" customFormat="1" ht="15.75" x14ac:dyDescent="0.25">
      <c r="A21" s="47" t="s">
        <v>255</v>
      </c>
      <c r="B21" s="47"/>
      <c r="C21" s="47"/>
      <c r="D21" s="47"/>
      <c r="E21" s="47"/>
      <c r="F21" s="47"/>
      <c r="G21" s="47"/>
      <c r="H21" s="47"/>
      <c r="I21" s="47"/>
      <c r="J21" s="47"/>
    </row>
    <row r="22" spans="1:10" ht="15.75" x14ac:dyDescent="0.25">
      <c r="A22" s="51" t="s">
        <v>244</v>
      </c>
      <c r="B22" s="51"/>
      <c r="C22" s="51"/>
      <c r="D22" s="51"/>
      <c r="E22" s="51"/>
      <c r="F22" s="51"/>
      <c r="G22" s="51"/>
      <c r="H22" s="51"/>
      <c r="I22" s="51"/>
      <c r="J22" s="51"/>
    </row>
    <row r="23" spans="1:10" ht="243" customHeight="1" x14ac:dyDescent="0.25">
      <c r="A23" s="39" t="s">
        <v>256</v>
      </c>
      <c r="B23" s="40"/>
      <c r="C23" s="40"/>
      <c r="D23" s="40"/>
      <c r="E23" s="40"/>
      <c r="F23" s="40"/>
      <c r="G23" s="40"/>
      <c r="H23" s="40"/>
      <c r="I23" s="40"/>
      <c r="J23" s="41"/>
    </row>
  </sheetData>
  <mergeCells count="7">
    <mergeCell ref="A23:J23"/>
    <mergeCell ref="A21:J21"/>
    <mergeCell ref="A1:A2"/>
    <mergeCell ref="B1:B2"/>
    <mergeCell ref="C1:C2"/>
    <mergeCell ref="D1:G1"/>
    <mergeCell ref="A22:J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A19" workbookViewId="0">
      <selection activeCell="A28" sqref="A28:J28"/>
    </sheetView>
  </sheetViews>
  <sheetFormatPr defaultRowHeight="15" x14ac:dyDescent="0.25"/>
  <cols>
    <col min="1" max="1" width="31.140625" style="34" customWidth="1"/>
    <col min="2" max="2" width="12.28515625" style="34" bestFit="1" customWidth="1"/>
    <col min="3" max="3" width="10.7109375" style="34" customWidth="1"/>
    <col min="4" max="4" width="12.140625" style="34" customWidth="1"/>
    <col min="5" max="5" width="12.42578125" style="34" customWidth="1"/>
    <col min="6" max="6" width="10.140625" style="34" customWidth="1"/>
    <col min="7" max="7" width="10.7109375" style="34" customWidth="1"/>
    <col min="8" max="16384" width="9.140625" style="34"/>
  </cols>
  <sheetData>
    <row r="1" spans="1:7" x14ac:dyDescent="0.25">
      <c r="A1" s="2"/>
      <c r="B1" s="59" t="s">
        <v>14</v>
      </c>
      <c r="C1" s="59"/>
      <c r="D1" s="59"/>
      <c r="E1" s="59"/>
      <c r="F1" s="10" t="s">
        <v>27</v>
      </c>
      <c r="G1" s="2"/>
    </row>
    <row r="2" spans="1:7" ht="48.75" x14ac:dyDescent="0.25">
      <c r="A2" s="8" t="s">
        <v>18</v>
      </c>
      <c r="B2" s="8" t="s">
        <v>28</v>
      </c>
      <c r="C2" s="9" t="s">
        <v>192</v>
      </c>
      <c r="D2" s="9" t="s">
        <v>193</v>
      </c>
      <c r="E2" s="9" t="s">
        <v>194</v>
      </c>
      <c r="F2" s="8" t="s">
        <v>28</v>
      </c>
      <c r="G2" s="16" t="s">
        <v>195</v>
      </c>
    </row>
    <row r="3" spans="1:7" x14ac:dyDescent="0.25">
      <c r="A3" s="1" t="s">
        <v>218</v>
      </c>
      <c r="B3" s="20">
        <v>4.9922497820017397E-2</v>
      </c>
      <c r="C3" s="20">
        <v>4.9920705119382298E-2</v>
      </c>
      <c r="D3" s="20">
        <v>4.9914002349649003E-2</v>
      </c>
      <c r="E3" s="20">
        <v>4.9900245926399397E-2</v>
      </c>
      <c r="F3" s="20">
        <v>4.99836642676715E-2</v>
      </c>
      <c r="G3" s="20">
        <f>ABS(E3-0.05)</f>
        <v>9.9754073600605286E-5</v>
      </c>
    </row>
    <row r="4" spans="1:7" x14ac:dyDescent="0.25">
      <c r="A4" s="1" t="s">
        <v>219</v>
      </c>
      <c r="B4" s="20">
        <v>4.9942231518235201E-2</v>
      </c>
      <c r="C4" s="20">
        <v>4.9942186720402001E-2</v>
      </c>
      <c r="D4" s="20">
        <v>4.9941018202418301E-2</v>
      </c>
      <c r="E4" s="20">
        <v>4.9940131103053703E-2</v>
      </c>
      <c r="F4" s="20">
        <v>4.99959583663665E-2</v>
      </c>
      <c r="G4" s="20">
        <f t="shared" ref="G4:G22" si="0">ABS(E4-0.05)</f>
        <v>5.9868896946299599E-5</v>
      </c>
    </row>
    <row r="5" spans="1:7" ht="24.75" x14ac:dyDescent="0.25">
      <c r="A5" s="1" t="s">
        <v>220</v>
      </c>
      <c r="B5" s="20">
        <v>4.9907611139142903E-2</v>
      </c>
      <c r="C5" s="20">
        <v>4.9907516283525598E-2</v>
      </c>
      <c r="D5" s="20">
        <v>4.9905161256029403E-2</v>
      </c>
      <c r="E5" s="20">
        <v>4.9903317955772103E-2</v>
      </c>
      <c r="F5" s="20">
        <v>4.9921134947849201E-2</v>
      </c>
      <c r="G5" s="20">
        <f t="shared" si="0"/>
        <v>9.6682044227899833E-5</v>
      </c>
    </row>
    <row r="6" spans="1:7" x14ac:dyDescent="0.25">
      <c r="A6" s="1" t="s">
        <v>221</v>
      </c>
      <c r="B6" s="20">
        <v>4.9821647852270397E-2</v>
      </c>
      <c r="C6" s="20">
        <v>4.98223408846383E-2</v>
      </c>
      <c r="D6" s="20">
        <v>4.98545878983091E-2</v>
      </c>
      <c r="E6" s="20">
        <v>5.0037136694749802E-2</v>
      </c>
      <c r="F6" s="20">
        <v>4.9801945791104002E-2</v>
      </c>
      <c r="G6" s="20">
        <f t="shared" si="0"/>
        <v>3.713669474979947E-5</v>
      </c>
    </row>
    <row r="7" spans="1:7" x14ac:dyDescent="0.25">
      <c r="A7" s="1" t="s">
        <v>222</v>
      </c>
      <c r="B7" s="20">
        <v>5.0187888077487801E-2</v>
      </c>
      <c r="C7" s="20">
        <v>5.0167021990523301E-2</v>
      </c>
      <c r="D7" s="20">
        <v>5.1312531665138203E-2</v>
      </c>
      <c r="E7" s="20">
        <v>5.0296393255130897E-2</v>
      </c>
      <c r="F7" s="20">
        <v>0.21440590213345201</v>
      </c>
      <c r="G7" s="20">
        <f t="shared" si="0"/>
        <v>2.9639325513089454E-4</v>
      </c>
    </row>
    <row r="8" spans="1:7" x14ac:dyDescent="0.25">
      <c r="A8" s="1" t="s">
        <v>223</v>
      </c>
      <c r="B8" s="20">
        <v>6.23951536464914E-3</v>
      </c>
      <c r="C8" s="20">
        <v>6.5416532892603298E-3</v>
      </c>
      <c r="D8" s="20">
        <v>1.88310623506114E-2</v>
      </c>
      <c r="E8" s="20">
        <v>4.78360341625634E-2</v>
      </c>
      <c r="F8" s="20">
        <v>7.14289480407741E-3</v>
      </c>
      <c r="G8" s="20">
        <f t="shared" si="0"/>
        <v>2.163965837436603E-3</v>
      </c>
    </row>
    <row r="9" spans="1:7" x14ac:dyDescent="0.25">
      <c r="A9" s="1" t="s">
        <v>224</v>
      </c>
      <c r="B9" s="20">
        <v>0.12631980426301501</v>
      </c>
      <c r="C9" s="20">
        <v>0.125398661618802</v>
      </c>
      <c r="D9" s="20">
        <v>8.8341115171161E-2</v>
      </c>
      <c r="E9" s="20">
        <v>4.6768964959845297E-2</v>
      </c>
      <c r="F9" s="20">
        <v>3.50427981749123E-3</v>
      </c>
      <c r="G9" s="20">
        <f t="shared" si="0"/>
        <v>3.2310350401547061E-3</v>
      </c>
    </row>
    <row r="10" spans="1:7" x14ac:dyDescent="0.25">
      <c r="A10" s="1" t="s">
        <v>225</v>
      </c>
      <c r="B10" s="20">
        <v>4.2908093884849702E-2</v>
      </c>
      <c r="C10" s="20">
        <v>4.3029454529363097E-2</v>
      </c>
      <c r="D10" s="20">
        <v>4.6618131863613702E-2</v>
      </c>
      <c r="E10" s="20">
        <v>4.7757269742638199E-2</v>
      </c>
      <c r="F10" s="20">
        <v>8.8517471341330208E-3</v>
      </c>
      <c r="G10" s="20">
        <f t="shared" si="0"/>
        <v>2.2427302573618038E-3</v>
      </c>
    </row>
    <row r="11" spans="1:7" x14ac:dyDescent="0.25">
      <c r="A11" s="1" t="s">
        <v>226</v>
      </c>
      <c r="B11" s="20">
        <v>2.4361559943619299E-2</v>
      </c>
      <c r="C11" s="20">
        <v>2.4878092691956299E-2</v>
      </c>
      <c r="D11" s="20">
        <v>4.48991082299557E-2</v>
      </c>
      <c r="E11" s="20">
        <v>5.1974713793657402E-2</v>
      </c>
      <c r="F11" s="20">
        <v>1.6171721228855698E-2</v>
      </c>
      <c r="G11" s="20">
        <f t="shared" si="0"/>
        <v>1.9747137936573997E-3</v>
      </c>
    </row>
    <row r="12" spans="1:7" x14ac:dyDescent="0.25">
      <c r="A12" s="1" t="s">
        <v>227</v>
      </c>
      <c r="B12" s="20">
        <v>4.9903347735209998E-2</v>
      </c>
      <c r="C12" s="20">
        <v>4.9903233043121401E-2</v>
      </c>
      <c r="D12" s="20">
        <v>4.9900551118683703E-2</v>
      </c>
      <c r="E12" s="20">
        <v>4.9893731475645201E-2</v>
      </c>
      <c r="F12" s="20">
        <v>4.9785011755109999E-2</v>
      </c>
      <c r="G12" s="20">
        <f t="shared" si="0"/>
        <v>1.0626852435480227E-4</v>
      </c>
    </row>
    <row r="13" spans="1:7" x14ac:dyDescent="0.25">
      <c r="A13" s="1" t="s">
        <v>228</v>
      </c>
      <c r="B13" s="20">
        <v>4.9909375907231997E-2</v>
      </c>
      <c r="C13" s="20">
        <v>4.9909123906648298E-2</v>
      </c>
      <c r="D13" s="20">
        <v>4.9896619563953498E-2</v>
      </c>
      <c r="E13" s="20">
        <v>4.9014237796405902E-2</v>
      </c>
      <c r="F13" s="20">
        <v>4.06149479862421E-2</v>
      </c>
      <c r="G13" s="20">
        <f t="shared" si="0"/>
        <v>9.8576220359410105E-4</v>
      </c>
    </row>
    <row r="14" spans="1:7" x14ac:dyDescent="0.25">
      <c r="A14" s="1" t="s">
        <v>229</v>
      </c>
      <c r="B14" s="20">
        <v>4.9883025242679201E-2</v>
      </c>
      <c r="C14" s="20">
        <v>4.9882990149703398E-2</v>
      </c>
      <c r="D14" s="20">
        <v>4.9882044476514897E-2</v>
      </c>
      <c r="E14" s="20">
        <v>4.9881404586533798E-2</v>
      </c>
      <c r="F14" s="20">
        <v>4.9961464533527802E-2</v>
      </c>
      <c r="G14" s="20">
        <f t="shared" si="0"/>
        <v>1.1859541346620484E-4</v>
      </c>
    </row>
    <row r="15" spans="1:7" ht="24.75" x14ac:dyDescent="0.25">
      <c r="A15" s="1" t="s">
        <v>230</v>
      </c>
      <c r="B15" s="20">
        <v>4.9813981770601999E-2</v>
      </c>
      <c r="C15" s="20">
        <v>4.98117079692902E-2</v>
      </c>
      <c r="D15" s="20">
        <v>4.9782222630436003E-2</v>
      </c>
      <c r="E15" s="20">
        <v>4.9792498628061697E-2</v>
      </c>
      <c r="F15" s="20">
        <v>4.9587846328789202E-2</v>
      </c>
      <c r="G15" s="20">
        <f t="shared" si="0"/>
        <v>2.0750137193830537E-4</v>
      </c>
    </row>
    <row r="16" spans="1:7" x14ac:dyDescent="0.25">
      <c r="A16" s="1" t="s">
        <v>231</v>
      </c>
      <c r="B16" s="20">
        <v>4.9269801477483499E-2</v>
      </c>
      <c r="C16" s="20">
        <v>4.92700916633909E-2</v>
      </c>
      <c r="D16" s="20">
        <v>4.93340753675846E-2</v>
      </c>
      <c r="E16" s="20">
        <v>4.9619571588918603E-2</v>
      </c>
      <c r="F16" s="20">
        <v>4.9207326646058799E-2</v>
      </c>
      <c r="G16" s="20">
        <f t="shared" si="0"/>
        <v>3.8042841108140019E-4</v>
      </c>
    </row>
    <row r="17" spans="1:10" x14ac:dyDescent="0.25">
      <c r="A17" s="1" t="s">
        <v>232</v>
      </c>
      <c r="B17" s="20">
        <v>4.99084155139237E-2</v>
      </c>
      <c r="C17" s="20">
        <v>4.9908212789683201E-2</v>
      </c>
      <c r="D17" s="20">
        <v>4.9904761800051302E-2</v>
      </c>
      <c r="E17" s="20">
        <v>4.9901726091822002E-2</v>
      </c>
      <c r="F17" s="20">
        <v>4.5112333536338298E-2</v>
      </c>
      <c r="G17" s="20">
        <f t="shared" si="0"/>
        <v>9.8273908178000968E-5</v>
      </c>
    </row>
    <row r="18" spans="1:10" ht="24.75" x14ac:dyDescent="0.25">
      <c r="A18" s="1" t="s">
        <v>233</v>
      </c>
      <c r="B18" s="20">
        <v>2.2051849558240501E-2</v>
      </c>
      <c r="C18" s="20">
        <v>2.2162717339994E-2</v>
      </c>
      <c r="D18" s="20">
        <v>3.1004905222760299E-2</v>
      </c>
      <c r="E18" s="20">
        <v>4.7481680042881301E-2</v>
      </c>
      <c r="F18" s="20">
        <v>3.82554923432795E-3</v>
      </c>
      <c r="G18" s="20">
        <f t="shared" si="0"/>
        <v>2.5183199571187018E-3</v>
      </c>
    </row>
    <row r="19" spans="1:10" x14ac:dyDescent="0.25">
      <c r="A19" s="1" t="s">
        <v>234</v>
      </c>
      <c r="B19" s="20">
        <v>0.19774000293473801</v>
      </c>
      <c r="C19" s="20">
        <v>0.19689216124901199</v>
      </c>
      <c r="D19" s="20">
        <v>0.16747033355203</v>
      </c>
      <c r="E19" s="20">
        <v>4.7354177603117803E-2</v>
      </c>
      <c r="F19" s="20">
        <v>6.1083761098061704E-4</v>
      </c>
      <c r="G19" s="20">
        <f t="shared" si="0"/>
        <v>2.6458223968821998E-3</v>
      </c>
    </row>
    <row r="20" spans="1:10" x14ac:dyDescent="0.25">
      <c r="A20" s="1" t="s">
        <v>235</v>
      </c>
      <c r="B20" s="20">
        <v>1.82747920085733E-2</v>
      </c>
      <c r="C20" s="20">
        <v>1.85286015650339E-2</v>
      </c>
      <c r="D20" s="20">
        <v>2.6714289253830101E-2</v>
      </c>
      <c r="E20" s="20">
        <v>4.8104354517368698E-2</v>
      </c>
      <c r="F20" s="20">
        <v>8.5984442880006496E-3</v>
      </c>
      <c r="G20" s="20">
        <f t="shared" si="0"/>
        <v>1.8956454826313043E-3</v>
      </c>
    </row>
    <row r="21" spans="1:10" x14ac:dyDescent="0.25">
      <c r="A21" s="3" t="s">
        <v>181</v>
      </c>
      <c r="B21" s="20">
        <v>8.4839819296690395E-3</v>
      </c>
      <c r="C21" s="20">
        <v>8.8130541752904999E-3</v>
      </c>
      <c r="D21" s="20">
        <v>1.8201936503198599E-2</v>
      </c>
      <c r="E21" s="22">
        <v>1.26671120238837E-2</v>
      </c>
      <c r="F21" s="20">
        <v>1.627647375064E-6</v>
      </c>
      <c r="G21" s="22">
        <f t="shared" si="0"/>
        <v>3.7332887976116301E-2</v>
      </c>
    </row>
    <row r="22" spans="1:10" x14ac:dyDescent="0.25">
      <c r="A22" s="1" t="s">
        <v>236</v>
      </c>
      <c r="B22" s="20">
        <v>4.0999507126996603E-3</v>
      </c>
      <c r="C22" s="20">
        <v>4.2523764297807297E-3</v>
      </c>
      <c r="D22" s="20">
        <v>7.0310195903009196E-3</v>
      </c>
      <c r="E22" s="20">
        <v>4.3448944873885002E-2</v>
      </c>
      <c r="F22" s="20">
        <v>1.8923142455622901E-3</v>
      </c>
      <c r="G22" s="20">
        <f t="shared" si="0"/>
        <v>6.5510551261150005E-3</v>
      </c>
    </row>
    <row r="24" spans="1:10" x14ac:dyDescent="0.25">
      <c r="A24" s="14" t="s">
        <v>187</v>
      </c>
    </row>
    <row r="26" spans="1:10" ht="15.75" x14ac:dyDescent="0.25">
      <c r="A26" s="47" t="s">
        <v>249</v>
      </c>
      <c r="B26" s="47"/>
      <c r="C26" s="47"/>
      <c r="D26" s="47"/>
      <c r="E26" s="47"/>
      <c r="F26" s="47"/>
      <c r="G26" s="47"/>
      <c r="H26" s="47"/>
      <c r="I26" s="47"/>
      <c r="J26" s="47"/>
    </row>
    <row r="27" spans="1:10" ht="15.75" x14ac:dyDescent="0.25">
      <c r="A27" s="51" t="s">
        <v>248</v>
      </c>
      <c r="B27" s="51"/>
      <c r="C27" s="51"/>
      <c r="D27" s="51"/>
      <c r="E27" s="51"/>
      <c r="F27" s="51"/>
      <c r="G27" s="51"/>
      <c r="H27" s="51"/>
      <c r="I27" s="51"/>
      <c r="J27" s="51"/>
    </row>
    <row r="28" spans="1:10" ht="145.5" customHeight="1" x14ac:dyDescent="0.25">
      <c r="A28" s="39" t="s">
        <v>250</v>
      </c>
      <c r="B28" s="40"/>
      <c r="C28" s="40"/>
      <c r="D28" s="40"/>
      <c r="E28" s="40"/>
      <c r="F28" s="40"/>
      <c r="G28" s="40"/>
      <c r="H28" s="40"/>
      <c r="I28" s="40"/>
      <c r="J28" s="41"/>
    </row>
  </sheetData>
  <mergeCells count="4">
    <mergeCell ref="B1:E1"/>
    <mergeCell ref="A26:J26"/>
    <mergeCell ref="A27:J27"/>
    <mergeCell ref="A28:J2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A20" sqref="A20:J20"/>
    </sheetView>
  </sheetViews>
  <sheetFormatPr defaultRowHeight="15" x14ac:dyDescent="0.25"/>
  <cols>
    <col min="1" max="1" width="14.140625" customWidth="1"/>
    <col min="6" max="6" width="11" customWidth="1"/>
  </cols>
  <sheetData>
    <row r="1" spans="1:7" ht="15.75" customHeight="1" thickBot="1" x14ac:dyDescent="0.3">
      <c r="A1" s="52" t="s">
        <v>209</v>
      </c>
      <c r="B1" s="54" t="s">
        <v>196</v>
      </c>
      <c r="C1" s="54" t="s">
        <v>31</v>
      </c>
      <c r="D1" s="56" t="s">
        <v>30</v>
      </c>
      <c r="E1" s="57"/>
      <c r="F1" s="57"/>
      <c r="G1" s="58"/>
    </row>
    <row r="2" spans="1:7" ht="26.25" thickBot="1" x14ac:dyDescent="0.3">
      <c r="A2" s="53"/>
      <c r="B2" s="55"/>
      <c r="C2" s="55"/>
      <c r="D2" s="18" t="s">
        <v>197</v>
      </c>
      <c r="E2" s="18" t="s">
        <v>210</v>
      </c>
      <c r="F2" s="18" t="s">
        <v>211</v>
      </c>
      <c r="G2" s="18" t="s">
        <v>212</v>
      </c>
    </row>
    <row r="3" spans="1:7" ht="26.25" customHeight="1" thickBot="1" x14ac:dyDescent="0.3">
      <c r="A3" s="24" t="s">
        <v>199</v>
      </c>
      <c r="B3" s="26">
        <v>6.60138046177772E-2</v>
      </c>
      <c r="C3" s="26">
        <v>1.59506075755089E-2</v>
      </c>
      <c r="D3" s="26">
        <v>8.9073396108561298E-2</v>
      </c>
      <c r="E3" s="26">
        <v>8.9501103921964698E-2</v>
      </c>
      <c r="F3" s="26">
        <v>0.12482249917723801</v>
      </c>
      <c r="G3" s="26">
        <v>0.18987450404376599</v>
      </c>
    </row>
    <row r="4" spans="1:7" ht="15.75" thickBot="1" x14ac:dyDescent="0.3">
      <c r="A4" s="24" t="s">
        <v>198</v>
      </c>
      <c r="B4" s="26">
        <v>4.0411423892356503E-2</v>
      </c>
      <c r="C4" s="26">
        <v>2.5905856716116702E-3</v>
      </c>
      <c r="D4" s="26">
        <v>0.78594651595996001</v>
      </c>
      <c r="E4" s="26">
        <v>0.78257517851871805</v>
      </c>
      <c r="F4" s="26">
        <v>0.66527173627393099</v>
      </c>
      <c r="G4" s="26">
        <v>0.19237702272857199</v>
      </c>
    </row>
    <row r="5" spans="1:7" ht="15.75" thickBot="1" x14ac:dyDescent="0.3">
      <c r="A5" s="24" t="s">
        <v>200</v>
      </c>
      <c r="B5" s="26">
        <v>5.3930432076839403E-2</v>
      </c>
      <c r="C5" s="26">
        <v>3.64070640562138E-2</v>
      </c>
      <c r="D5" s="26">
        <v>7.3725162386361107E-2</v>
      </c>
      <c r="E5" s="26">
        <v>7.4723199372248902E-2</v>
      </c>
      <c r="F5" s="26">
        <v>0.107411686518274</v>
      </c>
      <c r="G5" s="26">
        <v>0.19247697924757301</v>
      </c>
    </row>
    <row r="6" spans="1:7" ht="15.75" thickBot="1" x14ac:dyDescent="0.3">
      <c r="A6" s="24" t="s">
        <v>202</v>
      </c>
      <c r="B6" s="26">
        <v>2.8844896442958901E-2</v>
      </c>
      <c r="C6" s="29"/>
      <c r="D6" s="26">
        <v>3.4129632781588898E-2</v>
      </c>
      <c r="E6" s="26">
        <v>3.5461687534838998E-2</v>
      </c>
      <c r="F6" s="26">
        <v>7.2031267767753704E-2</v>
      </c>
      <c r="G6" s="26">
        <v>5.2460352942015599E-2</v>
      </c>
    </row>
    <row r="7" spans="1:7" ht="15.75" thickBot="1" x14ac:dyDescent="0.3">
      <c r="A7" s="24" t="s">
        <v>201</v>
      </c>
      <c r="B7" s="26">
        <v>3.6970692115578602E-2</v>
      </c>
      <c r="C7" s="26">
        <v>7.5397223766557296E-3</v>
      </c>
      <c r="D7" s="26">
        <v>1.6344579950256701E-2</v>
      </c>
      <c r="E7" s="26">
        <v>1.6956658222360602E-2</v>
      </c>
      <c r="F7" s="26">
        <v>2.8062424416809902E-2</v>
      </c>
      <c r="G7" s="26">
        <v>0.17694184043703701</v>
      </c>
    </row>
    <row r="8" spans="1:7" ht="15.75" thickBot="1" x14ac:dyDescent="0.3">
      <c r="A8" s="24" t="s">
        <v>203</v>
      </c>
      <c r="B8" s="26">
        <v>2.8788201693903202E-2</v>
      </c>
      <c r="C8" s="26">
        <v>6.1789120078590903E-4</v>
      </c>
      <c r="D8" s="26"/>
      <c r="E8" s="29"/>
      <c r="F8" s="29"/>
      <c r="G8" s="26">
        <v>3.53119310037186E-2</v>
      </c>
    </row>
    <row r="9" spans="1:7" ht="15.75" thickBot="1" x14ac:dyDescent="0.3">
      <c r="A9" s="24" t="s">
        <v>204</v>
      </c>
      <c r="B9" s="26">
        <v>2.8770256645709501E-2</v>
      </c>
      <c r="C9" s="29"/>
      <c r="D9" s="29"/>
      <c r="E9" s="26"/>
      <c r="F9" s="26"/>
      <c r="G9" s="26">
        <v>3.2627210997470103E-2</v>
      </c>
    </row>
    <row r="10" spans="1:7" ht="15.75" thickBot="1" x14ac:dyDescent="0.3">
      <c r="A10" s="24" t="s">
        <v>206</v>
      </c>
      <c r="B10" s="26">
        <v>2.8571643440987098E-2</v>
      </c>
      <c r="C10" s="29"/>
      <c r="D10" s="29"/>
      <c r="E10" s="29"/>
      <c r="F10" s="29"/>
      <c r="G10" s="26">
        <v>2.19827283287811E-2</v>
      </c>
    </row>
    <row r="11" spans="1:7" ht="15.75" thickBot="1" x14ac:dyDescent="0.3">
      <c r="A11" s="24" t="s">
        <v>214</v>
      </c>
      <c r="B11" s="26">
        <v>3.6193956929923797E-2</v>
      </c>
      <c r="C11" s="26">
        <v>0.92186112019748401</v>
      </c>
      <c r="D11" s="29"/>
      <c r="E11" s="29"/>
      <c r="F11" s="29"/>
      <c r="G11" s="26">
        <v>1.8959158392583102E-2</v>
      </c>
    </row>
    <row r="12" spans="1:7" s="32" customFormat="1" ht="15.75" thickBot="1" x14ac:dyDescent="0.3">
      <c r="A12" s="24" t="s">
        <v>207</v>
      </c>
      <c r="B12" s="26">
        <v>2.8535016093641102E-2</v>
      </c>
      <c r="C12" s="29"/>
      <c r="D12" s="29"/>
      <c r="E12" s="29"/>
      <c r="F12" s="29"/>
      <c r="G12" s="26">
        <v>1.8518699556229701E-2</v>
      </c>
    </row>
    <row r="13" spans="1:7" ht="15.75" thickBot="1" x14ac:dyDescent="0.3">
      <c r="A13" s="21" t="s">
        <v>205</v>
      </c>
      <c r="B13" s="26">
        <v>2.8220305446978799E-2</v>
      </c>
      <c r="C13" s="26">
        <v>1.98602453862039E-4</v>
      </c>
      <c r="D13" s="29"/>
      <c r="E13" s="29"/>
      <c r="F13" s="29"/>
      <c r="G13" s="26">
        <v>1.5710628542195799E-2</v>
      </c>
    </row>
    <row r="14" spans="1:7" ht="15.75" thickBot="1" x14ac:dyDescent="0.3">
      <c r="A14" s="21" t="s">
        <v>208</v>
      </c>
      <c r="B14" s="26">
        <v>3.5852549408381999E-2</v>
      </c>
      <c r="C14" s="29"/>
      <c r="D14" s="29"/>
      <c r="E14" s="29"/>
      <c r="F14" s="29"/>
      <c r="G14" s="26">
        <v>1.2376208226943099E-2</v>
      </c>
    </row>
    <row r="15" spans="1:7" s="31" customFormat="1" ht="15.75" thickBot="1" x14ac:dyDescent="0.3">
      <c r="A15" s="24" t="s">
        <v>215</v>
      </c>
      <c r="B15" s="26">
        <v>2.7120719861228999E-2</v>
      </c>
      <c r="C15" s="29"/>
      <c r="D15" s="26"/>
      <c r="E15" s="26"/>
      <c r="F15" s="26">
        <v>1.04202352075136E-3</v>
      </c>
      <c r="G15" s="26">
        <v>1.12029292934337E-2</v>
      </c>
    </row>
    <row r="17" spans="1:10" x14ac:dyDescent="0.25">
      <c r="A17" s="19" t="s">
        <v>213</v>
      </c>
    </row>
    <row r="18" spans="1:10" s="34" customFormat="1" x14ac:dyDescent="0.25">
      <c r="A18" s="19"/>
    </row>
    <row r="19" spans="1:10" ht="15.75" x14ac:dyDescent="0.25">
      <c r="A19" s="47" t="s">
        <v>245</v>
      </c>
      <c r="B19" s="47"/>
      <c r="C19" s="47"/>
      <c r="D19" s="47"/>
      <c r="E19" s="47"/>
      <c r="F19" s="47"/>
      <c r="G19" s="47"/>
      <c r="H19" s="47"/>
      <c r="I19" s="47"/>
      <c r="J19" s="47"/>
    </row>
    <row r="20" spans="1:10" ht="141" customHeight="1" x14ac:dyDescent="0.25">
      <c r="A20" s="39" t="s">
        <v>239</v>
      </c>
      <c r="B20" s="40"/>
      <c r="C20" s="40"/>
      <c r="D20" s="40"/>
      <c r="E20" s="40"/>
      <c r="F20" s="40"/>
      <c r="G20" s="40"/>
      <c r="H20" s="40"/>
      <c r="I20" s="40"/>
      <c r="J20" s="41"/>
    </row>
  </sheetData>
  <mergeCells count="6">
    <mergeCell ref="A1:A2"/>
    <mergeCell ref="C1:C2"/>
    <mergeCell ref="B1:B2"/>
    <mergeCell ref="D1:G1"/>
    <mergeCell ref="A20:J20"/>
    <mergeCell ref="A19:J1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opLeftCell="A25" workbookViewId="0">
      <selection activeCell="A35" sqref="A35:J35"/>
    </sheetView>
  </sheetViews>
  <sheetFormatPr defaultRowHeight="15" x14ac:dyDescent="0.25"/>
  <cols>
    <col min="1" max="1" width="25.140625" customWidth="1"/>
    <col min="2" max="2" width="7.28515625" bestFit="1" customWidth="1"/>
    <col min="3" max="4" width="9" customWidth="1"/>
    <col min="5" max="6" width="9.28515625" bestFit="1" customWidth="1"/>
    <col min="7" max="7" width="9" customWidth="1"/>
    <col min="8" max="9" width="9.28515625" bestFit="1" customWidth="1"/>
    <col min="10" max="10" width="9" customWidth="1"/>
    <col min="11" max="12" width="9.28515625" bestFit="1" customWidth="1"/>
    <col min="13" max="13" width="9" customWidth="1"/>
    <col min="14" max="15" width="9.28515625" bestFit="1" customWidth="1"/>
    <col min="16" max="16" width="9" customWidth="1"/>
    <col min="17" max="18" width="9.28515625" bestFit="1" customWidth="1"/>
    <col min="19" max="19" width="9" customWidth="1"/>
    <col min="20" max="21" width="9.28515625" bestFit="1" customWidth="1"/>
    <col min="22" max="22" width="9" customWidth="1"/>
    <col min="23" max="24" width="9.28515625" bestFit="1" customWidth="1"/>
    <col min="25" max="25" width="9" customWidth="1"/>
    <col min="26" max="27" width="9.28515625" bestFit="1" customWidth="1"/>
    <col min="28" max="28" width="9" customWidth="1"/>
    <col min="29" max="30" width="9.28515625" bestFit="1" customWidth="1"/>
    <col min="31" max="31" width="9" customWidth="1"/>
    <col min="32" max="32" width="9.28515625" bestFit="1" customWidth="1"/>
  </cols>
  <sheetData>
    <row r="1" spans="1:32" x14ac:dyDescent="0.25">
      <c r="A1" s="4" t="s">
        <v>0</v>
      </c>
      <c r="B1" s="4" t="s">
        <v>3</v>
      </c>
      <c r="C1" s="4" t="s">
        <v>3</v>
      </c>
      <c r="D1" s="4" t="s">
        <v>3</v>
      </c>
      <c r="E1" s="4" t="s">
        <v>4</v>
      </c>
      <c r="F1" s="4" t="s">
        <v>4</v>
      </c>
      <c r="G1" s="4" t="s">
        <v>4</v>
      </c>
      <c r="H1" s="4" t="s">
        <v>5</v>
      </c>
      <c r="I1" s="4" t="s">
        <v>5</v>
      </c>
      <c r="J1" s="4" t="s">
        <v>5</v>
      </c>
      <c r="K1" s="4" t="s">
        <v>6</v>
      </c>
      <c r="L1" s="4" t="s">
        <v>6</v>
      </c>
      <c r="M1" s="4" t="s">
        <v>6</v>
      </c>
      <c r="N1" s="4" t="s">
        <v>7</v>
      </c>
      <c r="O1" s="4" t="s">
        <v>7</v>
      </c>
      <c r="P1" s="4" t="s">
        <v>7</v>
      </c>
      <c r="Q1" s="4" t="s">
        <v>8</v>
      </c>
      <c r="R1" s="4" t="s">
        <v>8</v>
      </c>
      <c r="S1" s="4" t="s">
        <v>8</v>
      </c>
      <c r="T1" s="4" t="s">
        <v>9</v>
      </c>
      <c r="U1" s="4" t="s">
        <v>9</v>
      </c>
      <c r="V1" s="4" t="s">
        <v>9</v>
      </c>
      <c r="W1" s="4" t="s">
        <v>10</v>
      </c>
      <c r="X1" s="4" t="s">
        <v>10</v>
      </c>
      <c r="Y1" s="4" t="s">
        <v>10</v>
      </c>
      <c r="Z1" s="4" t="s">
        <v>11</v>
      </c>
      <c r="AA1" s="4" t="s">
        <v>11</v>
      </c>
      <c r="AB1" s="4" t="s">
        <v>11</v>
      </c>
      <c r="AC1" s="4" t="s">
        <v>12</v>
      </c>
      <c r="AD1" s="4" t="s">
        <v>12</v>
      </c>
      <c r="AE1" s="4" t="s">
        <v>12</v>
      </c>
      <c r="AF1" s="4" t="s">
        <v>24</v>
      </c>
    </row>
    <row r="2" spans="1:32" x14ac:dyDescent="0.25">
      <c r="A2" s="4" t="s">
        <v>18</v>
      </c>
      <c r="B2" s="5" t="s">
        <v>15</v>
      </c>
      <c r="C2" s="5" t="s">
        <v>16</v>
      </c>
      <c r="D2" s="5" t="s">
        <v>22</v>
      </c>
      <c r="E2" s="5" t="s">
        <v>15</v>
      </c>
      <c r="F2" s="5" t="s">
        <v>16</v>
      </c>
      <c r="G2" s="5" t="s">
        <v>22</v>
      </c>
      <c r="H2" s="5" t="s">
        <v>15</v>
      </c>
      <c r="I2" s="5" t="s">
        <v>16</v>
      </c>
      <c r="J2" s="5" t="s">
        <v>22</v>
      </c>
      <c r="K2" s="5" t="s">
        <v>15</v>
      </c>
      <c r="L2" s="5" t="s">
        <v>16</v>
      </c>
      <c r="M2" s="5" t="s">
        <v>22</v>
      </c>
      <c r="N2" s="5" t="s">
        <v>15</v>
      </c>
      <c r="O2" s="5" t="s">
        <v>16</v>
      </c>
      <c r="P2" s="5" t="s">
        <v>22</v>
      </c>
      <c r="Q2" s="5" t="s">
        <v>15</v>
      </c>
      <c r="R2" s="5" t="s">
        <v>16</v>
      </c>
      <c r="S2" s="5" t="s">
        <v>22</v>
      </c>
      <c r="T2" s="5" t="s">
        <v>15</v>
      </c>
      <c r="U2" s="5" t="s">
        <v>16</v>
      </c>
      <c r="V2" s="5" t="s">
        <v>22</v>
      </c>
      <c r="W2" s="5" t="s">
        <v>15</v>
      </c>
      <c r="X2" s="5" t="s">
        <v>16</v>
      </c>
      <c r="Y2" s="5" t="s">
        <v>22</v>
      </c>
      <c r="Z2" s="5" t="s">
        <v>15</v>
      </c>
      <c r="AA2" s="5" t="s">
        <v>16</v>
      </c>
      <c r="AB2" s="5" t="s">
        <v>22</v>
      </c>
      <c r="AC2" s="5" t="s">
        <v>15</v>
      </c>
      <c r="AD2" s="5" t="s">
        <v>16</v>
      </c>
      <c r="AE2" s="5" t="s">
        <v>22</v>
      </c>
      <c r="AF2" s="4" t="s">
        <v>23</v>
      </c>
    </row>
    <row r="3" spans="1:32" x14ac:dyDescent="0.25">
      <c r="A3" s="1" t="s">
        <v>163</v>
      </c>
      <c r="B3" s="25">
        <v>7.4074074074074001E-2</v>
      </c>
      <c r="C3" s="25">
        <v>7.3980779278711703E-2</v>
      </c>
      <c r="D3" s="25">
        <f>ABS(C3-B3)</f>
        <v>9.3294795362297567E-5</v>
      </c>
      <c r="E3" s="25">
        <v>0.04</v>
      </c>
      <c r="F3" s="25">
        <v>3.9944034479189303E-2</v>
      </c>
      <c r="G3" s="25">
        <f>ABS(F3-E3)</f>
        <v>5.5965520810698222E-5</v>
      </c>
      <c r="H3" s="25">
        <v>0.04</v>
      </c>
      <c r="I3" s="25">
        <v>3.9970240843669499E-2</v>
      </c>
      <c r="J3" s="25">
        <f>ABS(I3-H3)</f>
        <v>2.9759156330501357E-5</v>
      </c>
      <c r="K3" s="25">
        <v>0</v>
      </c>
      <c r="L3" s="25">
        <v>0</v>
      </c>
      <c r="M3" s="25">
        <f>ABS(L3-K3)</f>
        <v>0</v>
      </c>
      <c r="N3" s="25">
        <v>0.11764705882352899</v>
      </c>
      <c r="O3" s="25">
        <v>0.117162969290801</v>
      </c>
      <c r="P3" s="25">
        <f>ABS(O3-N3)</f>
        <v>4.8408953272799371E-4</v>
      </c>
      <c r="Q3" s="25">
        <v>4.1666666666666602E-2</v>
      </c>
      <c r="R3" s="25">
        <v>4.1415957395502002E-2</v>
      </c>
      <c r="S3" s="25">
        <f>ABS(R3-Q3)</f>
        <v>2.5070927116459946E-4</v>
      </c>
      <c r="T3" s="25">
        <v>7.1428571428571397E-2</v>
      </c>
      <c r="U3" s="25">
        <v>7.1349149983979898E-2</v>
      </c>
      <c r="V3" s="25">
        <f>ABS(U3-T3)</f>
        <v>7.9421444591498691E-5</v>
      </c>
      <c r="W3" s="25">
        <v>0</v>
      </c>
      <c r="X3" s="25">
        <v>0</v>
      </c>
      <c r="Y3" s="25">
        <f>ABS(X3-W3)</f>
        <v>0</v>
      </c>
      <c r="Z3" s="25">
        <v>3.8461538461538401E-2</v>
      </c>
      <c r="AA3" s="25">
        <v>3.8450017857609903E-2</v>
      </c>
      <c r="AB3" s="25">
        <f>ABS(AA3-Z3)</f>
        <v>1.1520603928498463E-5</v>
      </c>
      <c r="AC3" s="25">
        <v>3.8461538461538401E-2</v>
      </c>
      <c r="AD3" s="25">
        <v>3.8345007715339899E-2</v>
      </c>
      <c r="AE3" s="25">
        <f>ABS(AD3-AC3)</f>
        <v>1.165307461985024E-4</v>
      </c>
      <c r="AF3" s="25">
        <f>AVERAGE(D3,G3,J3,M3,P3,S3,V3,Y3,AB3,AE3)</f>
        <v>1.1212910711145898E-4</v>
      </c>
    </row>
    <row r="4" spans="1:32" ht="24.75" x14ac:dyDescent="0.25">
      <c r="A4" s="1" t="s">
        <v>164</v>
      </c>
      <c r="B4" s="25">
        <v>3.7037037037037E-2</v>
      </c>
      <c r="C4" s="25">
        <v>3.6956858963060897E-2</v>
      </c>
      <c r="D4" s="25">
        <f t="shared" ref="D4:D27" si="0">ABS(C4-B4)</f>
        <v>8.0178073976103215E-5</v>
      </c>
      <c r="E4" s="25">
        <v>0.08</v>
      </c>
      <c r="F4" s="25">
        <v>8.0046166897988699E-2</v>
      </c>
      <c r="G4" s="25">
        <f t="shared" ref="G4:G27" si="1">ABS(F4-E4)</f>
        <v>4.6166897988697553E-5</v>
      </c>
      <c r="H4" s="25">
        <v>0.04</v>
      </c>
      <c r="I4" s="25">
        <v>3.9892526581443398E-2</v>
      </c>
      <c r="J4" s="25">
        <f t="shared" ref="J4:J27" si="2">ABS(I4-H4)</f>
        <v>1.0747341855660286E-4</v>
      </c>
      <c r="K4" s="25">
        <v>0</v>
      </c>
      <c r="L4" s="25">
        <v>0</v>
      </c>
      <c r="M4" s="25">
        <f t="shared" ref="M4:M27" si="3">ABS(L4-K4)</f>
        <v>0</v>
      </c>
      <c r="N4" s="25">
        <v>5.8823529411764698E-2</v>
      </c>
      <c r="O4" s="25">
        <v>5.88072986736842E-2</v>
      </c>
      <c r="P4" s="25">
        <f t="shared" ref="P4:P27" si="4">ABS(O4-N4)</f>
        <v>1.6230738080498519E-5</v>
      </c>
      <c r="Q4" s="25">
        <v>4.1666666666666602E-2</v>
      </c>
      <c r="R4" s="25">
        <v>4.1703841813154501E-2</v>
      </c>
      <c r="S4" s="25">
        <f t="shared" ref="S4:S27" si="5">ABS(R4-Q4)</f>
        <v>3.7175146487898603E-5</v>
      </c>
      <c r="T4" s="25">
        <v>3.5714285714285698E-2</v>
      </c>
      <c r="U4" s="25">
        <v>3.5547854292576203E-2</v>
      </c>
      <c r="V4" s="25">
        <f t="shared" ref="V4:V27" si="6">ABS(U4-T4)</f>
        <v>1.6643142170949532E-4</v>
      </c>
      <c r="W4" s="25">
        <v>0</v>
      </c>
      <c r="X4" s="25">
        <v>0</v>
      </c>
      <c r="Y4" s="25">
        <f t="shared" ref="Y4:Y27" si="7">ABS(X4-W4)</f>
        <v>0</v>
      </c>
      <c r="Z4" s="25">
        <v>7.69230769230769E-2</v>
      </c>
      <c r="AA4" s="25">
        <v>7.6666807851155899E-2</v>
      </c>
      <c r="AB4" s="25">
        <f t="shared" ref="AB4:AB27" si="8">ABS(AA4-Z4)</f>
        <v>2.5626907192100035E-4</v>
      </c>
      <c r="AC4" s="25">
        <v>7.69230769230769E-2</v>
      </c>
      <c r="AD4" s="25">
        <v>7.6812548311312595E-2</v>
      </c>
      <c r="AE4" s="25">
        <f t="shared" ref="AE4:AE27" si="9">ABS(AD4-AC4)</f>
        <v>1.1052861176430451E-4</v>
      </c>
      <c r="AF4" s="25">
        <f t="shared" ref="AF4:AF27" si="10">AVERAGE(D4,G4,J4,M4,P4,S4,V4,Y4,AB4,AE4)</f>
        <v>8.2045338048460092E-5</v>
      </c>
    </row>
    <row r="5" spans="1:32" ht="24.75" x14ac:dyDescent="0.25">
      <c r="A5" s="1" t="s">
        <v>165</v>
      </c>
      <c r="B5" s="25">
        <v>0.11111111111111099</v>
      </c>
      <c r="C5" s="25">
        <v>0.110908649927805</v>
      </c>
      <c r="D5" s="25">
        <f t="shared" si="0"/>
        <v>2.0246118330599638E-4</v>
      </c>
      <c r="E5" s="25">
        <v>0</v>
      </c>
      <c r="F5" s="25">
        <v>0</v>
      </c>
      <c r="G5" s="25">
        <f t="shared" si="1"/>
        <v>0</v>
      </c>
      <c r="H5" s="25">
        <v>0.04</v>
      </c>
      <c r="I5" s="25">
        <v>3.9762275771202997E-2</v>
      </c>
      <c r="J5" s="25">
        <f t="shared" si="2"/>
        <v>2.3772422879700383E-4</v>
      </c>
      <c r="K5" s="25">
        <v>0</v>
      </c>
      <c r="L5" s="25">
        <v>0</v>
      </c>
      <c r="M5" s="25">
        <f t="shared" si="3"/>
        <v>0</v>
      </c>
      <c r="N5" s="25">
        <v>5.8823529411764698E-2</v>
      </c>
      <c r="O5" s="25">
        <v>5.8828141412944797E-2</v>
      </c>
      <c r="P5" s="25">
        <f t="shared" si="4"/>
        <v>4.6120011800987459E-6</v>
      </c>
      <c r="Q5" s="25">
        <v>4.1666666666666602E-2</v>
      </c>
      <c r="R5" s="25">
        <v>4.1611021508546703E-2</v>
      </c>
      <c r="S5" s="25">
        <f t="shared" si="5"/>
        <v>5.5645158119899119E-5</v>
      </c>
      <c r="T5" s="25">
        <v>7.1428571428571397E-2</v>
      </c>
      <c r="U5" s="25">
        <v>7.1219082806741801E-2</v>
      </c>
      <c r="V5" s="25">
        <f t="shared" si="6"/>
        <v>2.0948862182959549E-4</v>
      </c>
      <c r="W5" s="25">
        <v>6.25E-2</v>
      </c>
      <c r="X5" s="25">
        <v>6.2370212241626102E-2</v>
      </c>
      <c r="Y5" s="25">
        <f t="shared" si="7"/>
        <v>1.2978775837389767E-4</v>
      </c>
      <c r="Z5" s="25">
        <v>0.115384615384615</v>
      </c>
      <c r="AA5" s="25">
        <v>0.11510667301688</v>
      </c>
      <c r="AB5" s="25">
        <f t="shared" si="8"/>
        <v>2.7794236773499847E-4</v>
      </c>
      <c r="AC5" s="25">
        <v>3.8461538461538401E-2</v>
      </c>
      <c r="AD5" s="25">
        <v>3.8435148718894897E-2</v>
      </c>
      <c r="AE5" s="25">
        <f t="shared" si="9"/>
        <v>2.6389742643503911E-5</v>
      </c>
      <c r="AF5" s="25">
        <f t="shared" si="10"/>
        <v>1.1440510619849936E-4</v>
      </c>
    </row>
    <row r="6" spans="1:32" x14ac:dyDescent="0.25">
      <c r="A6" s="1" t="s">
        <v>166</v>
      </c>
      <c r="B6" s="25">
        <v>7.4074074074074001E-2</v>
      </c>
      <c r="C6" s="25">
        <v>7.4175783024831604E-2</v>
      </c>
      <c r="D6" s="25">
        <f t="shared" si="0"/>
        <v>1.0170895075760356E-4</v>
      </c>
      <c r="E6" s="25">
        <v>0</v>
      </c>
      <c r="F6" s="25">
        <v>0</v>
      </c>
      <c r="G6" s="25">
        <f t="shared" si="1"/>
        <v>0</v>
      </c>
      <c r="H6" s="25">
        <v>0</v>
      </c>
      <c r="I6" s="25">
        <v>0</v>
      </c>
      <c r="J6" s="25">
        <f t="shared" si="2"/>
        <v>0</v>
      </c>
      <c r="K6" s="25">
        <v>0</v>
      </c>
      <c r="L6" s="25">
        <v>0</v>
      </c>
      <c r="M6" s="25">
        <f t="shared" si="3"/>
        <v>0</v>
      </c>
      <c r="N6" s="25">
        <v>0</v>
      </c>
      <c r="O6" s="25">
        <v>0</v>
      </c>
      <c r="P6" s="25">
        <f t="shared" si="4"/>
        <v>0</v>
      </c>
      <c r="Q6" s="25">
        <v>0</v>
      </c>
      <c r="R6" s="25">
        <v>0</v>
      </c>
      <c r="S6" s="25">
        <f t="shared" si="5"/>
        <v>0</v>
      </c>
      <c r="T6" s="25">
        <v>0</v>
      </c>
      <c r="U6" s="25">
        <v>0</v>
      </c>
      <c r="V6" s="25">
        <f t="shared" si="6"/>
        <v>0</v>
      </c>
      <c r="W6" s="25">
        <v>6.25E-2</v>
      </c>
      <c r="X6" s="25">
        <v>6.2225039353572799E-2</v>
      </c>
      <c r="Y6" s="25">
        <f t="shared" si="7"/>
        <v>2.7496064642720114E-4</v>
      </c>
      <c r="Z6" s="25">
        <v>3.8461538461538401E-2</v>
      </c>
      <c r="AA6" s="25">
        <v>3.8466464013509498E-2</v>
      </c>
      <c r="AB6" s="25">
        <f t="shared" si="8"/>
        <v>4.9255519710966755E-6</v>
      </c>
      <c r="AC6" s="25">
        <v>0</v>
      </c>
      <c r="AD6" s="25">
        <v>0</v>
      </c>
      <c r="AE6" s="25">
        <f t="shared" si="9"/>
        <v>0</v>
      </c>
      <c r="AF6" s="25">
        <f t="shared" si="10"/>
        <v>3.8159514915590138E-5</v>
      </c>
    </row>
    <row r="7" spans="1:32" x14ac:dyDescent="0.25">
      <c r="A7" s="1" t="s">
        <v>167</v>
      </c>
      <c r="B7" s="25">
        <v>0</v>
      </c>
      <c r="C7" s="25">
        <v>0</v>
      </c>
      <c r="D7" s="25">
        <f t="shared" si="0"/>
        <v>0</v>
      </c>
      <c r="E7" s="25">
        <v>0</v>
      </c>
      <c r="F7" s="25">
        <v>0</v>
      </c>
      <c r="G7" s="25">
        <f t="shared" si="1"/>
        <v>0</v>
      </c>
      <c r="H7" s="25">
        <v>0.04</v>
      </c>
      <c r="I7" s="25">
        <v>3.94538741176403E-2</v>
      </c>
      <c r="J7" s="25">
        <f t="shared" si="2"/>
        <v>5.4612588235970067E-4</v>
      </c>
      <c r="K7" s="25">
        <v>0</v>
      </c>
      <c r="L7" s="25">
        <v>0</v>
      </c>
      <c r="M7" s="25">
        <f t="shared" si="3"/>
        <v>0</v>
      </c>
      <c r="N7" s="25">
        <v>0</v>
      </c>
      <c r="O7" s="25">
        <v>0</v>
      </c>
      <c r="P7" s="25">
        <f t="shared" si="4"/>
        <v>0</v>
      </c>
      <c r="Q7" s="25">
        <v>0.125</v>
      </c>
      <c r="R7" s="25">
        <v>0.12841514058209699</v>
      </c>
      <c r="S7" s="25">
        <f t="shared" si="5"/>
        <v>3.4151405820969927E-3</v>
      </c>
      <c r="T7" s="25">
        <v>0.107142857142857</v>
      </c>
      <c r="U7" s="25">
        <v>0.11040000987766201</v>
      </c>
      <c r="V7" s="25">
        <f t="shared" si="6"/>
        <v>3.2571527348050078E-3</v>
      </c>
      <c r="W7" s="25">
        <v>0.125</v>
      </c>
      <c r="X7" s="25">
        <v>0.12852457184756599</v>
      </c>
      <c r="Y7" s="25">
        <f t="shared" si="7"/>
        <v>3.5245718475659937E-3</v>
      </c>
      <c r="Z7" s="25">
        <v>3.8461538461538401E-2</v>
      </c>
      <c r="AA7" s="25">
        <v>3.78871075371741E-2</v>
      </c>
      <c r="AB7" s="25">
        <f t="shared" si="8"/>
        <v>5.7443092436430115E-4</v>
      </c>
      <c r="AC7" s="25">
        <v>7.69230769230769E-2</v>
      </c>
      <c r="AD7" s="25">
        <v>7.7564289027324401E-2</v>
      </c>
      <c r="AE7" s="25">
        <f t="shared" si="9"/>
        <v>6.4121210424750164E-4</v>
      </c>
      <c r="AF7" s="25">
        <f t="shared" si="10"/>
        <v>1.1958634075439497E-3</v>
      </c>
    </row>
    <row r="8" spans="1:32" x14ac:dyDescent="0.25">
      <c r="A8" s="1" t="s">
        <v>168</v>
      </c>
      <c r="B8" s="25">
        <v>3.7037037037037E-2</v>
      </c>
      <c r="C8" s="25">
        <v>3.5792964203887397E-2</v>
      </c>
      <c r="D8" s="25">
        <f t="shared" si="0"/>
        <v>1.2440728331496037E-3</v>
      </c>
      <c r="E8" s="25">
        <v>0.04</v>
      </c>
      <c r="F8" s="25">
        <v>3.9164146136145501E-2</v>
      </c>
      <c r="G8" s="25">
        <f t="shared" si="1"/>
        <v>8.3585386385449933E-4</v>
      </c>
      <c r="H8" s="25">
        <v>0.08</v>
      </c>
      <c r="I8" s="25">
        <v>7.5672895025402295E-2</v>
      </c>
      <c r="J8" s="25">
        <f t="shared" si="2"/>
        <v>4.3271049745977064E-3</v>
      </c>
      <c r="K8" s="25">
        <v>4.54545454545454E-2</v>
      </c>
      <c r="L8" s="25">
        <v>4.4033856120712499E-2</v>
      </c>
      <c r="M8" s="25">
        <f t="shared" si="3"/>
        <v>1.4206893338329016E-3</v>
      </c>
      <c r="N8" s="25">
        <v>0</v>
      </c>
      <c r="O8" s="25">
        <v>0</v>
      </c>
      <c r="P8" s="25">
        <f t="shared" si="4"/>
        <v>0</v>
      </c>
      <c r="Q8" s="25">
        <v>4.1666666666666602E-2</v>
      </c>
      <c r="R8" s="25">
        <v>3.7540322595562101E-2</v>
      </c>
      <c r="S8" s="25">
        <f t="shared" si="5"/>
        <v>4.1263440711045013E-3</v>
      </c>
      <c r="T8" s="25">
        <v>3.5714285714285698E-2</v>
      </c>
      <c r="U8" s="25">
        <v>3.3583355639074698E-2</v>
      </c>
      <c r="V8" s="25">
        <f t="shared" si="6"/>
        <v>2.1309300752110003E-3</v>
      </c>
      <c r="W8" s="25">
        <v>6.25E-2</v>
      </c>
      <c r="X8" s="25">
        <v>5.6468993413567301E-2</v>
      </c>
      <c r="Y8" s="25">
        <f t="shared" si="7"/>
        <v>6.0310065864326995E-3</v>
      </c>
      <c r="Z8" s="25">
        <v>7.69230769230769E-2</v>
      </c>
      <c r="AA8" s="25">
        <v>7.60980882742128E-2</v>
      </c>
      <c r="AB8" s="25">
        <f t="shared" si="8"/>
        <v>8.2498864886410006E-4</v>
      </c>
      <c r="AC8" s="25">
        <v>3.8461538461538401E-2</v>
      </c>
      <c r="AD8" s="25">
        <v>3.6311075532478698E-2</v>
      </c>
      <c r="AE8" s="25">
        <f t="shared" si="9"/>
        <v>2.150462929059703E-3</v>
      </c>
      <c r="AF8" s="25">
        <f t="shared" si="10"/>
        <v>2.3091453316106715E-3</v>
      </c>
    </row>
    <row r="9" spans="1:32" x14ac:dyDescent="0.25">
      <c r="A9" s="1" t="s">
        <v>169</v>
      </c>
      <c r="B9" s="25">
        <v>7.4074074074074001E-2</v>
      </c>
      <c r="C9" s="25">
        <v>7.0833877598017098E-2</v>
      </c>
      <c r="D9" s="25">
        <f t="shared" si="0"/>
        <v>3.240196476056903E-3</v>
      </c>
      <c r="E9" s="25">
        <v>0.04</v>
      </c>
      <c r="F9" s="25">
        <v>3.7746913951888797E-2</v>
      </c>
      <c r="G9" s="25">
        <f t="shared" si="1"/>
        <v>2.2530860481112039E-3</v>
      </c>
      <c r="H9" s="25">
        <v>0</v>
      </c>
      <c r="I9" s="25">
        <v>0</v>
      </c>
      <c r="J9" s="25">
        <f t="shared" si="2"/>
        <v>0</v>
      </c>
      <c r="K9" s="25">
        <v>9.0909090909090898E-2</v>
      </c>
      <c r="L9" s="25">
        <v>8.9444357146421793E-2</v>
      </c>
      <c r="M9" s="25">
        <f t="shared" si="3"/>
        <v>1.4647337626691043E-3</v>
      </c>
      <c r="N9" s="25">
        <v>0</v>
      </c>
      <c r="O9" s="25">
        <v>0</v>
      </c>
      <c r="P9" s="25">
        <f t="shared" si="4"/>
        <v>0</v>
      </c>
      <c r="Q9" s="25">
        <v>0</v>
      </c>
      <c r="R9" s="25">
        <v>0</v>
      </c>
      <c r="S9" s="25">
        <f t="shared" si="5"/>
        <v>0</v>
      </c>
      <c r="T9" s="25">
        <v>3.5714285714285698E-2</v>
      </c>
      <c r="U9" s="25">
        <v>3.2183774736545198E-2</v>
      </c>
      <c r="V9" s="25">
        <f t="shared" si="6"/>
        <v>3.5305109777405003E-3</v>
      </c>
      <c r="W9" s="25">
        <v>0</v>
      </c>
      <c r="X9" s="25">
        <v>0</v>
      </c>
      <c r="Y9" s="25">
        <f t="shared" si="7"/>
        <v>0</v>
      </c>
      <c r="Z9" s="25">
        <v>3.8461538461538401E-2</v>
      </c>
      <c r="AA9" s="25">
        <v>3.38668593096434E-2</v>
      </c>
      <c r="AB9" s="25">
        <f t="shared" si="8"/>
        <v>4.5946791518950009E-3</v>
      </c>
      <c r="AC9" s="25">
        <v>7.69230769230769E-2</v>
      </c>
      <c r="AD9" s="25">
        <v>7.4347922883503004E-2</v>
      </c>
      <c r="AE9" s="25">
        <f t="shared" si="9"/>
        <v>2.5751540395738959E-3</v>
      </c>
      <c r="AF9" s="25">
        <f t="shared" si="10"/>
        <v>1.7658360456046609E-3</v>
      </c>
    </row>
    <row r="10" spans="1:32" x14ac:dyDescent="0.25">
      <c r="A10" s="1" t="s">
        <v>170</v>
      </c>
      <c r="B10" s="25">
        <v>3.7037037037037E-2</v>
      </c>
      <c r="C10" s="25">
        <v>3.4757955865662098E-2</v>
      </c>
      <c r="D10" s="25">
        <f t="shared" si="0"/>
        <v>2.2790811713749026E-3</v>
      </c>
      <c r="E10" s="25">
        <v>0.08</v>
      </c>
      <c r="F10" s="25">
        <v>7.9681905982703596E-2</v>
      </c>
      <c r="G10" s="25">
        <f t="shared" si="1"/>
        <v>3.180940172964053E-4</v>
      </c>
      <c r="H10" s="25">
        <v>0</v>
      </c>
      <c r="I10" s="25">
        <v>0</v>
      </c>
      <c r="J10" s="25">
        <f t="shared" si="2"/>
        <v>0</v>
      </c>
      <c r="K10" s="25">
        <v>4.54545454545454E-2</v>
      </c>
      <c r="L10" s="25">
        <v>4.3783928336219698E-2</v>
      </c>
      <c r="M10" s="25">
        <f t="shared" si="3"/>
        <v>1.6706171183257026E-3</v>
      </c>
      <c r="N10" s="25">
        <v>5.8823529411764698E-2</v>
      </c>
      <c r="O10" s="25">
        <v>5.8532191192435599E-2</v>
      </c>
      <c r="P10" s="25">
        <f t="shared" si="4"/>
        <v>2.9133821932909865E-4</v>
      </c>
      <c r="Q10" s="25">
        <v>4.1666666666666602E-2</v>
      </c>
      <c r="R10" s="25">
        <v>3.9368853134196198E-2</v>
      </c>
      <c r="S10" s="25">
        <f t="shared" si="5"/>
        <v>2.2978135324704038E-3</v>
      </c>
      <c r="T10" s="25">
        <v>7.1428571428571397E-2</v>
      </c>
      <c r="U10" s="25">
        <v>6.9204688580238399E-2</v>
      </c>
      <c r="V10" s="25">
        <f t="shared" si="6"/>
        <v>2.2238828483329975E-3</v>
      </c>
      <c r="W10" s="25">
        <v>6.25E-2</v>
      </c>
      <c r="X10" s="25">
        <v>5.9260557573809297E-2</v>
      </c>
      <c r="Y10" s="25">
        <f t="shared" si="7"/>
        <v>3.2394424261907029E-3</v>
      </c>
      <c r="Z10" s="25">
        <v>3.8461538461538401E-2</v>
      </c>
      <c r="AA10" s="25">
        <v>3.6301650337187498E-2</v>
      </c>
      <c r="AB10" s="25">
        <f t="shared" si="8"/>
        <v>2.1598881243509033E-3</v>
      </c>
      <c r="AC10" s="25">
        <v>0</v>
      </c>
      <c r="AD10" s="25">
        <v>0</v>
      </c>
      <c r="AE10" s="25">
        <f t="shared" si="9"/>
        <v>0</v>
      </c>
      <c r="AF10" s="25">
        <f t="shared" si="10"/>
        <v>1.4480157457671117E-3</v>
      </c>
    </row>
    <row r="11" spans="1:32" x14ac:dyDescent="0.25">
      <c r="A11" s="1" t="s">
        <v>171</v>
      </c>
      <c r="B11" s="25">
        <v>7.4074074074074001E-2</v>
      </c>
      <c r="C11" s="25">
        <v>7.7625459734274496E-2</v>
      </c>
      <c r="D11" s="25">
        <f t="shared" si="0"/>
        <v>3.5513856602004956E-3</v>
      </c>
      <c r="E11" s="25">
        <v>0</v>
      </c>
      <c r="F11" s="25">
        <v>0</v>
      </c>
      <c r="G11" s="25">
        <f t="shared" si="1"/>
        <v>0</v>
      </c>
      <c r="H11" s="25">
        <v>0.04</v>
      </c>
      <c r="I11" s="25">
        <v>3.9930857254006101E-2</v>
      </c>
      <c r="J11" s="25">
        <f t="shared" si="2"/>
        <v>6.9142745993899801E-5</v>
      </c>
      <c r="K11" s="25">
        <v>0</v>
      </c>
      <c r="L11" s="25">
        <v>0</v>
      </c>
      <c r="M11" s="25">
        <f t="shared" si="3"/>
        <v>0</v>
      </c>
      <c r="N11" s="25">
        <v>0</v>
      </c>
      <c r="O11" s="25">
        <v>0</v>
      </c>
      <c r="P11" s="25">
        <f t="shared" si="4"/>
        <v>0</v>
      </c>
      <c r="Q11" s="25">
        <v>0</v>
      </c>
      <c r="R11" s="25">
        <v>0</v>
      </c>
      <c r="S11" s="25">
        <f t="shared" si="5"/>
        <v>0</v>
      </c>
      <c r="T11" s="25">
        <v>3.5714285714285698E-2</v>
      </c>
      <c r="U11" s="25">
        <v>3.6362698055842503E-2</v>
      </c>
      <c r="V11" s="25">
        <f t="shared" si="6"/>
        <v>6.4841234155680466E-4</v>
      </c>
      <c r="W11" s="25">
        <v>6.25E-2</v>
      </c>
      <c r="X11" s="25">
        <v>6.3621958218866001E-2</v>
      </c>
      <c r="Y11" s="25">
        <f t="shared" si="7"/>
        <v>1.121958218866001E-3</v>
      </c>
      <c r="Z11" s="25">
        <v>3.8461538461538401E-2</v>
      </c>
      <c r="AA11" s="25">
        <v>3.9284410516311499E-2</v>
      </c>
      <c r="AB11" s="25">
        <f t="shared" si="8"/>
        <v>8.2287205477309805E-4</v>
      </c>
      <c r="AC11" s="25">
        <v>0</v>
      </c>
      <c r="AD11" s="25">
        <v>0</v>
      </c>
      <c r="AE11" s="25">
        <f t="shared" si="9"/>
        <v>0</v>
      </c>
      <c r="AF11" s="25">
        <f t="shared" si="10"/>
        <v>6.2137710213902987E-4</v>
      </c>
    </row>
    <row r="12" spans="1:32" ht="24.75" x14ac:dyDescent="0.25">
      <c r="A12" s="1" t="s">
        <v>172</v>
      </c>
      <c r="B12" s="25">
        <v>3.7037037037037E-2</v>
      </c>
      <c r="C12" s="25">
        <v>3.6835174404267902E-2</v>
      </c>
      <c r="D12" s="25">
        <f t="shared" si="0"/>
        <v>2.018626327690981E-4</v>
      </c>
      <c r="E12" s="25">
        <v>0.12</v>
      </c>
      <c r="F12" s="25">
        <v>0.119689068230604</v>
      </c>
      <c r="G12" s="25">
        <f t="shared" si="1"/>
        <v>3.1093176939599176E-4</v>
      </c>
      <c r="H12" s="25">
        <v>0.04</v>
      </c>
      <c r="I12" s="25">
        <v>3.98677756391966E-2</v>
      </c>
      <c r="J12" s="25">
        <f t="shared" si="2"/>
        <v>1.3222436080340128E-4</v>
      </c>
      <c r="K12" s="25">
        <v>4.54545454545454E-2</v>
      </c>
      <c r="L12" s="25">
        <v>4.5387549856920603E-2</v>
      </c>
      <c r="M12" s="25">
        <f t="shared" si="3"/>
        <v>6.6995597624797121E-5</v>
      </c>
      <c r="N12" s="25">
        <v>0</v>
      </c>
      <c r="O12" s="25">
        <v>0</v>
      </c>
      <c r="P12" s="25">
        <f t="shared" si="4"/>
        <v>0</v>
      </c>
      <c r="Q12" s="25">
        <v>4.1666666666666602E-2</v>
      </c>
      <c r="R12" s="25">
        <v>4.1458759180853698E-2</v>
      </c>
      <c r="S12" s="25">
        <f t="shared" si="5"/>
        <v>2.0790748581290402E-4</v>
      </c>
      <c r="T12" s="25">
        <v>0</v>
      </c>
      <c r="U12" s="25">
        <v>0</v>
      </c>
      <c r="V12" s="25">
        <f t="shared" si="6"/>
        <v>0</v>
      </c>
      <c r="W12" s="25">
        <v>6.25E-2</v>
      </c>
      <c r="X12" s="25">
        <v>6.2419776573050201E-2</v>
      </c>
      <c r="Y12" s="25">
        <f t="shared" si="7"/>
        <v>8.0223426949799226E-5</v>
      </c>
      <c r="Z12" s="25">
        <v>3.8461538461538401E-2</v>
      </c>
      <c r="AA12" s="25">
        <v>3.8392121833441803E-2</v>
      </c>
      <c r="AB12" s="25">
        <f t="shared" si="8"/>
        <v>6.9416628096598265E-5</v>
      </c>
      <c r="AC12" s="25">
        <v>7.69230769230769E-2</v>
      </c>
      <c r="AD12" s="25">
        <v>7.6795110733171704E-2</v>
      </c>
      <c r="AE12" s="25">
        <f t="shared" si="9"/>
        <v>1.2796618990519593E-4</v>
      </c>
      <c r="AF12" s="25">
        <f t="shared" si="10"/>
        <v>1.1975280913577858E-4</v>
      </c>
    </row>
    <row r="13" spans="1:32" ht="24.75" x14ac:dyDescent="0.25">
      <c r="A13" s="1" t="s">
        <v>173</v>
      </c>
      <c r="B13" s="25">
        <v>0</v>
      </c>
      <c r="C13" s="25">
        <v>0</v>
      </c>
      <c r="D13" s="25">
        <f t="shared" si="0"/>
        <v>0</v>
      </c>
      <c r="E13" s="25">
        <v>0</v>
      </c>
      <c r="F13" s="25">
        <v>0</v>
      </c>
      <c r="G13" s="25">
        <f t="shared" si="1"/>
        <v>0</v>
      </c>
      <c r="H13" s="25">
        <v>0.04</v>
      </c>
      <c r="I13" s="25">
        <v>3.9282809494806399E-2</v>
      </c>
      <c r="J13" s="25">
        <f t="shared" si="2"/>
        <v>7.1719050519360172E-4</v>
      </c>
      <c r="K13" s="25">
        <v>0.13636363636363599</v>
      </c>
      <c r="L13" s="25">
        <v>0.13349155622782599</v>
      </c>
      <c r="M13" s="25">
        <f t="shared" si="3"/>
        <v>2.8720801358100012E-3</v>
      </c>
      <c r="N13" s="25">
        <v>0</v>
      </c>
      <c r="O13" s="25">
        <v>0</v>
      </c>
      <c r="P13" s="25">
        <f t="shared" si="4"/>
        <v>0</v>
      </c>
      <c r="Q13" s="25">
        <v>0.125</v>
      </c>
      <c r="R13" s="25">
        <v>0.122246789818884</v>
      </c>
      <c r="S13" s="25">
        <f t="shared" si="5"/>
        <v>2.7532101811160031E-3</v>
      </c>
      <c r="T13" s="25">
        <v>3.5714285714285698E-2</v>
      </c>
      <c r="U13" s="25">
        <v>3.4985657439156499E-2</v>
      </c>
      <c r="V13" s="25">
        <f t="shared" si="6"/>
        <v>7.286282751291992E-4</v>
      </c>
      <c r="W13" s="25">
        <v>0</v>
      </c>
      <c r="X13" s="25">
        <v>0</v>
      </c>
      <c r="Y13" s="25">
        <f t="shared" si="7"/>
        <v>0</v>
      </c>
      <c r="Z13" s="25">
        <v>7.69230769230769E-2</v>
      </c>
      <c r="AA13" s="25">
        <v>7.5351217865223294E-2</v>
      </c>
      <c r="AB13" s="25">
        <f t="shared" si="8"/>
        <v>1.5718590578536057E-3</v>
      </c>
      <c r="AC13" s="25">
        <v>3.8461538461538401E-2</v>
      </c>
      <c r="AD13" s="25">
        <v>3.7774289103825798E-2</v>
      </c>
      <c r="AE13" s="25">
        <f t="shared" si="9"/>
        <v>6.8724935771260348E-4</v>
      </c>
      <c r="AF13" s="25">
        <f t="shared" si="10"/>
        <v>9.3302175128150144E-4</v>
      </c>
    </row>
    <row r="14" spans="1:32" ht="24.75" x14ac:dyDescent="0.25">
      <c r="A14" s="1" t="s">
        <v>174</v>
      </c>
      <c r="B14" s="25">
        <v>3.7037037037037E-2</v>
      </c>
      <c r="C14" s="25">
        <v>3.6839387876534298E-2</v>
      </c>
      <c r="D14" s="25">
        <f t="shared" si="0"/>
        <v>1.9764916050270254E-4</v>
      </c>
      <c r="E14" s="25">
        <v>0.04</v>
      </c>
      <c r="F14" s="25">
        <v>3.9944380440702802E-2</v>
      </c>
      <c r="G14" s="25">
        <f t="shared" si="1"/>
        <v>5.561955929719864E-5</v>
      </c>
      <c r="H14" s="25">
        <v>0.04</v>
      </c>
      <c r="I14" s="25">
        <v>3.9764293749838801E-2</v>
      </c>
      <c r="J14" s="25">
        <f t="shared" si="2"/>
        <v>2.357062501611995E-4</v>
      </c>
      <c r="K14" s="25">
        <v>0</v>
      </c>
      <c r="L14" s="25">
        <v>0</v>
      </c>
      <c r="M14" s="25">
        <f t="shared" si="3"/>
        <v>0</v>
      </c>
      <c r="N14" s="25">
        <v>5.8823529411764698E-2</v>
      </c>
      <c r="O14" s="25">
        <v>5.8754262280100403E-2</v>
      </c>
      <c r="P14" s="25">
        <f t="shared" si="4"/>
        <v>6.9267131664295378E-5</v>
      </c>
      <c r="Q14" s="25">
        <v>4.1666666666666602E-2</v>
      </c>
      <c r="R14" s="25">
        <v>4.1459660082492397E-2</v>
      </c>
      <c r="S14" s="25">
        <f t="shared" si="5"/>
        <v>2.070065841742047E-4</v>
      </c>
      <c r="T14" s="25">
        <v>0</v>
      </c>
      <c r="U14" s="25">
        <v>0</v>
      </c>
      <c r="V14" s="25">
        <f t="shared" si="6"/>
        <v>0</v>
      </c>
      <c r="W14" s="25">
        <v>0</v>
      </c>
      <c r="X14" s="25">
        <v>0</v>
      </c>
      <c r="Y14" s="25">
        <f t="shared" si="7"/>
        <v>0</v>
      </c>
      <c r="Z14" s="25">
        <v>3.8461538461538401E-2</v>
      </c>
      <c r="AA14" s="25">
        <v>3.8252022291885998E-2</v>
      </c>
      <c r="AB14" s="25">
        <f t="shared" si="8"/>
        <v>2.0951616965240311E-4</v>
      </c>
      <c r="AC14" s="25">
        <v>3.8461538461538401E-2</v>
      </c>
      <c r="AD14" s="25">
        <v>3.8384055649934801E-2</v>
      </c>
      <c r="AE14" s="25">
        <f t="shared" si="9"/>
        <v>7.7482811603600543E-5</v>
      </c>
      <c r="AF14" s="25">
        <f t="shared" si="10"/>
        <v>1.0522476670556044E-4</v>
      </c>
    </row>
    <row r="15" spans="1:32" ht="24.75" x14ac:dyDescent="0.25">
      <c r="A15" s="1" t="s">
        <v>175</v>
      </c>
      <c r="B15" s="25">
        <v>3.7037037037037E-2</v>
      </c>
      <c r="C15" s="25">
        <v>3.6969686625317903E-2</v>
      </c>
      <c r="D15" s="25">
        <f t="shared" si="0"/>
        <v>6.7350411719097059E-5</v>
      </c>
      <c r="E15" s="25">
        <v>0.04</v>
      </c>
      <c r="F15" s="25">
        <v>3.97014544524587E-2</v>
      </c>
      <c r="G15" s="25">
        <f t="shared" si="1"/>
        <v>2.9854554754130125E-4</v>
      </c>
      <c r="H15" s="25">
        <v>0.08</v>
      </c>
      <c r="I15" s="25">
        <v>7.9709603515156102E-2</v>
      </c>
      <c r="J15" s="25">
        <f t="shared" si="2"/>
        <v>2.9039648484389946E-4</v>
      </c>
      <c r="K15" s="25">
        <v>4.54545454545454E-2</v>
      </c>
      <c r="L15" s="25">
        <v>4.5250233030505203E-2</v>
      </c>
      <c r="M15" s="25">
        <f t="shared" si="3"/>
        <v>2.0431242404019695E-4</v>
      </c>
      <c r="N15" s="25">
        <v>5.8823529411764698E-2</v>
      </c>
      <c r="O15" s="25">
        <v>5.8607399075074597E-2</v>
      </c>
      <c r="P15" s="25">
        <f t="shared" si="4"/>
        <v>2.1613033669010129E-4</v>
      </c>
      <c r="Q15" s="25">
        <v>0</v>
      </c>
      <c r="R15" s="25">
        <v>0</v>
      </c>
      <c r="S15" s="25">
        <f t="shared" si="5"/>
        <v>0</v>
      </c>
      <c r="T15" s="25">
        <v>0</v>
      </c>
      <c r="U15" s="25">
        <v>0</v>
      </c>
      <c r="V15" s="25">
        <f t="shared" si="6"/>
        <v>0</v>
      </c>
      <c r="W15" s="25">
        <v>0</v>
      </c>
      <c r="X15" s="25">
        <v>0</v>
      </c>
      <c r="Y15" s="25">
        <f t="shared" si="7"/>
        <v>0</v>
      </c>
      <c r="Z15" s="25">
        <v>7.69230769230769E-2</v>
      </c>
      <c r="AA15" s="25">
        <v>7.6766227697761896E-2</v>
      </c>
      <c r="AB15" s="25">
        <f t="shared" si="8"/>
        <v>1.5684922531500334E-4</v>
      </c>
      <c r="AC15" s="25">
        <v>0</v>
      </c>
      <c r="AD15" s="25">
        <v>0</v>
      </c>
      <c r="AE15" s="25">
        <f t="shared" si="9"/>
        <v>0</v>
      </c>
      <c r="AF15" s="25">
        <f t="shared" si="10"/>
        <v>1.2335844301495993E-4</v>
      </c>
    </row>
    <row r="16" spans="1:32" x14ac:dyDescent="0.25">
      <c r="A16" s="1" t="s">
        <v>176</v>
      </c>
      <c r="B16" s="25">
        <v>0</v>
      </c>
      <c r="C16" s="25">
        <v>0</v>
      </c>
      <c r="D16" s="25">
        <f t="shared" si="0"/>
        <v>0</v>
      </c>
      <c r="E16" s="25">
        <v>0</v>
      </c>
      <c r="F16" s="25">
        <v>0</v>
      </c>
      <c r="G16" s="25">
        <f t="shared" si="1"/>
        <v>0</v>
      </c>
      <c r="H16" s="25">
        <v>0.04</v>
      </c>
      <c r="I16" s="25">
        <v>3.9488182824424602E-2</v>
      </c>
      <c r="J16" s="25">
        <f t="shared" si="2"/>
        <v>5.1181717557539919E-4</v>
      </c>
      <c r="K16" s="25">
        <v>4.54545454545454E-2</v>
      </c>
      <c r="L16" s="25">
        <v>4.47786242579159E-2</v>
      </c>
      <c r="M16" s="25">
        <f t="shared" si="3"/>
        <v>6.7592119662950034E-4</v>
      </c>
      <c r="N16" s="25">
        <v>0</v>
      </c>
      <c r="O16" s="25">
        <v>0</v>
      </c>
      <c r="P16" s="25">
        <f t="shared" si="4"/>
        <v>0</v>
      </c>
      <c r="Q16" s="25">
        <v>4.1666666666666602E-2</v>
      </c>
      <c r="R16" s="25">
        <v>4.0975845816371897E-2</v>
      </c>
      <c r="S16" s="25">
        <f t="shared" si="5"/>
        <v>6.9082085029470441E-4</v>
      </c>
      <c r="T16" s="25">
        <v>3.5714285714285698E-2</v>
      </c>
      <c r="U16" s="25">
        <v>3.5101180936643397E-2</v>
      </c>
      <c r="V16" s="25">
        <f t="shared" si="6"/>
        <v>6.1310477764230098E-4</v>
      </c>
      <c r="W16" s="25">
        <v>6.25E-2</v>
      </c>
      <c r="X16" s="25">
        <v>6.1624354327571601E-2</v>
      </c>
      <c r="Y16" s="25">
        <f t="shared" si="7"/>
        <v>8.7564567242839897E-4</v>
      </c>
      <c r="Z16" s="25">
        <v>0</v>
      </c>
      <c r="AA16" s="25">
        <v>0</v>
      </c>
      <c r="AB16" s="25">
        <f t="shared" si="8"/>
        <v>0</v>
      </c>
      <c r="AC16" s="25">
        <v>3.8461538461538401E-2</v>
      </c>
      <c r="AD16" s="25">
        <v>3.7665090814447098E-2</v>
      </c>
      <c r="AE16" s="25">
        <f t="shared" si="9"/>
        <v>7.9644764709130289E-4</v>
      </c>
      <c r="AF16" s="25">
        <f t="shared" si="10"/>
        <v>4.1637573196616067E-4</v>
      </c>
    </row>
    <row r="17" spans="1:32" ht="24.75" x14ac:dyDescent="0.25">
      <c r="A17" s="1" t="s">
        <v>177</v>
      </c>
      <c r="B17" s="25">
        <v>3.7037037037037E-2</v>
      </c>
      <c r="C17" s="25">
        <v>3.7016404382630097E-2</v>
      </c>
      <c r="D17" s="25">
        <f t="shared" si="0"/>
        <v>2.0632654406903261E-5</v>
      </c>
      <c r="E17" s="25">
        <v>0.08</v>
      </c>
      <c r="F17" s="25">
        <v>7.9748611577524303E-2</v>
      </c>
      <c r="G17" s="25">
        <f t="shared" si="1"/>
        <v>2.5138842247569848E-4</v>
      </c>
      <c r="H17" s="25">
        <v>0.08</v>
      </c>
      <c r="I17" s="25">
        <v>7.9927477361796201E-2</v>
      </c>
      <c r="J17" s="25">
        <f t="shared" si="2"/>
        <v>7.2522638203800782E-5</v>
      </c>
      <c r="K17" s="25">
        <v>4.54545454545454E-2</v>
      </c>
      <c r="L17" s="25">
        <v>4.54046317489974E-2</v>
      </c>
      <c r="M17" s="25">
        <f t="shared" si="3"/>
        <v>4.991370554800062E-5</v>
      </c>
      <c r="N17" s="25">
        <v>0</v>
      </c>
      <c r="O17" s="25">
        <v>0</v>
      </c>
      <c r="P17" s="25">
        <f t="shared" si="4"/>
        <v>0</v>
      </c>
      <c r="Q17" s="25">
        <v>4.1666666666666602E-2</v>
      </c>
      <c r="R17" s="25">
        <v>4.1566970632710698E-2</v>
      </c>
      <c r="S17" s="25">
        <f t="shared" si="5"/>
        <v>9.9696033955903873E-5</v>
      </c>
      <c r="T17" s="25">
        <v>3.5714285714285698E-2</v>
      </c>
      <c r="U17" s="25">
        <v>3.56082931042285E-2</v>
      </c>
      <c r="V17" s="25">
        <f t="shared" si="6"/>
        <v>1.059926100571984E-4</v>
      </c>
      <c r="W17" s="25">
        <v>0</v>
      </c>
      <c r="X17" s="25">
        <v>0</v>
      </c>
      <c r="Y17" s="25">
        <f t="shared" si="7"/>
        <v>0</v>
      </c>
      <c r="Z17" s="25">
        <v>0</v>
      </c>
      <c r="AA17" s="25">
        <v>0</v>
      </c>
      <c r="AB17" s="25">
        <f t="shared" si="8"/>
        <v>0</v>
      </c>
      <c r="AC17" s="25">
        <v>3.8461538461538401E-2</v>
      </c>
      <c r="AD17" s="25">
        <v>3.8413967559678901E-2</v>
      </c>
      <c r="AE17" s="25">
        <f t="shared" si="9"/>
        <v>4.7570901859500525E-5</v>
      </c>
      <c r="AF17" s="25">
        <f t="shared" si="10"/>
        <v>6.4771696650700594E-5</v>
      </c>
    </row>
    <row r="18" spans="1:32" ht="24.75" x14ac:dyDescent="0.25">
      <c r="A18" s="1" t="s">
        <v>178</v>
      </c>
      <c r="B18" s="25">
        <v>0</v>
      </c>
      <c r="C18" s="25">
        <v>0</v>
      </c>
      <c r="D18" s="25">
        <f t="shared" si="0"/>
        <v>0</v>
      </c>
      <c r="E18" s="25">
        <v>0.08</v>
      </c>
      <c r="F18" s="25">
        <v>7.9712036640921205E-2</v>
      </c>
      <c r="G18" s="25">
        <f t="shared" si="1"/>
        <v>2.8796335907879667E-4</v>
      </c>
      <c r="H18" s="25">
        <v>0</v>
      </c>
      <c r="I18" s="25">
        <v>0</v>
      </c>
      <c r="J18" s="25">
        <f t="shared" si="2"/>
        <v>0</v>
      </c>
      <c r="K18" s="25">
        <v>4.54545454545454E-2</v>
      </c>
      <c r="L18" s="25">
        <v>4.1177405362126898E-2</v>
      </c>
      <c r="M18" s="25">
        <f t="shared" si="3"/>
        <v>4.2771400924185021E-3</v>
      </c>
      <c r="N18" s="25">
        <v>0</v>
      </c>
      <c r="O18" s="25">
        <v>0</v>
      </c>
      <c r="P18" s="25">
        <f t="shared" si="4"/>
        <v>0</v>
      </c>
      <c r="Q18" s="25">
        <v>4.1666666666666602E-2</v>
      </c>
      <c r="R18" s="25">
        <v>3.9614156564503802E-2</v>
      </c>
      <c r="S18" s="25">
        <f t="shared" si="5"/>
        <v>2.0525101021627995E-3</v>
      </c>
      <c r="T18" s="25">
        <v>3.5714285714285698E-2</v>
      </c>
      <c r="U18" s="25">
        <v>3.1993785056869103E-2</v>
      </c>
      <c r="V18" s="25">
        <f t="shared" si="6"/>
        <v>3.720500657416595E-3</v>
      </c>
      <c r="W18" s="25">
        <v>6.25E-2</v>
      </c>
      <c r="X18" s="25">
        <v>6.1925183556718999E-2</v>
      </c>
      <c r="Y18" s="25">
        <f t="shared" si="7"/>
        <v>5.7481644328100101E-4</v>
      </c>
      <c r="Z18" s="25">
        <v>0</v>
      </c>
      <c r="AA18" s="25">
        <v>0</v>
      </c>
      <c r="AB18" s="25">
        <f t="shared" si="8"/>
        <v>0</v>
      </c>
      <c r="AC18" s="25">
        <v>0</v>
      </c>
      <c r="AD18" s="25">
        <v>0</v>
      </c>
      <c r="AE18" s="25">
        <f t="shared" si="9"/>
        <v>0</v>
      </c>
      <c r="AF18" s="25">
        <f t="shared" si="10"/>
        <v>1.0912930654357693E-3</v>
      </c>
    </row>
    <row r="19" spans="1:32" ht="24.75" x14ac:dyDescent="0.25">
      <c r="A19" s="1" t="s">
        <v>179</v>
      </c>
      <c r="B19" s="25">
        <v>3.7037037037037E-2</v>
      </c>
      <c r="C19" s="25">
        <v>3.3363361014749203E-2</v>
      </c>
      <c r="D19" s="25">
        <f t="shared" si="0"/>
        <v>3.6736760222877973E-3</v>
      </c>
      <c r="E19" s="25">
        <v>0.04</v>
      </c>
      <c r="F19" s="25">
        <v>3.6547992190771601E-2</v>
      </c>
      <c r="G19" s="25">
        <f t="shared" si="1"/>
        <v>3.4520078092283996E-3</v>
      </c>
      <c r="H19" s="25">
        <v>0.04</v>
      </c>
      <c r="I19" s="25">
        <v>3.7017637838788198E-2</v>
      </c>
      <c r="J19" s="25">
        <f t="shared" si="2"/>
        <v>2.9823621612118031E-3</v>
      </c>
      <c r="K19" s="25">
        <v>0.13636363636363599</v>
      </c>
      <c r="L19" s="25">
        <v>0.13096625381045199</v>
      </c>
      <c r="M19" s="25">
        <f t="shared" si="3"/>
        <v>5.3973825531840047E-3</v>
      </c>
      <c r="N19" s="25">
        <v>0</v>
      </c>
      <c r="O19" s="25">
        <v>0</v>
      </c>
      <c r="P19" s="25">
        <f t="shared" si="4"/>
        <v>0</v>
      </c>
      <c r="Q19" s="25">
        <v>0</v>
      </c>
      <c r="R19" s="25">
        <v>0</v>
      </c>
      <c r="S19" s="25">
        <f t="shared" si="5"/>
        <v>0</v>
      </c>
      <c r="T19" s="25">
        <v>3.5714285714285698E-2</v>
      </c>
      <c r="U19" s="25">
        <v>3.3236003970678697E-2</v>
      </c>
      <c r="V19" s="25">
        <f t="shared" si="6"/>
        <v>2.4782817436070012E-3</v>
      </c>
      <c r="W19" s="25">
        <v>0</v>
      </c>
      <c r="X19" s="25">
        <v>0</v>
      </c>
      <c r="Y19" s="25">
        <f t="shared" si="7"/>
        <v>0</v>
      </c>
      <c r="Z19" s="25">
        <v>0</v>
      </c>
      <c r="AA19" s="25">
        <v>0</v>
      </c>
      <c r="AB19" s="25">
        <f t="shared" si="8"/>
        <v>0</v>
      </c>
      <c r="AC19" s="25">
        <v>3.8461538461538401E-2</v>
      </c>
      <c r="AD19" s="25">
        <v>3.6810472463993597E-2</v>
      </c>
      <c r="AE19" s="25">
        <f t="shared" si="9"/>
        <v>1.6510659975448039E-3</v>
      </c>
      <c r="AF19" s="25">
        <f t="shared" si="10"/>
        <v>1.9634776287063812E-3</v>
      </c>
    </row>
    <row r="20" spans="1:32" ht="24.75" x14ac:dyDescent="0.25">
      <c r="A20" s="1" t="s">
        <v>180</v>
      </c>
      <c r="B20" s="25">
        <v>0</v>
      </c>
      <c r="C20" s="25">
        <v>0</v>
      </c>
      <c r="D20" s="25">
        <f t="shared" si="0"/>
        <v>0</v>
      </c>
      <c r="E20" s="25">
        <v>0</v>
      </c>
      <c r="F20" s="25">
        <v>0</v>
      </c>
      <c r="G20" s="25">
        <f t="shared" si="1"/>
        <v>0</v>
      </c>
      <c r="H20" s="25">
        <v>0.08</v>
      </c>
      <c r="I20" s="25">
        <v>7.9131744058838493E-2</v>
      </c>
      <c r="J20" s="25">
        <f t="shared" si="2"/>
        <v>8.6825594116150817E-4</v>
      </c>
      <c r="K20" s="25">
        <v>0</v>
      </c>
      <c r="L20" s="25">
        <v>0</v>
      </c>
      <c r="M20" s="25">
        <f t="shared" si="3"/>
        <v>0</v>
      </c>
      <c r="N20" s="25">
        <v>0.11764705882352899</v>
      </c>
      <c r="O20" s="25">
        <v>0.11663716789051699</v>
      </c>
      <c r="P20" s="25">
        <f t="shared" si="4"/>
        <v>1.0098909330120004E-3</v>
      </c>
      <c r="Q20" s="25">
        <v>8.3333333333333301E-2</v>
      </c>
      <c r="R20" s="25">
        <v>8.4227625778889204E-2</v>
      </c>
      <c r="S20" s="25">
        <f t="shared" si="5"/>
        <v>8.9429244555590259E-4</v>
      </c>
      <c r="T20" s="25">
        <v>0.107142857142857</v>
      </c>
      <c r="U20" s="25">
        <v>0.107997804049957</v>
      </c>
      <c r="V20" s="25">
        <f t="shared" si="6"/>
        <v>8.5494690710000154E-4</v>
      </c>
      <c r="W20" s="25">
        <v>6.25E-2</v>
      </c>
      <c r="X20" s="25">
        <v>6.2957335160656699E-2</v>
      </c>
      <c r="Y20" s="25">
        <f t="shared" si="7"/>
        <v>4.5733516065669944E-4</v>
      </c>
      <c r="Z20" s="25">
        <v>7.69230769230769E-2</v>
      </c>
      <c r="AA20" s="25">
        <v>7.6531463142298098E-2</v>
      </c>
      <c r="AB20" s="25">
        <f t="shared" si="8"/>
        <v>3.9161378077880171E-4</v>
      </c>
      <c r="AC20" s="25">
        <v>7.69230769230769E-2</v>
      </c>
      <c r="AD20" s="25">
        <v>7.6659313879591795E-2</v>
      </c>
      <c r="AE20" s="25">
        <f t="shared" si="9"/>
        <v>2.637630434851046E-4</v>
      </c>
      <c r="AF20" s="25">
        <f t="shared" si="10"/>
        <v>4.7400982117500187E-4</v>
      </c>
    </row>
    <row r="21" spans="1:32" x14ac:dyDescent="0.25">
      <c r="A21" s="3" t="s">
        <v>181</v>
      </c>
      <c r="B21" s="25">
        <v>3.7037037037037E-2</v>
      </c>
      <c r="C21" s="25">
        <v>1.0292840813258999E-2</v>
      </c>
      <c r="D21" s="25">
        <f t="shared" si="0"/>
        <v>2.6744196223778001E-2</v>
      </c>
      <c r="E21" s="25">
        <v>0.04</v>
      </c>
      <c r="F21" s="25">
        <v>9.9173313546707907E-3</v>
      </c>
      <c r="G21" s="25">
        <f t="shared" si="1"/>
        <v>3.008266864532921E-2</v>
      </c>
      <c r="H21" s="25">
        <v>0.08</v>
      </c>
      <c r="I21" s="25">
        <v>2.5981375482443399E-2</v>
      </c>
      <c r="J21" s="25">
        <f t="shared" si="2"/>
        <v>5.4018624517556603E-2</v>
      </c>
      <c r="K21" s="25">
        <v>0</v>
      </c>
      <c r="L21" s="25">
        <v>0</v>
      </c>
      <c r="M21" s="25">
        <f t="shared" si="3"/>
        <v>0</v>
      </c>
      <c r="N21" s="25">
        <v>0</v>
      </c>
      <c r="O21" s="25">
        <v>0</v>
      </c>
      <c r="P21" s="25">
        <f t="shared" si="4"/>
        <v>0</v>
      </c>
      <c r="Q21" s="25">
        <v>8.3333333333333301E-2</v>
      </c>
      <c r="R21" s="25">
        <v>3.6691845526470201E-2</v>
      </c>
      <c r="S21" s="25">
        <f t="shared" si="5"/>
        <v>4.6641487806863099E-2</v>
      </c>
      <c r="T21" s="25">
        <v>3.5714285714285698E-2</v>
      </c>
      <c r="U21" s="25">
        <v>8.3043848758775698E-3</v>
      </c>
      <c r="V21" s="25">
        <f t="shared" si="6"/>
        <v>2.7409900838408129E-2</v>
      </c>
      <c r="W21" s="25">
        <v>6.25E-2</v>
      </c>
      <c r="X21" s="25">
        <v>2.5846690792555499E-2</v>
      </c>
      <c r="Y21" s="25">
        <f t="shared" si="7"/>
        <v>3.6653309207444501E-2</v>
      </c>
      <c r="Z21" s="25">
        <v>0</v>
      </c>
      <c r="AA21" s="25">
        <v>0</v>
      </c>
      <c r="AB21" s="25">
        <f t="shared" si="8"/>
        <v>0</v>
      </c>
      <c r="AC21" s="25">
        <v>3.8461538461538401E-2</v>
      </c>
      <c r="AD21" s="25">
        <v>1.03940124245107E-2</v>
      </c>
      <c r="AE21" s="25">
        <f t="shared" si="9"/>
        <v>2.8067526037027703E-2</v>
      </c>
      <c r="AF21" s="25">
        <f t="shared" si="10"/>
        <v>2.4961771327640721E-2</v>
      </c>
    </row>
    <row r="22" spans="1:32" ht="24.75" x14ac:dyDescent="0.25">
      <c r="A22" s="1" t="s">
        <v>182</v>
      </c>
      <c r="B22" s="25">
        <v>3.7037037037037E-2</v>
      </c>
      <c r="C22" s="25">
        <v>3.3739656437376003E-2</v>
      </c>
      <c r="D22" s="25">
        <f t="shared" si="0"/>
        <v>3.297380599660997E-3</v>
      </c>
      <c r="E22" s="25">
        <v>0.04</v>
      </c>
      <c r="F22" s="25">
        <v>3.46561800881732E-2</v>
      </c>
      <c r="G22" s="25">
        <f t="shared" si="1"/>
        <v>5.3438199118268012E-3</v>
      </c>
      <c r="H22" s="25">
        <v>0.04</v>
      </c>
      <c r="I22" s="25">
        <v>3.1981072532183297E-2</v>
      </c>
      <c r="J22" s="25">
        <f t="shared" si="2"/>
        <v>8.0189274678167041E-3</v>
      </c>
      <c r="K22" s="25">
        <v>4.54545454545454E-2</v>
      </c>
      <c r="L22" s="25">
        <v>3.7493304120448399E-2</v>
      </c>
      <c r="M22" s="25">
        <f t="shared" si="3"/>
        <v>7.9612413340970009E-3</v>
      </c>
      <c r="N22" s="25">
        <v>0</v>
      </c>
      <c r="O22" s="25">
        <v>0</v>
      </c>
      <c r="P22" s="25">
        <f t="shared" si="4"/>
        <v>0</v>
      </c>
      <c r="Q22" s="25">
        <v>0</v>
      </c>
      <c r="R22" s="25">
        <v>0</v>
      </c>
      <c r="S22" s="25">
        <f t="shared" si="5"/>
        <v>0</v>
      </c>
      <c r="T22" s="25">
        <v>7.1428571428571397E-2</v>
      </c>
      <c r="U22" s="25">
        <v>6.5219659235300806E-2</v>
      </c>
      <c r="V22" s="25">
        <f t="shared" si="6"/>
        <v>6.208912193270591E-3</v>
      </c>
      <c r="W22" s="25">
        <v>0</v>
      </c>
      <c r="X22" s="25">
        <v>0</v>
      </c>
      <c r="Y22" s="25">
        <f t="shared" si="7"/>
        <v>0</v>
      </c>
      <c r="Z22" s="25">
        <v>0</v>
      </c>
      <c r="AA22" s="25">
        <v>0</v>
      </c>
      <c r="AB22" s="25">
        <f t="shared" si="8"/>
        <v>0</v>
      </c>
      <c r="AC22" s="25">
        <v>3.8461538461538401E-2</v>
      </c>
      <c r="AD22" s="25">
        <v>3.2670096811154299E-2</v>
      </c>
      <c r="AE22" s="25">
        <f t="shared" si="9"/>
        <v>5.7914416503841021E-3</v>
      </c>
      <c r="AF22" s="25">
        <f t="shared" si="10"/>
        <v>3.6621723157056196E-3</v>
      </c>
    </row>
    <row r="23" spans="1:32" ht="24.75" x14ac:dyDescent="0.25">
      <c r="A23" s="1" t="s">
        <v>17</v>
      </c>
      <c r="B23" s="25">
        <v>7.4074074074074001E-2</v>
      </c>
      <c r="C23" s="25">
        <v>8.2096117022456394E-2</v>
      </c>
      <c r="D23" s="25">
        <f t="shared" si="0"/>
        <v>8.0220429483823935E-3</v>
      </c>
      <c r="E23" s="25">
        <v>0.04</v>
      </c>
      <c r="F23" s="25">
        <v>4.0718237716036401E-2</v>
      </c>
      <c r="G23" s="25">
        <f t="shared" si="1"/>
        <v>7.1823771603640035E-4</v>
      </c>
      <c r="H23" s="25">
        <v>0.04</v>
      </c>
      <c r="I23" s="25">
        <v>4.3984431776123198E-2</v>
      </c>
      <c r="J23" s="25">
        <f t="shared" si="2"/>
        <v>3.984431776123197E-3</v>
      </c>
      <c r="K23" s="25">
        <v>4.54545454545454E-2</v>
      </c>
      <c r="L23" s="25">
        <v>4.9126993033072802E-2</v>
      </c>
      <c r="M23" s="25">
        <f t="shared" si="3"/>
        <v>3.6724475785274019E-3</v>
      </c>
      <c r="N23" s="25">
        <v>5.8823529411764698E-2</v>
      </c>
      <c r="O23" s="25">
        <v>6.1747002291990198E-2</v>
      </c>
      <c r="P23" s="25">
        <f t="shared" si="4"/>
        <v>2.9234728802255E-3</v>
      </c>
      <c r="Q23" s="25">
        <v>0</v>
      </c>
      <c r="R23" s="25">
        <v>0</v>
      </c>
      <c r="S23" s="25">
        <f t="shared" si="5"/>
        <v>0</v>
      </c>
      <c r="T23" s="25">
        <v>3.5714285714285698E-2</v>
      </c>
      <c r="U23" s="25">
        <v>3.68955534076046E-2</v>
      </c>
      <c r="V23" s="25">
        <f t="shared" si="6"/>
        <v>1.181267693318902E-3</v>
      </c>
      <c r="W23" s="25">
        <v>0</v>
      </c>
      <c r="X23" s="25">
        <v>0</v>
      </c>
      <c r="Y23" s="25">
        <f t="shared" si="7"/>
        <v>0</v>
      </c>
      <c r="Z23" s="25">
        <v>0</v>
      </c>
      <c r="AA23" s="25">
        <v>0</v>
      </c>
      <c r="AB23" s="25">
        <f t="shared" si="8"/>
        <v>0</v>
      </c>
      <c r="AC23" s="25">
        <v>7.69230769230769E-2</v>
      </c>
      <c r="AD23" s="25">
        <v>8.2909547215809398E-2</v>
      </c>
      <c r="AE23" s="25">
        <f t="shared" si="9"/>
        <v>5.9864702927324986E-3</v>
      </c>
      <c r="AF23" s="25">
        <f t="shared" si="10"/>
        <v>2.6488370885346295E-3</v>
      </c>
    </row>
    <row r="24" spans="1:32" ht="24.75" x14ac:dyDescent="0.25">
      <c r="A24" s="1" t="s">
        <v>13</v>
      </c>
      <c r="B24" s="25">
        <v>3.7037037037037E-2</v>
      </c>
      <c r="C24" s="25">
        <v>3.83833072525777E-2</v>
      </c>
      <c r="D24" s="25">
        <f t="shared" si="0"/>
        <v>1.3462702155407E-3</v>
      </c>
      <c r="E24" s="25">
        <v>0.12</v>
      </c>
      <c r="F24" s="25">
        <v>0.127008975041599</v>
      </c>
      <c r="G24" s="25">
        <f t="shared" si="1"/>
        <v>7.0089750415990026E-3</v>
      </c>
      <c r="H24" s="25">
        <v>0</v>
      </c>
      <c r="I24" s="25">
        <v>0</v>
      </c>
      <c r="J24" s="25">
        <f t="shared" si="2"/>
        <v>0</v>
      </c>
      <c r="K24" s="25">
        <v>4.54545454545454E-2</v>
      </c>
      <c r="L24" s="25">
        <v>4.72345842866254E-2</v>
      </c>
      <c r="M24" s="25">
        <f t="shared" si="3"/>
        <v>1.7800388320799998E-3</v>
      </c>
      <c r="N24" s="25">
        <v>0.23529411764705799</v>
      </c>
      <c r="O24" s="25">
        <v>0.25322814195605198</v>
      </c>
      <c r="P24" s="25">
        <f t="shared" si="4"/>
        <v>1.793402430899399E-2</v>
      </c>
      <c r="Q24" s="25">
        <v>4.1666666666666602E-2</v>
      </c>
      <c r="R24" s="25">
        <v>4.4977422252526399E-2</v>
      </c>
      <c r="S24" s="25">
        <f t="shared" si="5"/>
        <v>3.3107555858597967E-3</v>
      </c>
      <c r="T24" s="25">
        <v>0</v>
      </c>
      <c r="U24" s="25">
        <v>0</v>
      </c>
      <c r="V24" s="25">
        <f t="shared" si="6"/>
        <v>0</v>
      </c>
      <c r="W24" s="25">
        <v>0.125</v>
      </c>
      <c r="X24" s="25">
        <v>0.124083841412997</v>
      </c>
      <c r="Y24" s="25">
        <f t="shared" si="7"/>
        <v>9.1615858700300201E-4</v>
      </c>
      <c r="Z24" s="25">
        <v>3.8461538461538401E-2</v>
      </c>
      <c r="AA24" s="25">
        <v>4.1258310050321899E-2</v>
      </c>
      <c r="AB24" s="25">
        <f t="shared" si="8"/>
        <v>2.7967715887834976E-3</v>
      </c>
      <c r="AC24" s="25">
        <v>3.8461538461538401E-2</v>
      </c>
      <c r="AD24" s="25">
        <v>3.8858677551619002E-2</v>
      </c>
      <c r="AE24" s="25">
        <f t="shared" si="9"/>
        <v>3.9713909008060044E-4</v>
      </c>
      <c r="AF24" s="25">
        <f t="shared" si="10"/>
        <v>3.5490133249940587E-3</v>
      </c>
    </row>
    <row r="25" spans="1:32" ht="24.75" x14ac:dyDescent="0.25">
      <c r="A25" s="1" t="s">
        <v>183</v>
      </c>
      <c r="B25" s="25">
        <v>3.7037037037037E-2</v>
      </c>
      <c r="C25" s="25">
        <v>3.0169015090600201E-2</v>
      </c>
      <c r="D25" s="25">
        <f t="shared" si="0"/>
        <v>6.8680219464367989E-3</v>
      </c>
      <c r="E25" s="25">
        <v>0.04</v>
      </c>
      <c r="F25" s="25">
        <v>3.1172139472419799E-2</v>
      </c>
      <c r="G25" s="25">
        <f t="shared" si="1"/>
        <v>8.8278605275802016E-3</v>
      </c>
      <c r="H25" s="25">
        <v>0.04</v>
      </c>
      <c r="I25" s="25">
        <v>3.5221488052110499E-2</v>
      </c>
      <c r="J25" s="25">
        <f t="shared" si="2"/>
        <v>4.7785119478895022E-3</v>
      </c>
      <c r="K25" s="25">
        <v>4.54545454545454E-2</v>
      </c>
      <c r="L25" s="25">
        <v>3.66974270577363E-2</v>
      </c>
      <c r="M25" s="25">
        <f t="shared" si="3"/>
        <v>8.7571183968091007E-3</v>
      </c>
      <c r="N25" s="25">
        <v>5.8823529411764698E-2</v>
      </c>
      <c r="O25" s="25">
        <v>4.49275066832827E-2</v>
      </c>
      <c r="P25" s="25">
        <f t="shared" si="4"/>
        <v>1.3896022728481998E-2</v>
      </c>
      <c r="Q25" s="25">
        <v>4.1666666666666602E-2</v>
      </c>
      <c r="R25" s="25">
        <v>3.7447235403858803E-2</v>
      </c>
      <c r="S25" s="25">
        <f t="shared" si="5"/>
        <v>4.219431262807799E-3</v>
      </c>
      <c r="T25" s="25">
        <v>3.5714285714285698E-2</v>
      </c>
      <c r="U25" s="25">
        <v>3.04069215397277E-2</v>
      </c>
      <c r="V25" s="25">
        <f t="shared" si="6"/>
        <v>5.3073641745579984E-3</v>
      </c>
      <c r="W25" s="25">
        <v>0</v>
      </c>
      <c r="X25" s="25">
        <v>0</v>
      </c>
      <c r="Y25" s="25">
        <f t="shared" si="7"/>
        <v>0</v>
      </c>
      <c r="Z25" s="25">
        <v>7.69230769230769E-2</v>
      </c>
      <c r="AA25" s="25">
        <v>7.3160749051666904E-2</v>
      </c>
      <c r="AB25" s="25">
        <f t="shared" si="8"/>
        <v>3.7623278714099956E-3</v>
      </c>
      <c r="AC25" s="25">
        <v>0.115384615384615</v>
      </c>
      <c r="AD25" s="25">
        <v>0.109205174194639</v>
      </c>
      <c r="AE25" s="25">
        <f t="shared" si="9"/>
        <v>6.179441189976001E-3</v>
      </c>
      <c r="AF25" s="25">
        <f t="shared" si="10"/>
        <v>6.2596100045949395E-3</v>
      </c>
    </row>
    <row r="26" spans="1:32" ht="24.75" x14ac:dyDescent="0.25">
      <c r="A26" s="1" t="s">
        <v>184</v>
      </c>
      <c r="B26" s="25">
        <v>3.7037037037037E-2</v>
      </c>
      <c r="C26" s="25">
        <v>3.8859575857333198E-2</v>
      </c>
      <c r="D26" s="25">
        <f t="shared" si="0"/>
        <v>1.8225388202961976E-3</v>
      </c>
      <c r="E26" s="25">
        <v>0.04</v>
      </c>
      <c r="F26" s="25">
        <v>4.0793818724975402E-2</v>
      </c>
      <c r="G26" s="25">
        <f t="shared" si="1"/>
        <v>7.9381872497540085E-4</v>
      </c>
      <c r="H26" s="25">
        <v>0.04</v>
      </c>
      <c r="I26" s="25">
        <v>4.3352611413687001E-2</v>
      </c>
      <c r="J26" s="25">
        <f t="shared" si="2"/>
        <v>3.3526114136869997E-3</v>
      </c>
      <c r="K26" s="25">
        <v>9.0909090909090898E-2</v>
      </c>
      <c r="L26" s="25">
        <v>9.9410161219469301E-2</v>
      </c>
      <c r="M26" s="25">
        <f t="shared" si="3"/>
        <v>8.501070310378403E-3</v>
      </c>
      <c r="N26" s="25">
        <v>5.8823529411764698E-2</v>
      </c>
      <c r="O26" s="25">
        <v>6.0752268612071801E-2</v>
      </c>
      <c r="P26" s="25">
        <f t="shared" si="4"/>
        <v>1.928739200307103E-3</v>
      </c>
      <c r="Q26" s="25">
        <v>4.1666666666666602E-2</v>
      </c>
      <c r="R26" s="25">
        <v>4.4935379882768398E-2</v>
      </c>
      <c r="S26" s="25">
        <f t="shared" si="5"/>
        <v>3.2687132161017957E-3</v>
      </c>
      <c r="T26" s="25">
        <v>7.1428571428571397E-2</v>
      </c>
      <c r="U26" s="25">
        <v>7.5811568081292496E-2</v>
      </c>
      <c r="V26" s="25">
        <f t="shared" si="6"/>
        <v>4.3829966527210995E-3</v>
      </c>
      <c r="W26" s="25">
        <v>0.125</v>
      </c>
      <c r="X26" s="25">
        <v>0.126265826980759</v>
      </c>
      <c r="Y26" s="25">
        <f t="shared" si="7"/>
        <v>1.2658269807589995E-3</v>
      </c>
      <c r="Z26" s="25">
        <v>3.8461538461538401E-2</v>
      </c>
      <c r="AA26" s="25">
        <v>4.16050795409744E-2</v>
      </c>
      <c r="AB26" s="25">
        <f t="shared" si="8"/>
        <v>3.1435410794359991E-3</v>
      </c>
      <c r="AC26" s="25">
        <v>0</v>
      </c>
      <c r="AD26" s="25">
        <v>0</v>
      </c>
      <c r="AE26" s="25">
        <f t="shared" si="9"/>
        <v>0</v>
      </c>
      <c r="AF26" s="25">
        <f t="shared" si="10"/>
        <v>2.8459856398661996E-3</v>
      </c>
    </row>
    <row r="27" spans="1:32" ht="26.25" x14ac:dyDescent="0.25">
      <c r="A27" s="3" t="s">
        <v>185</v>
      </c>
      <c r="B27" s="25">
        <v>3.7037037037037E-2</v>
      </c>
      <c r="C27" s="25">
        <v>2.4869084843776298E-2</v>
      </c>
      <c r="D27" s="25">
        <f t="shared" si="0"/>
        <v>1.2167952193260702E-2</v>
      </c>
      <c r="E27" s="25">
        <v>0</v>
      </c>
      <c r="F27" s="25">
        <v>0</v>
      </c>
      <c r="G27" s="25">
        <f t="shared" si="1"/>
        <v>0</v>
      </c>
      <c r="H27" s="25">
        <v>0.04</v>
      </c>
      <c r="I27" s="25">
        <v>3.0522517247132199E-2</v>
      </c>
      <c r="J27" s="25">
        <f t="shared" si="2"/>
        <v>9.4774827528678017E-3</v>
      </c>
      <c r="K27" s="25">
        <v>4.54545454545454E-2</v>
      </c>
      <c r="L27" s="25">
        <v>3.07485676116699E-2</v>
      </c>
      <c r="M27" s="25">
        <f t="shared" si="3"/>
        <v>1.4705977842875501E-2</v>
      </c>
      <c r="N27" s="25">
        <v>5.8823529411764698E-2</v>
      </c>
      <c r="O27" s="25">
        <v>3.7541897392386503E-2</v>
      </c>
      <c r="P27" s="25">
        <f t="shared" si="4"/>
        <v>2.1281632019378195E-2</v>
      </c>
      <c r="Q27" s="25">
        <v>4.1666666666666602E-2</v>
      </c>
      <c r="R27" s="25">
        <v>3.06389745033738E-2</v>
      </c>
      <c r="S27" s="25">
        <f t="shared" si="5"/>
        <v>1.1027692163292802E-2</v>
      </c>
      <c r="T27" s="25">
        <v>0</v>
      </c>
      <c r="U27" s="25">
        <v>0</v>
      </c>
      <c r="V27" s="25">
        <f t="shared" si="6"/>
        <v>0</v>
      </c>
      <c r="W27" s="25">
        <v>0</v>
      </c>
      <c r="X27" s="25">
        <v>0</v>
      </c>
      <c r="Y27" s="25">
        <f t="shared" si="7"/>
        <v>0</v>
      </c>
      <c r="Z27" s="25">
        <v>3.8461538461538401E-2</v>
      </c>
      <c r="AA27" s="25">
        <v>2.7827183465733901E-2</v>
      </c>
      <c r="AB27" s="25">
        <f t="shared" si="8"/>
        <v>1.06343549958045E-2</v>
      </c>
      <c r="AC27" s="25">
        <v>0</v>
      </c>
      <c r="AD27" s="25">
        <v>0</v>
      </c>
      <c r="AE27" s="25">
        <f t="shared" si="9"/>
        <v>0</v>
      </c>
      <c r="AF27" s="25">
        <f t="shared" si="10"/>
        <v>7.929509196747949E-3</v>
      </c>
    </row>
    <row r="28" spans="1:32" x14ac:dyDescent="0.25">
      <c r="A28" s="1" t="s">
        <v>1</v>
      </c>
      <c r="B28" s="25"/>
      <c r="C28" s="25">
        <v>2.6744196223800001E-2</v>
      </c>
      <c r="D28" s="25">
        <f>MAX(D3:D27)</f>
        <v>2.6744196223778001E-2</v>
      </c>
      <c r="E28" s="25"/>
      <c r="F28" s="25">
        <v>3.0082668645300001E-2</v>
      </c>
      <c r="G28" s="25">
        <f>MAX(G3:G27)</f>
        <v>3.008266864532921E-2</v>
      </c>
      <c r="H28" s="25"/>
      <c r="I28" s="25">
        <v>5.4018624517599999E-2</v>
      </c>
      <c r="J28" s="25">
        <f>MAX(J3:J27)</f>
        <v>5.4018624517556603E-2</v>
      </c>
      <c r="K28" s="25"/>
      <c r="L28" s="25">
        <v>1.47059778429E-2</v>
      </c>
      <c r="M28" s="25">
        <f>MAX(M3:M27)</f>
        <v>1.4705977842875501E-2</v>
      </c>
      <c r="N28" s="25"/>
      <c r="O28" s="25">
        <v>2.1281632019400001E-2</v>
      </c>
      <c r="P28" s="25">
        <f>MAX(P3:P27)</f>
        <v>2.1281632019378195E-2</v>
      </c>
      <c r="Q28" s="25"/>
      <c r="R28" s="25">
        <v>4.6641487806900001E-2</v>
      </c>
      <c r="S28" s="25">
        <f>MAX(S3:S27)</f>
        <v>4.6641487806863099E-2</v>
      </c>
      <c r="T28" s="25"/>
      <c r="U28" s="25">
        <v>2.74099008384E-2</v>
      </c>
      <c r="V28" s="25">
        <f>MAX(V3:V27)</f>
        <v>2.7409900838408129E-2</v>
      </c>
      <c r="W28" s="25"/>
      <c r="X28" s="25">
        <v>3.6653309207400002E-2</v>
      </c>
      <c r="Y28" s="25">
        <f>MAX(Y3:Y27)</f>
        <v>3.6653309207444501E-2</v>
      </c>
      <c r="Z28" s="25"/>
      <c r="AA28" s="25">
        <v>1.06343549958E-2</v>
      </c>
      <c r="AB28" s="25">
        <f>MAX(AB3:AB27)</f>
        <v>1.06343549958045E-2</v>
      </c>
      <c r="AC28" s="25"/>
      <c r="AD28" s="25">
        <v>2.8067526036999999E-2</v>
      </c>
      <c r="AE28" s="25">
        <f>MAX(AE3:AE27)</f>
        <v>2.8067526037027703E-2</v>
      </c>
      <c r="AF28" s="25">
        <f>MAX(AF3:AF27)</f>
        <v>2.4961771327640721E-2</v>
      </c>
    </row>
    <row r="29" spans="1:32" x14ac:dyDescent="0.25">
      <c r="A29" s="1" t="s">
        <v>19</v>
      </c>
      <c r="B29" s="4"/>
      <c r="C29" s="5" t="s">
        <v>20</v>
      </c>
      <c r="D29" s="5"/>
      <c r="E29" s="4"/>
      <c r="F29" s="5" t="s">
        <v>20</v>
      </c>
      <c r="G29" s="5"/>
      <c r="H29" s="4"/>
      <c r="I29" s="5" t="s">
        <v>20</v>
      </c>
      <c r="J29" s="5"/>
      <c r="K29" s="4"/>
      <c r="L29" s="5" t="s">
        <v>21</v>
      </c>
      <c r="M29" s="5"/>
      <c r="N29" s="4"/>
      <c r="O29" s="5" t="s">
        <v>21</v>
      </c>
      <c r="P29" s="5"/>
      <c r="Q29" s="4"/>
      <c r="R29" s="5" t="s">
        <v>20</v>
      </c>
      <c r="S29" s="5"/>
      <c r="T29" s="4"/>
      <c r="U29" s="5" t="s">
        <v>20</v>
      </c>
      <c r="V29" s="5"/>
      <c r="W29" s="4"/>
      <c r="X29" s="5" t="s">
        <v>20</v>
      </c>
      <c r="Y29" s="5"/>
      <c r="Z29" s="4"/>
      <c r="AA29" s="5" t="s">
        <v>21</v>
      </c>
      <c r="AB29" s="5"/>
      <c r="AC29" s="4"/>
      <c r="AD29" s="5" t="s">
        <v>20</v>
      </c>
      <c r="AE29" s="5"/>
      <c r="AF29" s="5" t="s">
        <v>20</v>
      </c>
    </row>
    <row r="30" spans="1:32" x14ac:dyDescent="0.25">
      <c r="A30" s="1" t="s">
        <v>2</v>
      </c>
      <c r="B30" s="25"/>
      <c r="C30" s="25">
        <v>7.5221952973224704E-2</v>
      </c>
      <c r="D30" s="25">
        <f>SUM(D3:D27)</f>
        <v>7.5221952973225287E-2</v>
      </c>
      <c r="E30" s="25"/>
      <c r="F30" s="25">
        <v>6.0941003382426098E-2</v>
      </c>
      <c r="G30" s="25">
        <f>SUM(G3:G27)</f>
        <v>6.0941003382425911E-2</v>
      </c>
      <c r="H30" s="25"/>
      <c r="I30" s="25">
        <v>9.4758395799730097E-2</v>
      </c>
      <c r="J30" s="25">
        <f>SUM(J3:J27)</f>
        <v>9.475839579973086E-2</v>
      </c>
      <c r="K30" s="25"/>
      <c r="L30" s="25">
        <v>6.3477680214850604E-2</v>
      </c>
      <c r="M30" s="25">
        <f>SUM(M3:M27)</f>
        <v>6.3477680214850118E-2</v>
      </c>
      <c r="N30" s="25"/>
      <c r="O30" s="25">
        <v>6.00554500300709E-2</v>
      </c>
      <c r="P30" s="25">
        <f>SUM(P3:P27)</f>
        <v>6.0055450030070873E-2</v>
      </c>
      <c r="Q30" s="25"/>
      <c r="R30" s="25">
        <v>8.55563514794421E-2</v>
      </c>
      <c r="S30" s="25">
        <f>SUM(S3:S27)</f>
        <v>8.5556351479442003E-2</v>
      </c>
      <c r="T30" s="25"/>
      <c r="U30" s="25">
        <v>6.5238126989006995E-2</v>
      </c>
      <c r="V30" s="25">
        <f>SUM(V3:V27)</f>
        <v>6.5238126989005912E-2</v>
      </c>
      <c r="W30" s="25"/>
      <c r="X30" s="25">
        <v>5.51450429623788E-2</v>
      </c>
      <c r="Y30" s="25">
        <f>SUM(Y3:Y27)</f>
        <v>5.5145042962378897E-2</v>
      </c>
      <c r="Z30" s="25"/>
      <c r="AA30" s="25">
        <v>3.2263766896933797E-2</v>
      </c>
      <c r="AB30" s="25">
        <f>SUM(AB3:AB27)</f>
        <v>3.2263766896933402E-2</v>
      </c>
      <c r="AC30" s="25"/>
      <c r="AD30" s="25">
        <v>5.5693842382890699E-2</v>
      </c>
      <c r="AE30" s="25">
        <f>SUM(AE3:AE27)</f>
        <v>5.5693842382890428E-2</v>
      </c>
      <c r="AF30" s="25">
        <f>SUM(AF3:AF27)</f>
        <v>6.483516131109536E-2</v>
      </c>
    </row>
    <row r="32" spans="1:32" ht="24.75" x14ac:dyDescent="0.25">
      <c r="A32" s="14" t="s">
        <v>188</v>
      </c>
    </row>
    <row r="34" spans="1:10" ht="15.75" x14ac:dyDescent="0.25">
      <c r="A34" s="42" t="s">
        <v>251</v>
      </c>
      <c r="B34" s="42"/>
      <c r="C34" s="42"/>
      <c r="D34" s="42"/>
      <c r="E34" s="42"/>
      <c r="F34" s="42"/>
      <c r="G34" s="42"/>
      <c r="H34" s="42"/>
      <c r="I34" s="42"/>
      <c r="J34" s="42"/>
    </row>
    <row r="35" spans="1:10" ht="117" customHeight="1" x14ac:dyDescent="0.25">
      <c r="A35" s="39" t="s">
        <v>252</v>
      </c>
      <c r="B35" s="40"/>
      <c r="C35" s="40"/>
      <c r="D35" s="40"/>
      <c r="E35" s="40"/>
      <c r="F35" s="40"/>
      <c r="G35" s="40"/>
      <c r="H35" s="40"/>
      <c r="I35" s="40"/>
      <c r="J35" s="41"/>
    </row>
  </sheetData>
  <mergeCells count="2">
    <mergeCell ref="A34:J34"/>
    <mergeCell ref="A35:J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Combined</vt:lpstr>
      <vt:lpstr>Individual first set</vt:lpstr>
      <vt:lpstr>Individual 5 sets</vt:lpstr>
      <vt:lpstr>Equal25</vt:lpstr>
      <vt:lpstr>S.aureus in Equal25</vt:lpstr>
      <vt:lpstr>Equal20</vt:lpstr>
      <vt:lpstr>Equal5 (S.aureus)</vt:lpstr>
      <vt:lpstr>Random Mix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Solaiappan Manimaran</dc:creator>
  <cp:lastModifiedBy>Solaiappan Manimaran</cp:lastModifiedBy>
  <dcterms:created xsi:type="dcterms:W3CDTF">2014-06-13T07:29:46Z</dcterms:created>
  <dcterms:modified xsi:type="dcterms:W3CDTF">2014-07-05T04:37:49Z</dcterms:modified>
</cp:coreProperties>
</file>