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SynologyDrive\TMSB10巨噬修改\翻译包中(LS-231214-054)-已修改客户意见3\修改4反馈\Supplementary\"/>
    </mc:Choice>
  </mc:AlternateContent>
  <xr:revisionPtr revIDLastSave="0" documentId="8_{1759E9EE-03FD-475E-80B0-32CAB9849A3F}" xr6:coauthVersionLast="47" xr6:coauthVersionMax="47" xr10:uidLastSave="{00000000-0000-0000-0000-000000000000}"/>
  <bookViews>
    <workbookView xWindow="5910" yWindow="1988" windowWidth="16200" windowHeight="9187" xr2:uid="{00000000-000D-0000-FFFF-FFFF00000000}"/>
  </bookViews>
  <sheets>
    <sheet name="figure4" sheetId="5" r:id="rId1"/>
    <sheet name="figure6" sheetId="6" r:id="rId2"/>
    <sheet name="figure7" sheetId="2" r:id="rId3"/>
    <sheet name="figure8" sheetId="3" r:id="rId4"/>
    <sheet name="figure9" sheetId="4" r:id="rId5"/>
  </sheets>
  <externalReferences>
    <externalReference r:id="rId6"/>
  </externalReferences>
  <definedNames>
    <definedName name="_xlnm._FilterDatabase" localSheetId="3" hidden="1">figure8!$A$1:$A$51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0" i="6" l="1"/>
  <c r="H97" i="6" s="1"/>
  <c r="G94" i="6"/>
  <c r="H91" i="6" s="1"/>
  <c r="G88" i="6"/>
  <c r="H87" i="6" s="1"/>
  <c r="G82" i="6"/>
  <c r="H81" i="6" s="1"/>
  <c r="G76" i="6"/>
  <c r="H74" i="6" s="1"/>
  <c r="G70" i="6"/>
  <c r="H67" i="6" s="1"/>
  <c r="G64" i="6"/>
  <c r="H63" i="6"/>
  <c r="H62" i="6"/>
  <c r="H61" i="6"/>
  <c r="G58" i="6"/>
  <c r="H55" i="6"/>
  <c r="G48" i="6"/>
  <c r="H46" i="6" s="1"/>
  <c r="G42" i="6"/>
  <c r="H39" i="6" s="1"/>
  <c r="H40" i="6"/>
  <c r="I40" i="6" s="1"/>
  <c r="J40" i="6" s="1"/>
  <c r="K40" i="6" s="1"/>
  <c r="G36" i="6"/>
  <c r="H33" i="6" s="1"/>
  <c r="H35" i="6"/>
  <c r="H34" i="6"/>
  <c r="I34" i="6" s="1"/>
  <c r="J34" i="6" s="1"/>
  <c r="K34" i="6" s="1"/>
  <c r="G30" i="6"/>
  <c r="H27" i="6"/>
  <c r="G24" i="6"/>
  <c r="H23" i="6" s="1"/>
  <c r="G18" i="6"/>
  <c r="H15" i="6" s="1"/>
  <c r="G12" i="6"/>
  <c r="H11" i="6" s="1"/>
  <c r="G6" i="6"/>
  <c r="H4" i="6" s="1"/>
  <c r="H5" i="6"/>
  <c r="H3" i="6"/>
  <c r="H1" i="6"/>
  <c r="R14" i="5"/>
  <c r="N14" i="5"/>
  <c r="J14" i="5"/>
  <c r="F14" i="5"/>
  <c r="B14" i="5"/>
  <c r="R13" i="5"/>
  <c r="N13" i="5"/>
  <c r="J13" i="5"/>
  <c r="F13" i="5"/>
  <c r="B13" i="5"/>
  <c r="R12" i="5"/>
  <c r="N12" i="5"/>
  <c r="J12" i="5"/>
  <c r="K12" i="5" s="1"/>
  <c r="F12" i="5"/>
  <c r="G12" i="5" s="1"/>
  <c r="B12" i="5"/>
  <c r="C12" i="5" s="1"/>
  <c r="R9" i="5"/>
  <c r="N9" i="5"/>
  <c r="J9" i="5"/>
  <c r="F9" i="5"/>
  <c r="B9" i="5"/>
  <c r="R8" i="5"/>
  <c r="N8" i="5"/>
  <c r="J8" i="5"/>
  <c r="F8" i="5"/>
  <c r="B8" i="5"/>
  <c r="R7" i="5"/>
  <c r="N7" i="5"/>
  <c r="J7" i="5"/>
  <c r="F7" i="5"/>
  <c r="B7" i="5"/>
  <c r="R4" i="5"/>
  <c r="N4" i="5"/>
  <c r="J4" i="5"/>
  <c r="F4" i="5"/>
  <c r="B4" i="5"/>
  <c r="R3" i="5"/>
  <c r="N3" i="5"/>
  <c r="J3" i="5"/>
  <c r="F3" i="5"/>
  <c r="B3" i="5"/>
  <c r="R2" i="5"/>
  <c r="S2" i="5" s="1"/>
  <c r="N2" i="5"/>
  <c r="O2" i="5" s="1"/>
  <c r="J2" i="5"/>
  <c r="K2" i="5" s="1"/>
  <c r="F2" i="5"/>
  <c r="G2" i="5" s="1"/>
  <c r="B2" i="5"/>
  <c r="AA10" i="3"/>
  <c r="Z10" i="3"/>
  <c r="Y10" i="3"/>
  <c r="X10" i="3"/>
  <c r="W10" i="3"/>
  <c r="AA9" i="3"/>
  <c r="Z9" i="3"/>
  <c r="Y9" i="3"/>
  <c r="X9" i="3"/>
  <c r="W9" i="3"/>
  <c r="AA8" i="3"/>
  <c r="Z8" i="3"/>
  <c r="Y8" i="3"/>
  <c r="X8" i="3"/>
  <c r="W8" i="3"/>
  <c r="F8" i="3"/>
  <c r="E8" i="3"/>
  <c r="D8" i="3"/>
  <c r="C8" i="3"/>
  <c r="B8" i="3"/>
  <c r="AA5" i="3"/>
  <c r="Z5" i="3"/>
  <c r="Y5" i="3"/>
  <c r="X5" i="3"/>
  <c r="W5" i="3"/>
  <c r="AA4" i="3"/>
  <c r="Z4" i="3"/>
  <c r="Y4" i="3"/>
  <c r="X4" i="3"/>
  <c r="W4" i="3"/>
  <c r="AA3" i="3"/>
  <c r="Z3" i="3"/>
  <c r="Y3" i="3"/>
  <c r="X3" i="3"/>
  <c r="W3" i="3"/>
  <c r="F3" i="3"/>
  <c r="E3" i="3"/>
  <c r="D3" i="3"/>
  <c r="C3" i="3"/>
  <c r="B3" i="3"/>
  <c r="M31" i="2"/>
  <c r="L31" i="2"/>
  <c r="K31" i="2"/>
  <c r="F31" i="2"/>
  <c r="E31" i="2"/>
  <c r="D31" i="2"/>
  <c r="M30" i="2"/>
  <c r="L30" i="2"/>
  <c r="K30" i="2"/>
  <c r="F30" i="2"/>
  <c r="E30" i="2"/>
  <c r="D30" i="2"/>
  <c r="M29" i="2"/>
  <c r="L29" i="2"/>
  <c r="K29" i="2"/>
  <c r="F29" i="2"/>
  <c r="E29" i="2"/>
  <c r="D29" i="2"/>
  <c r="M26" i="2"/>
  <c r="L26" i="2"/>
  <c r="K26" i="2"/>
  <c r="F26" i="2"/>
  <c r="E26" i="2"/>
  <c r="D26" i="2"/>
  <c r="M25" i="2"/>
  <c r="L25" i="2"/>
  <c r="K25" i="2"/>
  <c r="F25" i="2"/>
  <c r="E25" i="2"/>
  <c r="D25" i="2"/>
  <c r="M24" i="2"/>
  <c r="L24" i="2"/>
  <c r="K24" i="2"/>
  <c r="F24" i="2"/>
  <c r="E24" i="2"/>
  <c r="D24" i="2"/>
  <c r="M21" i="2"/>
  <c r="L21" i="2"/>
  <c r="K21" i="2"/>
  <c r="F21" i="2"/>
  <c r="E21" i="2"/>
  <c r="D21" i="2"/>
  <c r="M20" i="2"/>
  <c r="L20" i="2"/>
  <c r="K20" i="2"/>
  <c r="F20" i="2"/>
  <c r="E20" i="2"/>
  <c r="D20" i="2"/>
  <c r="M19" i="2"/>
  <c r="L19" i="2"/>
  <c r="K19" i="2"/>
  <c r="F19" i="2"/>
  <c r="E19" i="2"/>
  <c r="D19" i="2"/>
  <c r="M16" i="2"/>
  <c r="L16" i="2"/>
  <c r="K16" i="2"/>
  <c r="F16" i="2"/>
  <c r="E16" i="2"/>
  <c r="D16" i="2"/>
  <c r="M15" i="2"/>
  <c r="L15" i="2"/>
  <c r="K15" i="2"/>
  <c r="F15" i="2"/>
  <c r="E15" i="2"/>
  <c r="D15" i="2"/>
  <c r="M14" i="2"/>
  <c r="L14" i="2"/>
  <c r="K14" i="2"/>
  <c r="F14" i="2"/>
  <c r="E14" i="2"/>
  <c r="D14" i="2"/>
  <c r="K11" i="2"/>
  <c r="D11" i="2"/>
  <c r="M10" i="2"/>
  <c r="L10" i="2"/>
  <c r="K10" i="2"/>
  <c r="F10" i="2"/>
  <c r="E10" i="2"/>
  <c r="D10" i="2"/>
  <c r="M9" i="2"/>
  <c r="L9" i="2"/>
  <c r="K9" i="2"/>
  <c r="F9" i="2"/>
  <c r="E9" i="2"/>
  <c r="D9" i="2"/>
  <c r="M8" i="2"/>
  <c r="L8" i="2"/>
  <c r="K8" i="2"/>
  <c r="F8" i="2"/>
  <c r="E8" i="2"/>
  <c r="D8" i="2"/>
  <c r="M5" i="2"/>
  <c r="L5" i="2"/>
  <c r="K5" i="2"/>
  <c r="J5" i="2"/>
  <c r="I5" i="2"/>
  <c r="F5" i="2"/>
  <c r="E5" i="2"/>
  <c r="D5" i="2"/>
  <c r="C5" i="2"/>
  <c r="B5" i="2"/>
  <c r="M4" i="2"/>
  <c r="L4" i="2"/>
  <c r="K4" i="2"/>
  <c r="J4" i="2"/>
  <c r="I4" i="2"/>
  <c r="F4" i="2"/>
  <c r="E4" i="2"/>
  <c r="D4" i="2"/>
  <c r="C4" i="2"/>
  <c r="B4" i="2"/>
  <c r="M3" i="2"/>
  <c r="L3" i="2"/>
  <c r="K3" i="2"/>
  <c r="J3" i="2"/>
  <c r="I3" i="2"/>
  <c r="F3" i="2"/>
  <c r="E3" i="2"/>
  <c r="D3" i="2"/>
  <c r="C3" i="2"/>
  <c r="B3" i="2"/>
  <c r="I11" i="6" l="1"/>
  <c r="J11" i="6" s="1"/>
  <c r="K11" i="6" s="1"/>
  <c r="M9" i="6" s="1"/>
  <c r="H85" i="6"/>
  <c r="H16" i="6"/>
  <c r="I16" i="6" s="1"/>
  <c r="J16" i="6" s="1"/>
  <c r="K16" i="6" s="1"/>
  <c r="H86" i="6"/>
  <c r="H17" i="6"/>
  <c r="I23" i="6"/>
  <c r="J23" i="6" s="1"/>
  <c r="K23" i="6" s="1"/>
  <c r="I3" i="6"/>
  <c r="J3" i="6" s="1"/>
  <c r="K3" i="6" s="1"/>
  <c r="I46" i="6"/>
  <c r="J46" i="6" s="1"/>
  <c r="K46" i="6" s="1"/>
  <c r="I5" i="6"/>
  <c r="J5" i="6" s="1"/>
  <c r="K5" i="6" s="1"/>
  <c r="I17" i="6"/>
  <c r="J17" i="6" s="1"/>
  <c r="K17" i="6" s="1"/>
  <c r="H79" i="6"/>
  <c r="H80" i="6"/>
  <c r="H9" i="6"/>
  <c r="I9" i="6" s="1"/>
  <c r="J9" i="6" s="1"/>
  <c r="K9" i="6" s="1"/>
  <c r="H10" i="6"/>
  <c r="I10" i="6" s="1"/>
  <c r="J10" i="6" s="1"/>
  <c r="K10" i="6" s="1"/>
  <c r="I27" i="6"/>
  <c r="J27" i="6" s="1"/>
  <c r="K27" i="6" s="1"/>
  <c r="I33" i="6"/>
  <c r="J33" i="6" s="1"/>
  <c r="K33" i="6" s="1"/>
  <c r="M33" i="6"/>
  <c r="L33" i="6"/>
  <c r="M3" i="6"/>
  <c r="L3" i="6"/>
  <c r="H22" i="6"/>
  <c r="I22" i="6" s="1"/>
  <c r="J22" i="6" s="1"/>
  <c r="K22" i="6" s="1"/>
  <c r="H21" i="6"/>
  <c r="I21" i="6" s="1"/>
  <c r="J21" i="6" s="1"/>
  <c r="K21" i="6" s="1"/>
  <c r="H92" i="6"/>
  <c r="H68" i="6"/>
  <c r="H93" i="6"/>
  <c r="H69" i="6"/>
  <c r="H57" i="6"/>
  <c r="H56" i="6"/>
  <c r="I4" i="6"/>
  <c r="J4" i="6" s="1"/>
  <c r="K4" i="6" s="1"/>
  <c r="H41" i="6"/>
  <c r="I41" i="6" s="1"/>
  <c r="J41" i="6" s="1"/>
  <c r="K41" i="6" s="1"/>
  <c r="I35" i="6"/>
  <c r="J35" i="6" s="1"/>
  <c r="K35" i="6" s="1"/>
  <c r="H73" i="6"/>
  <c r="H45" i="6"/>
  <c r="I45" i="6" s="1"/>
  <c r="J45" i="6" s="1"/>
  <c r="K45" i="6" s="1"/>
  <c r="H29" i="6"/>
  <c r="I29" i="6" s="1"/>
  <c r="J29" i="6" s="1"/>
  <c r="K29" i="6" s="1"/>
  <c r="H28" i="6"/>
  <c r="I28" i="6" s="1"/>
  <c r="J28" i="6" s="1"/>
  <c r="K28" i="6" s="1"/>
  <c r="M27" i="6" s="1"/>
  <c r="I39" i="6"/>
  <c r="J39" i="6" s="1"/>
  <c r="K39" i="6" s="1"/>
  <c r="I15" i="6"/>
  <c r="J15" i="6" s="1"/>
  <c r="K15" i="6" s="1"/>
  <c r="H75" i="6"/>
  <c r="H47" i="6"/>
  <c r="I47" i="6" s="1"/>
  <c r="J47" i="6" s="1"/>
  <c r="K47" i="6" s="1"/>
  <c r="H99" i="6"/>
  <c r="H98" i="6"/>
  <c r="S12" i="5"/>
  <c r="O12" i="5"/>
  <c r="C7" i="5"/>
  <c r="G7" i="5"/>
  <c r="K7" i="5"/>
  <c r="O7" i="5"/>
  <c r="S7" i="5"/>
  <c r="C2" i="5"/>
  <c r="L9" i="6" l="1"/>
  <c r="P3" i="6" s="1"/>
  <c r="M39" i="6"/>
  <c r="L39" i="6"/>
  <c r="M45" i="6"/>
  <c r="L45" i="6"/>
  <c r="L27" i="6"/>
  <c r="H53" i="6"/>
  <c r="I57" i="6"/>
  <c r="J57" i="6" s="1"/>
  <c r="K57" i="6" s="1"/>
  <c r="I69" i="6"/>
  <c r="J69" i="6" s="1"/>
  <c r="K69" i="6" s="1"/>
  <c r="I68" i="6"/>
  <c r="J68" i="6" s="1"/>
  <c r="K68" i="6" s="1"/>
  <c r="M21" i="6"/>
  <c r="L21" i="6"/>
  <c r="M15" i="6"/>
  <c r="L15" i="6"/>
  <c r="I73" i="6"/>
  <c r="J73" i="6" s="1"/>
  <c r="K73" i="6" s="1"/>
  <c r="I93" i="6"/>
  <c r="J93" i="6" s="1"/>
  <c r="K93" i="6" s="1"/>
  <c r="O3" i="6" l="1"/>
  <c r="I61" i="6"/>
  <c r="J61" i="6" s="1"/>
  <c r="K61" i="6" s="1"/>
  <c r="I85" i="6"/>
  <c r="J85" i="6" s="1"/>
  <c r="K85" i="6" s="1"/>
  <c r="I91" i="6"/>
  <c r="J91" i="6" s="1"/>
  <c r="K91" i="6" s="1"/>
  <c r="I87" i="6"/>
  <c r="J87" i="6" s="1"/>
  <c r="K87" i="6" s="1"/>
  <c r="I63" i="6"/>
  <c r="J63" i="6" s="1"/>
  <c r="K63" i="6" s="1"/>
  <c r="I62" i="6"/>
  <c r="J62" i="6" s="1"/>
  <c r="K62" i="6" s="1"/>
  <c r="I55" i="6"/>
  <c r="J55" i="6" s="1"/>
  <c r="K55" i="6" s="1"/>
  <c r="I79" i="6"/>
  <c r="J79" i="6" s="1"/>
  <c r="K79" i="6" s="1"/>
  <c r="I74" i="6"/>
  <c r="J74" i="6" s="1"/>
  <c r="K74" i="6" s="1"/>
  <c r="I97" i="6"/>
  <c r="J97" i="6" s="1"/>
  <c r="K97" i="6" s="1"/>
  <c r="I67" i="6"/>
  <c r="J67" i="6" s="1"/>
  <c r="K67" i="6" s="1"/>
  <c r="I86" i="6"/>
  <c r="J86" i="6" s="1"/>
  <c r="K86" i="6" s="1"/>
  <c r="I80" i="6"/>
  <c r="J80" i="6" s="1"/>
  <c r="K80" i="6" s="1"/>
  <c r="I81" i="6"/>
  <c r="J81" i="6" s="1"/>
  <c r="K81" i="6" s="1"/>
  <c r="P27" i="6"/>
  <c r="O27" i="6"/>
  <c r="P39" i="6"/>
  <c r="O39" i="6"/>
  <c r="I92" i="6"/>
  <c r="J92" i="6" s="1"/>
  <c r="K92" i="6" s="1"/>
  <c r="P15" i="6"/>
  <c r="O15" i="6"/>
  <c r="I56" i="6"/>
  <c r="J56" i="6" s="1"/>
  <c r="K56" i="6" s="1"/>
  <c r="I99" i="6"/>
  <c r="J99" i="6" s="1"/>
  <c r="K99" i="6" s="1"/>
  <c r="I75" i="6"/>
  <c r="J75" i="6" s="1"/>
  <c r="K75" i="6" s="1"/>
  <c r="I98" i="6"/>
  <c r="J98" i="6" s="1"/>
  <c r="K98" i="6" s="1"/>
  <c r="M73" i="6" l="1"/>
  <c r="M97" i="6"/>
  <c r="L97" i="6"/>
  <c r="M55" i="6"/>
  <c r="L55" i="6"/>
  <c r="M91" i="6"/>
  <c r="L91" i="6"/>
  <c r="M85" i="6"/>
  <c r="L85" i="6"/>
  <c r="L73" i="6"/>
  <c r="L67" i="6"/>
  <c r="M67" i="6"/>
  <c r="M79" i="6"/>
  <c r="L79" i="6"/>
  <c r="M61" i="6"/>
  <c r="L61" i="6"/>
  <c r="P67" i="6" l="1"/>
  <c r="O67" i="6"/>
  <c r="P55" i="6"/>
  <c r="O55" i="6"/>
  <c r="P79" i="6"/>
  <c r="O79" i="6"/>
  <c r="O91" i="6"/>
  <c r="P91" i="6"/>
</calcChain>
</file>

<file path=xl/sharedStrings.xml><?xml version="1.0" encoding="utf-8"?>
<sst xmlns="http://schemas.openxmlformats.org/spreadsheetml/2006/main" count="1030" uniqueCount="85">
  <si>
    <t>A</t>
  </si>
  <si>
    <t>NO</t>
  </si>
  <si>
    <t>Control</t>
  </si>
  <si>
    <t>pLVX-NC</t>
  </si>
  <si>
    <t>pLVX-TMSB10</t>
  </si>
  <si>
    <t>si-NC</t>
  </si>
  <si>
    <t>siRNA#2</t>
  </si>
  <si>
    <t>CT-target</t>
  </si>
  <si>
    <t>CT-refer</t>
  </si>
  <si>
    <t>△(A-B)</t>
  </si>
  <si>
    <t>△△(A-B)</t>
  </si>
  <si>
    <t>2^△(Ct(A-B))</t>
  </si>
  <si>
    <t>Control-1</t>
  </si>
  <si>
    <t>Control-2</t>
  </si>
  <si>
    <t>Control-3</t>
  </si>
  <si>
    <t>pLVX-NC-1</t>
  </si>
  <si>
    <t>pLVX-NC-2</t>
  </si>
  <si>
    <t>pLVX-NC-3</t>
  </si>
  <si>
    <t>pLVX-TMSB10-1</t>
  </si>
  <si>
    <t>pLVX-TMSB10-2</t>
  </si>
  <si>
    <t>pLVX-TMSB10-3</t>
  </si>
  <si>
    <t>si-NC-1</t>
  </si>
  <si>
    <t>si-NC-2</t>
  </si>
  <si>
    <t>si-NC-3</t>
  </si>
  <si>
    <t>siRNA#2-1</t>
  </si>
  <si>
    <t>siRNA#2-2</t>
  </si>
  <si>
    <t>siRNA#2-3</t>
  </si>
  <si>
    <t>B</t>
  </si>
  <si>
    <t>C</t>
  </si>
  <si>
    <t>D</t>
  </si>
  <si>
    <t>GOG1</t>
  </si>
  <si>
    <t>G2M</t>
  </si>
  <si>
    <t>S</t>
  </si>
  <si>
    <t>TMSB10</t>
  </si>
  <si>
    <t>Bcl-2</t>
  </si>
  <si>
    <t>Bcl-xL</t>
  </si>
  <si>
    <t>BAX</t>
  </si>
  <si>
    <t>caspase-3</t>
  </si>
  <si>
    <t>si-RNA-NC</t>
  </si>
  <si>
    <t>si-RNA#2</t>
  </si>
  <si>
    <t>si-TMSB10#2</t>
  </si>
  <si>
    <t>E</t>
  </si>
  <si>
    <t>F</t>
  </si>
  <si>
    <t>G</t>
  </si>
  <si>
    <t>BPH</t>
    <phoneticPr fontId="6" type="noConversion"/>
  </si>
  <si>
    <t>loc</t>
    <phoneticPr fontId="6" type="noConversion"/>
  </si>
  <si>
    <t>met/t2</t>
    <phoneticPr fontId="6" type="noConversion"/>
  </si>
  <si>
    <t>met/t3</t>
    <phoneticPr fontId="6" type="noConversion"/>
  </si>
  <si>
    <t>met/t4</t>
    <phoneticPr fontId="6" type="noConversion"/>
  </si>
  <si>
    <t>A</t>
    <phoneticPr fontId="5" type="noConversion"/>
  </si>
  <si>
    <t>control</t>
    <phoneticPr fontId="8" type="noConversion"/>
  </si>
  <si>
    <t>siRNA NC</t>
    <phoneticPr fontId="9" type="noConversion"/>
  </si>
  <si>
    <t>siRNA 1</t>
    <phoneticPr fontId="9" type="noConversion"/>
  </si>
  <si>
    <t>siRNA 2</t>
    <phoneticPr fontId="9" type="noConversion"/>
  </si>
  <si>
    <t>Sample Name</t>
    <phoneticPr fontId="6" type="noConversion"/>
  </si>
  <si>
    <t>Target Name</t>
    <phoneticPr fontId="6" type="noConversion"/>
  </si>
  <si>
    <t>Task</t>
    <phoneticPr fontId="6" type="noConversion"/>
  </si>
  <si>
    <t>Reporter</t>
    <phoneticPr fontId="6" type="noConversion"/>
  </si>
  <si>
    <t>Quencher</t>
    <phoneticPr fontId="6" type="noConversion"/>
  </si>
  <si>
    <t>Cт</t>
  </si>
  <si>
    <t>ΔCT</t>
  </si>
  <si>
    <t>ΔΔCT</t>
  </si>
  <si>
    <t>negΔΔCT</t>
    <phoneticPr fontId="6" type="noConversion"/>
  </si>
  <si>
    <t>2-ΔΔCT</t>
  </si>
  <si>
    <t>2-ΔΔCT Mean</t>
  </si>
  <si>
    <t>Ct SD</t>
  </si>
  <si>
    <t>LNCaP-NC</t>
  </si>
  <si>
    <t>UNKNOWN</t>
  </si>
  <si>
    <t>SYBR</t>
  </si>
  <si>
    <t>None</t>
  </si>
  <si>
    <t>GAPDH</t>
  </si>
  <si>
    <t>LNCaP-si-1</t>
  </si>
  <si>
    <t>UNKNOWN</t>
    <phoneticPr fontId="8" type="noConversion"/>
  </si>
  <si>
    <t>LNCaP-si-2</t>
  </si>
  <si>
    <t>LNCaP-con</t>
  </si>
  <si>
    <t>DU145-NC</t>
  </si>
  <si>
    <t>DU145-si-1</t>
  </si>
  <si>
    <t>DU145-si-2</t>
  </si>
  <si>
    <t>DU145-con</t>
  </si>
  <si>
    <t>B</t>
    <phoneticPr fontId="5" type="noConversion"/>
  </si>
  <si>
    <t>C</t>
    <phoneticPr fontId="5" type="noConversion"/>
  </si>
  <si>
    <t>LNCaP</t>
    <phoneticPr fontId="5" type="noConversion"/>
  </si>
  <si>
    <t>DU145</t>
    <phoneticPr fontId="5" type="noConversion"/>
  </si>
  <si>
    <t>D</t>
    <phoneticPr fontId="5" type="noConversion"/>
  </si>
  <si>
    <r>
      <rPr>
        <sz val="10"/>
        <color theme="1"/>
        <rFont val="宋体"/>
        <family val="3"/>
        <charset val="134"/>
        <scheme val="minor"/>
      </rPr>
      <t>GAPDH mean</t>
    </r>
    <r>
      <rPr>
        <sz val="10"/>
        <color indexed="8"/>
        <rFont val="宋体"/>
        <family val="3"/>
        <charset val="134"/>
        <scheme val="minor"/>
      </rPr>
      <t>（ct）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</si>
</sst>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9"/>
      <name val="Tahoma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ynologyDrive\TMSB10&#24040;&#22124;&#20462;&#25913;\&#32763;&#35793;&#21253;&#20013;(LS-231214-054)-&#24050;&#20462;&#25913;&#23458;&#25143;&#24847;&#35265;3\&#20462;&#25913;4&#21453;&#39304;\Supplementary\Supplementary%20File%207.xlsx" TargetMode="External"/><Relationship Id="rId1" Type="http://schemas.openxmlformats.org/officeDocument/2006/relationships/externalLinkPath" Target="Supplementary%20File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CK-8"/>
      <sheetName val="qRT-PCR-TMSB10"/>
      <sheetName val="Migration&amp;Invasion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CAB6-5370-4A48-BE10-51D4AEC2AF76}">
  <dimension ref="A1:X46"/>
  <sheetViews>
    <sheetView tabSelected="1" workbookViewId="0">
      <selection activeCell="D19" sqref="D19"/>
    </sheetView>
  </sheetViews>
  <sheetFormatPr defaultColWidth="9" defaultRowHeight="13.9" x14ac:dyDescent="0.3"/>
  <cols>
    <col min="1" max="1" width="14.3984375" style="5" customWidth="1"/>
    <col min="2" max="16384" width="9" style="5"/>
  </cols>
  <sheetData>
    <row r="1" spans="1:19" x14ac:dyDescent="0.3">
      <c r="A1" s="5" t="s">
        <v>44</v>
      </c>
      <c r="E1" s="5" t="s">
        <v>45</v>
      </c>
      <c r="I1" s="5" t="s">
        <v>46</v>
      </c>
      <c r="M1" s="5" t="s">
        <v>47</v>
      </c>
      <c r="Q1" s="5" t="s">
        <v>48</v>
      </c>
    </row>
    <row r="2" spans="1:19" x14ac:dyDescent="0.45">
      <c r="A2" s="5">
        <v>166.511</v>
      </c>
      <c r="B2" s="2">
        <f>LOG10($A$5/A2)</f>
        <v>9.8487195043184705E-2</v>
      </c>
      <c r="C2" s="2">
        <f>AVERAGE(B2:B4)</f>
        <v>9.395755386982986E-2</v>
      </c>
      <c r="D2" s="2"/>
      <c r="E2" s="2">
        <v>159.44800000000001</v>
      </c>
      <c r="F2" s="2">
        <f>LOG10($E$5/E2)</f>
        <v>0.11573438753252929</v>
      </c>
      <c r="G2" s="5">
        <f>AVERAGE(F2:F4)</f>
        <v>0.10778220259590389</v>
      </c>
      <c r="I2" s="2">
        <v>121.298</v>
      </c>
      <c r="J2" s="2">
        <f>LOG10($I$5/I2)</f>
        <v>0.22922649927429203</v>
      </c>
      <c r="K2" s="2">
        <f>AVERAGE(J2:J9)</f>
        <v>0.2072334534957038</v>
      </c>
      <c r="L2" s="2"/>
      <c r="M2" s="2">
        <v>121.346</v>
      </c>
      <c r="N2" s="5">
        <f>LOG10($M$5/M2)</f>
        <v>0.23465338008918807</v>
      </c>
      <c r="O2" s="5">
        <f>AVERAGE(N2:N4)</f>
        <v>0.22200917773723552</v>
      </c>
      <c r="Q2" s="5">
        <v>103.96</v>
      </c>
      <c r="R2" s="5">
        <f>LOG10($Q$5/Q2)</f>
        <v>0.3002439118166314</v>
      </c>
      <c r="S2" s="5">
        <f>AVERAGE(R2:R4)</f>
        <v>0.30711722870850477</v>
      </c>
    </row>
    <row r="3" spans="1:19" x14ac:dyDescent="0.3">
      <c r="A3" s="5">
        <v>172.26900000000001</v>
      </c>
      <c r="B3" s="5">
        <f t="shared" ref="B3:B4" si="0">LOG10($A$5/A3)</f>
        <v>8.3722991366486171E-2</v>
      </c>
      <c r="E3" s="5">
        <v>161.72800000000001</v>
      </c>
      <c r="F3" s="5">
        <f t="shared" ref="F3:F4" si="1">LOG10($E$5/E3)</f>
        <v>0.10956824776705773</v>
      </c>
      <c r="I3" s="5">
        <v>125.985</v>
      </c>
      <c r="J3" s="5">
        <f t="shared" ref="J3:J4" si="2">LOG10($I$5/I3)</f>
        <v>0.2127612990985652</v>
      </c>
      <c r="M3" s="5">
        <v>129.047</v>
      </c>
      <c r="N3" s="5">
        <f t="shared" ref="N3:N4" si="3">LOG10($M$5/M3)</f>
        <v>0.2079309322830771</v>
      </c>
      <c r="Q3" s="5">
        <v>100.078</v>
      </c>
      <c r="R3" s="5">
        <f t="shared" ref="R3:R4" si="4">LOG10($Q$5/Q3)</f>
        <v>0.316771564993445</v>
      </c>
    </row>
    <row r="4" spans="1:19" x14ac:dyDescent="0.3">
      <c r="A4" s="5">
        <v>166.06100000000001</v>
      </c>
      <c r="B4" s="5">
        <f t="shared" si="0"/>
        <v>9.9662475199818731E-2</v>
      </c>
      <c r="E4" s="5">
        <v>166.077</v>
      </c>
      <c r="F4" s="5">
        <f t="shared" si="1"/>
        <v>9.8043972488124659E-2</v>
      </c>
      <c r="I4" s="5">
        <v>129.006</v>
      </c>
      <c r="J4" s="5">
        <f t="shared" si="2"/>
        <v>0.20247022984151775</v>
      </c>
      <c r="M4" s="5">
        <v>124.51900000000001</v>
      </c>
      <c r="N4" s="5">
        <f t="shared" si="3"/>
        <v>0.22344322083944146</v>
      </c>
      <c r="Q4" s="5">
        <v>102.985</v>
      </c>
      <c r="R4" s="5">
        <f t="shared" si="4"/>
        <v>0.30433620931543792</v>
      </c>
    </row>
    <row r="5" spans="1:19" x14ac:dyDescent="0.3">
      <c r="A5" s="5">
        <v>208.89599999999999</v>
      </c>
      <c r="E5" s="5">
        <v>208.13900000000001</v>
      </c>
      <c r="I5" s="5">
        <v>205.62700000000001</v>
      </c>
      <c r="M5" s="5">
        <v>208.29499999999999</v>
      </c>
      <c r="Q5" s="5">
        <v>207.54400000000001</v>
      </c>
    </row>
    <row r="7" spans="1:19" x14ac:dyDescent="0.3">
      <c r="A7" s="5">
        <v>164.47800000000001</v>
      </c>
      <c r="B7" s="5">
        <f>LOG10($A$10/A7)</f>
        <v>0.10661992548678551</v>
      </c>
      <c r="C7" s="5">
        <f>AVERAGE(B7:B9)</f>
        <v>8.822085297678911E-2</v>
      </c>
      <c r="E7" s="5">
        <v>144.42500000000001</v>
      </c>
      <c r="F7" s="5">
        <f>LOG10($E$10/E7)</f>
        <v>0.16048936390581145</v>
      </c>
      <c r="G7" s="5">
        <f>AVERAGE(F7:F9)</f>
        <v>0.15180747356277771</v>
      </c>
      <c r="I7" s="5">
        <v>124.902</v>
      </c>
      <c r="J7" s="5">
        <f>LOG10($I$10/I7)</f>
        <v>0.21651074682077623</v>
      </c>
      <c r="K7" s="5">
        <f>AVERAGE(J7:J9)</f>
        <v>0.19964756425328259</v>
      </c>
      <c r="M7" s="5">
        <v>135.09299999999999</v>
      </c>
      <c r="N7" s="5">
        <f>LOG10($M$10/M7)</f>
        <v>0.18757662103709324</v>
      </c>
      <c r="O7" s="5">
        <f>AVERAGE(N7:N9)</f>
        <v>0.20541480508486906</v>
      </c>
      <c r="Q7" s="5">
        <v>110.452</v>
      </c>
      <c r="R7" s="5">
        <f>LOG10($Q$10/Q7)</f>
        <v>0.27556572156751147</v>
      </c>
      <c r="S7" s="5">
        <f>AVERAGE(R7:R9)</f>
        <v>0.25702986464128236</v>
      </c>
    </row>
    <row r="8" spans="1:19" x14ac:dyDescent="0.45">
      <c r="A8" s="2">
        <v>168.57400000000001</v>
      </c>
      <c r="B8" s="5">
        <f t="shared" ref="B8:B9" si="5">LOG10($A$10/A8)</f>
        <v>9.5937149879323738E-2</v>
      </c>
      <c r="E8" s="5">
        <v>148.23500000000001</v>
      </c>
      <c r="F8" s="5">
        <f t="shared" ref="F8:F9" si="6">LOG10($E$10/E8)</f>
        <v>0.14918098241224698</v>
      </c>
      <c r="H8" s="2"/>
      <c r="I8" s="5">
        <v>136.59899999999999</v>
      </c>
      <c r="J8" s="5">
        <f>LOG10($I$10/I8)</f>
        <v>0.1776326193958751</v>
      </c>
      <c r="M8" s="5">
        <v>130.22800000000001</v>
      </c>
      <c r="N8" s="5">
        <f t="shared" ref="N8:N9" si="7">LOG10($M$10/M8)</f>
        <v>0.20350509631764482</v>
      </c>
      <c r="Q8" s="5">
        <v>118.358</v>
      </c>
      <c r="R8" s="5">
        <f t="shared" ref="R8:R9" si="8">LOG10($Q$10/Q8)</f>
        <v>0.24554168790386666</v>
      </c>
    </row>
    <row r="9" spans="1:19" x14ac:dyDescent="0.45">
      <c r="A9" s="2">
        <v>182.23099999999999</v>
      </c>
      <c r="B9" s="5">
        <f t="shared" si="5"/>
        <v>6.2105483564258115E-2</v>
      </c>
      <c r="E9" s="5">
        <v>149.41</v>
      </c>
      <c r="F9" s="5">
        <f t="shared" si="6"/>
        <v>0.14575207437027468</v>
      </c>
      <c r="H9" s="2"/>
      <c r="I9" s="5">
        <v>128.316</v>
      </c>
      <c r="J9" s="5">
        <f>LOG10($I$10/I9)</f>
        <v>0.20479932654319649</v>
      </c>
      <c r="M9" s="5">
        <v>123.893</v>
      </c>
      <c r="N9" s="5">
        <f t="shared" si="7"/>
        <v>0.22516269789986915</v>
      </c>
      <c r="Q9" s="5">
        <v>117.154</v>
      </c>
      <c r="R9" s="5">
        <f t="shared" si="8"/>
        <v>0.24998218445246892</v>
      </c>
    </row>
    <row r="10" spans="1:19" x14ac:dyDescent="0.45">
      <c r="A10" s="2">
        <v>210.24600000000001</v>
      </c>
      <c r="E10" s="5">
        <v>208.99299999999999</v>
      </c>
      <c r="H10" s="2"/>
      <c r="I10" s="5">
        <v>205.62700000000001</v>
      </c>
      <c r="M10" s="5">
        <v>208.07</v>
      </c>
      <c r="Q10" s="5">
        <v>208.32400000000001</v>
      </c>
    </row>
    <row r="12" spans="1:19" x14ac:dyDescent="0.3">
      <c r="A12" s="5">
        <v>166.19900000000001</v>
      </c>
      <c r="B12" s="5">
        <f>LOG10($A$15/A12)</f>
        <v>0.1028505817734527</v>
      </c>
      <c r="C12" s="5">
        <f>AVERAGE(B12:B14)</f>
        <v>9.8468452573849841E-2</v>
      </c>
      <c r="E12" s="5">
        <v>150.70500000000001</v>
      </c>
      <c r="F12" s="5">
        <f>LOG10($E$15/E12)</f>
        <v>0.13860360602546723</v>
      </c>
      <c r="G12" s="5">
        <f>AVERAGE(F12:F14)</f>
        <v>0.14111020527458229</v>
      </c>
      <c r="I12" s="5">
        <v>132.26300000000001</v>
      </c>
      <c r="J12" s="5">
        <f>LOG10($I$15/I12)</f>
        <v>0.19300822660515551</v>
      </c>
      <c r="K12" s="5">
        <f>AVERAGE(J12:J14)</f>
        <v>0.18593703425555472</v>
      </c>
      <c r="M12" s="5">
        <v>137.786</v>
      </c>
      <c r="N12" s="5">
        <f>LOG10($M$15/M12)</f>
        <v>0.17912124502208135</v>
      </c>
      <c r="O12" s="5">
        <f>AVERAGE(N12:N14)</f>
        <v>0.1823034679601396</v>
      </c>
      <c r="Q12" s="5">
        <v>119.85899999999999</v>
      </c>
      <c r="R12" s="5">
        <f>LOG10($Q$15/Q12)</f>
        <v>0.24312241343993407</v>
      </c>
      <c r="S12" s="5">
        <f>AVERAGE(R12:R14)</f>
        <v>0.25459235071902381</v>
      </c>
    </row>
    <row r="13" spans="1:19" x14ac:dyDescent="0.3">
      <c r="A13" s="5">
        <v>165.33699999999999</v>
      </c>
      <c r="B13" s="5">
        <f t="shared" ref="B13:B14" si="9">LOG10($A$15/A13)</f>
        <v>0.10510893493557436</v>
      </c>
      <c r="E13" s="5">
        <v>147.90700000000001</v>
      </c>
      <c r="F13" s="5">
        <f t="shared" ref="F13:F14" si="10">LOG10($E$15/E13)</f>
        <v>0.14674253898655984</v>
      </c>
      <c r="I13" s="5">
        <v>125.751</v>
      </c>
      <c r="J13" s="5">
        <f>LOG10($I$15/I13)</f>
        <v>0.21493514843890943</v>
      </c>
      <c r="M13" s="5">
        <v>133.93</v>
      </c>
      <c r="N13" s="5">
        <f t="shared" ref="N13:N14" si="11">LOG10($M$15/M13)</f>
        <v>0.19144846871032845</v>
      </c>
      <c r="Q13" s="5">
        <v>115.68</v>
      </c>
      <c r="R13" s="5">
        <f t="shared" ref="R13:R14" si="12">LOG10($Q$15/Q13)</f>
        <v>0.25853478348690778</v>
      </c>
    </row>
    <row r="14" spans="1:19" x14ac:dyDescent="0.45">
      <c r="A14" s="2">
        <v>172.2</v>
      </c>
      <c r="B14" s="5">
        <f t="shared" si="9"/>
        <v>8.7445841012522438E-2</v>
      </c>
      <c r="E14" s="5">
        <v>150.91999999999999</v>
      </c>
      <c r="F14" s="5">
        <f t="shared" si="10"/>
        <v>0.13798447081171986</v>
      </c>
      <c r="H14" s="2"/>
      <c r="I14" s="5">
        <v>146.07599999999999</v>
      </c>
      <c r="J14" s="5">
        <f>LOG10($I$15/I14)</f>
        <v>0.14986772772259921</v>
      </c>
      <c r="M14" s="5">
        <v>138.67099999999999</v>
      </c>
      <c r="N14" s="5">
        <f t="shared" si="11"/>
        <v>0.17634069014800902</v>
      </c>
      <c r="Q14" s="5">
        <v>114.729</v>
      </c>
      <c r="R14" s="5">
        <f t="shared" si="12"/>
        <v>0.26211985523022968</v>
      </c>
    </row>
    <row r="15" spans="1:19" x14ac:dyDescent="0.45">
      <c r="A15" s="2">
        <v>210.61</v>
      </c>
      <c r="E15" s="5">
        <v>207.363</v>
      </c>
      <c r="H15" s="2"/>
      <c r="I15" s="5">
        <v>206.27500000000001</v>
      </c>
      <c r="M15" s="5">
        <v>208.126</v>
      </c>
      <c r="Q15" s="5">
        <v>209.79400000000001</v>
      </c>
    </row>
    <row r="16" spans="1:19" x14ac:dyDescent="0.45">
      <c r="A16" s="2"/>
      <c r="H16" s="2"/>
    </row>
    <row r="19" spans="1:8" x14ac:dyDescent="0.45">
      <c r="A19" s="2"/>
      <c r="H19" s="2"/>
    </row>
    <row r="20" spans="1:8" x14ac:dyDescent="0.45">
      <c r="A20" s="2"/>
      <c r="H20" s="2"/>
    </row>
    <row r="21" spans="1:8" x14ac:dyDescent="0.45">
      <c r="A21" s="2"/>
      <c r="H21" s="2"/>
    </row>
    <row r="22" spans="1:8" x14ac:dyDescent="0.45">
      <c r="A22" s="2"/>
      <c r="H22" s="2"/>
    </row>
    <row r="24" spans="1:8" x14ac:dyDescent="0.45">
      <c r="A24" s="2"/>
      <c r="H24" s="2"/>
    </row>
    <row r="25" spans="1:8" x14ac:dyDescent="0.45">
      <c r="A25" s="2"/>
      <c r="H25" s="2"/>
    </row>
    <row r="26" spans="1:8" x14ac:dyDescent="0.45">
      <c r="A26" s="2"/>
      <c r="H26" s="2"/>
    </row>
    <row r="29" spans="1:8" x14ac:dyDescent="0.45">
      <c r="A29" s="2"/>
      <c r="H29" s="2"/>
    </row>
    <row r="30" spans="1:8" x14ac:dyDescent="0.45">
      <c r="A30" s="2"/>
      <c r="H30" s="2"/>
    </row>
    <row r="31" spans="1:8" x14ac:dyDescent="0.45">
      <c r="A31" s="2"/>
      <c r="H31" s="2"/>
    </row>
    <row r="34" spans="1:24" x14ac:dyDescent="0.45">
      <c r="B34" s="2"/>
      <c r="C34" s="2"/>
      <c r="D34" s="2"/>
      <c r="E34" s="2"/>
      <c r="F34" s="2"/>
      <c r="I34" s="2"/>
      <c r="J34" s="2"/>
      <c r="K34" s="2"/>
      <c r="L34" s="2"/>
      <c r="M34" s="2"/>
    </row>
    <row r="40" spans="1:24" x14ac:dyDescent="0.45">
      <c r="B40" s="2"/>
      <c r="C40" s="2"/>
      <c r="D40" s="2"/>
      <c r="G40" s="2"/>
      <c r="H40" s="2"/>
      <c r="I40" s="2"/>
      <c r="L40" s="2"/>
      <c r="M40" s="2"/>
      <c r="N40" s="2"/>
      <c r="Q40" s="2"/>
      <c r="R40" s="2"/>
      <c r="S40" s="2"/>
      <c r="V40" s="2"/>
      <c r="W40" s="2"/>
      <c r="X40" s="2"/>
    </row>
    <row r="44" spans="1:24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U44" s="2"/>
      <c r="V44" s="2"/>
      <c r="W44" s="2"/>
      <c r="X44" s="2"/>
    </row>
    <row r="46" spans="1:24" x14ac:dyDescent="0.45">
      <c r="B46" s="2"/>
      <c r="C46" s="2"/>
      <c r="D46" s="2"/>
      <c r="G46" s="2"/>
      <c r="H46" s="2"/>
      <c r="I46" s="2"/>
      <c r="L46" s="2"/>
      <c r="M46" s="2"/>
      <c r="N46" s="2"/>
      <c r="Q46" s="2"/>
      <c r="R46" s="2"/>
      <c r="S46" s="2"/>
      <c r="V46" s="2"/>
      <c r="W46" s="2"/>
      <c r="X46" s="2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3F60-2D1F-4EF2-9E1B-6E08FE43BCAD}">
  <dimension ref="A1:X126"/>
  <sheetViews>
    <sheetView topLeftCell="A100" workbookViewId="0">
      <selection activeCell="O122" sqref="O122"/>
    </sheetView>
  </sheetViews>
  <sheetFormatPr defaultColWidth="9" defaultRowHeight="13.9" x14ac:dyDescent="0.3"/>
  <cols>
    <col min="1" max="1" width="14.3984375" style="5" customWidth="1"/>
    <col min="2" max="16384" width="9" style="5"/>
  </cols>
  <sheetData>
    <row r="1" spans="1:16" x14ac:dyDescent="0.3">
      <c r="A1" s="5" t="s">
        <v>49</v>
      </c>
      <c r="H1" s="5">
        <f>AVERAGE(H3:H5)</f>
        <v>1.2121353149413518</v>
      </c>
    </row>
    <row r="2" spans="1:16" x14ac:dyDescent="0.45">
      <c r="A2" s="5" t="s">
        <v>54</v>
      </c>
      <c r="B2" s="2" t="s">
        <v>55</v>
      </c>
      <c r="C2" s="2" t="s">
        <v>56</v>
      </c>
      <c r="D2" s="2" t="s">
        <v>57</v>
      </c>
      <c r="E2" s="2" t="s">
        <v>58</v>
      </c>
      <c r="F2" s="2" t="s">
        <v>59</v>
      </c>
      <c r="G2" s="5" t="s">
        <v>84</v>
      </c>
      <c r="H2" s="5" t="s">
        <v>60</v>
      </c>
      <c r="I2" s="2" t="s">
        <v>61</v>
      </c>
      <c r="J2" s="2" t="s">
        <v>62</v>
      </c>
      <c r="K2" s="2" t="s">
        <v>63</v>
      </c>
      <c r="L2" s="2" t="s">
        <v>64</v>
      </c>
      <c r="M2" s="2" t="s">
        <v>65</v>
      </c>
    </row>
    <row r="3" spans="1:16" x14ac:dyDescent="0.3">
      <c r="A3" s="5" t="s">
        <v>66</v>
      </c>
      <c r="B3" s="5" t="s">
        <v>33</v>
      </c>
      <c r="C3" s="5" t="s">
        <v>67</v>
      </c>
      <c r="D3" s="5" t="s">
        <v>68</v>
      </c>
      <c r="E3" s="5" t="s">
        <v>69</v>
      </c>
      <c r="F3" s="5">
        <v>18.0756320953369</v>
      </c>
      <c r="H3" s="5">
        <f>F3-G6</f>
        <v>1.3145771026611186</v>
      </c>
      <c r="I3" s="5">
        <f>H3-$H$1</f>
        <v>0.10244178771976675</v>
      </c>
      <c r="J3" s="5">
        <f>0-I3</f>
        <v>-0.10244178771976675</v>
      </c>
      <c r="K3" s="5">
        <f>2^J3</f>
        <v>0.93145515178683347</v>
      </c>
      <c r="L3" s="5">
        <f>AVERAGE(K3:K5)</f>
        <v>1.0013611989258104</v>
      </c>
      <c r="M3" s="5">
        <f>STDEV(K3:K5)</f>
        <v>6.3429603751296915E-2</v>
      </c>
      <c r="O3" s="5">
        <f>AVERAGE(L3:L9)</f>
        <v>0.96014095623252849</v>
      </c>
      <c r="P3" s="5">
        <f>STDEV(L3:L9)</f>
        <v>5.8294226261149884E-2</v>
      </c>
    </row>
    <row r="4" spans="1:16" x14ac:dyDescent="0.3">
      <c r="A4" s="5" t="s">
        <v>66</v>
      </c>
      <c r="B4" s="5" t="s">
        <v>33</v>
      </c>
      <c r="C4" s="5" t="s">
        <v>67</v>
      </c>
      <c r="D4" s="5" t="s">
        <v>68</v>
      </c>
      <c r="E4" s="5" t="s">
        <v>69</v>
      </c>
      <c r="F4" s="5">
        <v>17.8956195831298</v>
      </c>
      <c r="H4" s="5">
        <f>F4-G6</f>
        <v>1.1345645904540191</v>
      </c>
      <c r="I4" s="5">
        <f>H4-$H$1</f>
        <v>-7.757072448733271E-2</v>
      </c>
      <c r="J4" s="5">
        <f>0-I4</f>
        <v>7.757072448733271E-2</v>
      </c>
      <c r="K4" s="5">
        <f>2^J4</f>
        <v>1.0552396831792266</v>
      </c>
    </row>
    <row r="5" spans="1:16" x14ac:dyDescent="0.3">
      <c r="A5" s="5" t="s">
        <v>66</v>
      </c>
      <c r="B5" s="5" t="s">
        <v>33</v>
      </c>
      <c r="C5" s="5" t="s">
        <v>67</v>
      </c>
      <c r="D5" s="5" t="s">
        <v>68</v>
      </c>
      <c r="E5" s="5" t="s">
        <v>69</v>
      </c>
      <c r="F5" s="5">
        <v>17.948319244384699</v>
      </c>
      <c r="H5" s="5">
        <f>F5-G6</f>
        <v>1.1872642517089176</v>
      </c>
      <c r="I5" s="5">
        <f>H5-$H$1</f>
        <v>-2.4871063232434265E-2</v>
      </c>
      <c r="J5" s="5">
        <f>0-I5</f>
        <v>2.4871063232434265E-2</v>
      </c>
      <c r="K5" s="5">
        <f>2^J5</f>
        <v>1.0173887618113711</v>
      </c>
    </row>
    <row r="6" spans="1:16" x14ac:dyDescent="0.3">
      <c r="A6" s="5" t="s">
        <v>66</v>
      </c>
      <c r="B6" s="5" t="s">
        <v>70</v>
      </c>
      <c r="C6" s="5" t="s">
        <v>67</v>
      </c>
      <c r="D6" s="5" t="s">
        <v>68</v>
      </c>
      <c r="E6" s="5" t="s">
        <v>69</v>
      </c>
      <c r="F6" s="5">
        <v>16.772159576416016</v>
      </c>
      <c r="G6" s="5">
        <f>AVERAGE(F6:F8)</f>
        <v>16.761054992675781</v>
      </c>
    </row>
    <row r="7" spans="1:16" x14ac:dyDescent="0.3">
      <c r="A7" s="5" t="s">
        <v>66</v>
      </c>
      <c r="B7" s="5" t="s">
        <v>70</v>
      </c>
      <c r="C7" s="5" t="s">
        <v>67</v>
      </c>
      <c r="D7" s="5" t="s">
        <v>68</v>
      </c>
      <c r="E7" s="5" t="s">
        <v>69</v>
      </c>
      <c r="F7" s="5">
        <v>16.851577758789063</v>
      </c>
    </row>
    <row r="8" spans="1:16" x14ac:dyDescent="0.45">
      <c r="A8" s="2" t="s">
        <v>66</v>
      </c>
      <c r="B8" s="5" t="s">
        <v>70</v>
      </c>
      <c r="C8" s="5" t="s">
        <v>67</v>
      </c>
      <c r="D8" s="5" t="s">
        <v>68</v>
      </c>
      <c r="E8" s="5" t="s">
        <v>69</v>
      </c>
      <c r="F8" s="5">
        <v>16.659427642822266</v>
      </c>
      <c r="H8" s="2"/>
    </row>
    <row r="9" spans="1:16" x14ac:dyDescent="0.45">
      <c r="A9" s="2" t="s">
        <v>66</v>
      </c>
      <c r="B9" s="5" t="s">
        <v>33</v>
      </c>
      <c r="C9" s="5" t="s">
        <v>67</v>
      </c>
      <c r="D9" s="5" t="s">
        <v>68</v>
      </c>
      <c r="E9" s="5" t="s">
        <v>69</v>
      </c>
      <c r="F9" s="5">
        <v>17.957614898681641</v>
      </c>
      <c r="H9" s="2">
        <f>F9-G12</f>
        <v>1.326109568277996</v>
      </c>
      <c r="I9" s="5">
        <f>H9-$H$1</f>
        <v>0.11397425333664413</v>
      </c>
      <c r="J9" s="5">
        <f>0-I9</f>
        <v>-0.11397425333664413</v>
      </c>
      <c r="K9" s="5">
        <f>2^J9</f>
        <v>0.92403906291065552</v>
      </c>
      <c r="L9" s="5">
        <f>AVERAGE(K9:K11)</f>
        <v>0.91892071353924643</v>
      </c>
      <c r="M9" s="5">
        <f>STDEV(K9:K11)</f>
        <v>7.662264379007129E-2</v>
      </c>
    </row>
    <row r="10" spans="1:16" x14ac:dyDescent="0.45">
      <c r="A10" s="2" t="s">
        <v>66</v>
      </c>
      <c r="B10" s="5" t="s">
        <v>33</v>
      </c>
      <c r="C10" s="5" t="s">
        <v>67</v>
      </c>
      <c r="D10" s="5" t="s">
        <v>68</v>
      </c>
      <c r="E10" s="5" t="s">
        <v>69</v>
      </c>
      <c r="F10" s="5">
        <v>17.853984451293901</v>
      </c>
      <c r="H10" s="2">
        <f>F10-G12</f>
        <v>1.2224791208902559</v>
      </c>
      <c r="I10" s="5">
        <f>H10-$H$1</f>
        <v>1.034380594890405E-2</v>
      </c>
      <c r="J10" s="5">
        <f>0-I10</f>
        <v>-1.034380594890405E-2</v>
      </c>
      <c r="K10" s="5">
        <f>2^J10</f>
        <v>0.99285586162434813</v>
      </c>
    </row>
    <row r="11" spans="1:16" x14ac:dyDescent="0.3">
      <c r="A11" s="5" t="s">
        <v>66</v>
      </c>
      <c r="B11" s="5" t="s">
        <v>33</v>
      </c>
      <c r="C11" s="5" t="s">
        <v>67</v>
      </c>
      <c r="D11" s="5" t="s">
        <v>68</v>
      </c>
      <c r="E11" s="5" t="s">
        <v>69</v>
      </c>
      <c r="F11" s="5">
        <v>18.095407485961914</v>
      </c>
      <c r="H11" s="5">
        <f>F11-G12</f>
        <v>1.4639021555582694</v>
      </c>
      <c r="I11" s="5">
        <f>H11-$H$1</f>
        <v>0.25176684061691756</v>
      </c>
      <c r="J11" s="5">
        <f>0-I11</f>
        <v>-0.25176684061691756</v>
      </c>
      <c r="K11" s="5">
        <f>2^J11</f>
        <v>0.83986721608273551</v>
      </c>
    </row>
    <row r="12" spans="1:16" x14ac:dyDescent="0.3">
      <c r="A12" s="5" t="s">
        <v>66</v>
      </c>
      <c r="B12" s="5" t="s">
        <v>70</v>
      </c>
      <c r="C12" s="5" t="s">
        <v>67</v>
      </c>
      <c r="D12" s="5" t="s">
        <v>68</v>
      </c>
      <c r="E12" s="5" t="s">
        <v>69</v>
      </c>
      <c r="F12" s="5">
        <v>16.611520767211914</v>
      </c>
      <c r="G12" s="5">
        <f>AVERAGE(F12:F14)</f>
        <v>16.631505330403645</v>
      </c>
    </row>
    <row r="13" spans="1:16" x14ac:dyDescent="0.3">
      <c r="A13" s="5" t="s">
        <v>66</v>
      </c>
      <c r="B13" s="5" t="s">
        <v>70</v>
      </c>
      <c r="C13" s="5" t="s">
        <v>67</v>
      </c>
      <c r="D13" s="5" t="s">
        <v>68</v>
      </c>
      <c r="E13" s="5" t="s">
        <v>69</v>
      </c>
      <c r="F13" s="5">
        <v>16.719247817993164</v>
      </c>
    </row>
    <row r="14" spans="1:16" x14ac:dyDescent="0.45">
      <c r="A14" s="2" t="s">
        <v>66</v>
      </c>
      <c r="B14" s="5" t="s">
        <v>70</v>
      </c>
      <c r="C14" s="5" t="s">
        <v>67</v>
      </c>
      <c r="D14" s="5" t="s">
        <v>68</v>
      </c>
      <c r="E14" s="5" t="s">
        <v>69</v>
      </c>
      <c r="F14" s="5">
        <v>16.563747406005859</v>
      </c>
      <c r="H14" s="2"/>
    </row>
    <row r="15" spans="1:16" x14ac:dyDescent="0.45">
      <c r="A15" s="2" t="s">
        <v>71</v>
      </c>
      <c r="B15" s="5" t="s">
        <v>33</v>
      </c>
      <c r="C15" s="5" t="s">
        <v>67</v>
      </c>
      <c r="D15" s="5" t="s">
        <v>68</v>
      </c>
      <c r="E15" s="5" t="s">
        <v>69</v>
      </c>
      <c r="F15" s="5">
        <v>21.552743911743164</v>
      </c>
      <c r="H15" s="2">
        <f>F15-G18</f>
        <v>4.8221906026204415</v>
      </c>
      <c r="I15" s="5">
        <f>H15-$H$1</f>
        <v>3.6100552876790895</v>
      </c>
      <c r="J15" s="5">
        <f>0-I15</f>
        <v>-3.6100552876790895</v>
      </c>
      <c r="K15" s="5">
        <f>2^J15</f>
        <v>8.1896449204426833E-2</v>
      </c>
      <c r="L15" s="5">
        <f>AVERAGE(K15:K17)</f>
        <v>8.1883992455017499E-2</v>
      </c>
      <c r="M15" s="5">
        <f>STDEV(K15:K17)</f>
        <v>7.5211203721460096E-4</v>
      </c>
      <c r="O15" s="5">
        <f>AVERAGE(L15:L21)</f>
        <v>7.7091874744433686E-2</v>
      </c>
      <c r="P15" s="5">
        <f>STDEV(L15:L21)</f>
        <v>6.7770778587959435E-3</v>
      </c>
    </row>
    <row r="16" spans="1:16" x14ac:dyDescent="0.45">
      <c r="A16" s="2" t="s">
        <v>71</v>
      </c>
      <c r="B16" s="5" t="s">
        <v>33</v>
      </c>
      <c r="C16" s="5" t="s">
        <v>67</v>
      </c>
      <c r="D16" s="5" t="s">
        <v>68</v>
      </c>
      <c r="E16" s="5" t="s">
        <v>69</v>
      </c>
      <c r="F16" s="5">
        <v>21.566385269165039</v>
      </c>
      <c r="H16" s="2">
        <f>F16-G18</f>
        <v>4.8358319600423165</v>
      </c>
      <c r="I16" s="5">
        <f>H16-$H$1</f>
        <v>3.6236966451009645</v>
      </c>
      <c r="J16" s="5">
        <f>0-I16</f>
        <v>-3.6236966451009645</v>
      </c>
      <c r="K16" s="5">
        <f>2^J16</f>
        <v>8.1125729414510322E-2</v>
      </c>
    </row>
    <row r="17" spans="1:16" x14ac:dyDescent="0.3">
      <c r="A17" s="5" t="s">
        <v>71</v>
      </c>
      <c r="B17" s="5" t="s">
        <v>33</v>
      </c>
      <c r="C17" s="5" t="s">
        <v>67</v>
      </c>
      <c r="D17" s="5" t="s">
        <v>68</v>
      </c>
      <c r="E17" s="5" t="s">
        <v>69</v>
      </c>
      <c r="F17" s="5">
        <v>21.539882659912109</v>
      </c>
      <c r="H17" s="5">
        <f>F17-G18</f>
        <v>4.8093293507893868</v>
      </c>
      <c r="I17" s="5">
        <f>H17-$H$1</f>
        <v>3.5971940358480348</v>
      </c>
      <c r="J17" s="5">
        <f>0-I17</f>
        <v>-3.5971940358480348</v>
      </c>
      <c r="K17" s="5">
        <f>2^J17</f>
        <v>8.2629798746115368E-2</v>
      </c>
    </row>
    <row r="18" spans="1:16" x14ac:dyDescent="0.3">
      <c r="A18" s="5" t="s">
        <v>71</v>
      </c>
      <c r="B18" s="5" t="s">
        <v>70</v>
      </c>
      <c r="C18" s="5" t="s">
        <v>67</v>
      </c>
      <c r="D18" s="5" t="s">
        <v>68</v>
      </c>
      <c r="E18" s="5" t="s">
        <v>69</v>
      </c>
      <c r="F18" s="5">
        <v>16.5552978515625</v>
      </c>
      <c r="G18" s="5">
        <f>AVERAGE(F18:F20)</f>
        <v>16.730553309122723</v>
      </c>
    </row>
    <row r="19" spans="1:16" x14ac:dyDescent="0.45">
      <c r="A19" s="2" t="s">
        <v>71</v>
      </c>
      <c r="B19" s="5" t="s">
        <v>70</v>
      </c>
      <c r="C19" s="5" t="s">
        <v>67</v>
      </c>
      <c r="D19" s="5" t="s">
        <v>68</v>
      </c>
      <c r="E19" s="5" t="s">
        <v>69</v>
      </c>
      <c r="F19" s="5">
        <v>16.789529800415039</v>
      </c>
      <c r="H19" s="2"/>
    </row>
    <row r="20" spans="1:16" x14ac:dyDescent="0.45">
      <c r="A20" s="2" t="s">
        <v>71</v>
      </c>
      <c r="B20" s="5" t="s">
        <v>70</v>
      </c>
      <c r="C20" s="5" t="s">
        <v>67</v>
      </c>
      <c r="D20" s="5" t="s">
        <v>68</v>
      </c>
      <c r="E20" s="5" t="s">
        <v>69</v>
      </c>
      <c r="F20" s="5">
        <v>16.846832275390625</v>
      </c>
      <c r="H20" s="2"/>
    </row>
    <row r="21" spans="1:16" x14ac:dyDescent="0.45">
      <c r="A21" s="2" t="s">
        <v>71</v>
      </c>
      <c r="B21" s="5" t="s">
        <v>33</v>
      </c>
      <c r="C21" s="5" t="s">
        <v>72</v>
      </c>
      <c r="D21" s="5" t="s">
        <v>68</v>
      </c>
      <c r="E21" s="5" t="s">
        <v>69</v>
      </c>
      <c r="F21" s="5">
        <v>21.572292327880859</v>
      </c>
      <c r="H21" s="2">
        <f>F21-G24</f>
        <v>4.9782676696777344</v>
      </c>
      <c r="I21" s="5">
        <f>H21-$H$1</f>
        <v>3.7661323547363823</v>
      </c>
      <c r="J21" s="5">
        <f>0-I21</f>
        <v>-3.7661323547363823</v>
      </c>
      <c r="K21" s="5">
        <f>2^J21</f>
        <v>7.3498959942832953E-2</v>
      </c>
      <c r="L21" s="5">
        <f>AVERAGE(K21:K23)</f>
        <v>7.229975703384986E-2</v>
      </c>
      <c r="M21" s="5">
        <f>STDEV(K21:K23)</f>
        <v>2.3756020193727839E-3</v>
      </c>
    </row>
    <row r="22" spans="1:16" x14ac:dyDescent="0.45">
      <c r="A22" s="2" t="s">
        <v>71</v>
      </c>
      <c r="B22" s="5" t="s">
        <v>33</v>
      </c>
      <c r="C22" s="5" t="s">
        <v>67</v>
      </c>
      <c r="D22" s="5" t="s">
        <v>68</v>
      </c>
      <c r="E22" s="5" t="s">
        <v>69</v>
      </c>
      <c r="F22" s="5">
        <v>21.565677642822266</v>
      </c>
      <c r="H22" s="2">
        <f>F22-G24</f>
        <v>4.9716529846191406</v>
      </c>
      <c r="I22" s="5">
        <f>H22-$H$1</f>
        <v>3.7595176696777886</v>
      </c>
      <c r="J22" s="5">
        <f>0-I22</f>
        <v>-3.7595176696777886</v>
      </c>
      <c r="K22" s="5">
        <f>2^J22</f>
        <v>7.383672274230052E-2</v>
      </c>
    </row>
    <row r="23" spans="1:16" x14ac:dyDescent="0.3">
      <c r="A23" s="5" t="s">
        <v>71</v>
      </c>
      <c r="B23" s="5" t="s">
        <v>33</v>
      </c>
      <c r="C23" s="5" t="s">
        <v>67</v>
      </c>
      <c r="D23" s="5" t="s">
        <v>68</v>
      </c>
      <c r="E23" s="5" t="s">
        <v>69</v>
      </c>
      <c r="F23" s="5">
        <v>21.651683807373047</v>
      </c>
      <c r="H23" s="5">
        <f>F23-G24</f>
        <v>5.0576591491699219</v>
      </c>
      <c r="I23" s="5">
        <f>H23-$H$1</f>
        <v>3.8455238342285698</v>
      </c>
      <c r="J23" s="5">
        <f>0-I23</f>
        <v>-3.8455238342285698</v>
      </c>
      <c r="K23" s="5">
        <f>2^J23</f>
        <v>6.9563588416416106E-2</v>
      </c>
    </row>
    <row r="24" spans="1:16" x14ac:dyDescent="0.45">
      <c r="A24" s="2" t="s">
        <v>71</v>
      </c>
      <c r="B24" s="5" t="s">
        <v>70</v>
      </c>
      <c r="C24" s="5" t="s">
        <v>67</v>
      </c>
      <c r="D24" s="5" t="s">
        <v>68</v>
      </c>
      <c r="E24" s="5" t="s">
        <v>69</v>
      </c>
      <c r="F24" s="5">
        <v>16.510852813720703</v>
      </c>
      <c r="G24" s="5">
        <f>AVERAGE(F24:F26)</f>
        <v>16.594024658203125</v>
      </c>
      <c r="H24" s="2"/>
    </row>
    <row r="25" spans="1:16" x14ac:dyDescent="0.45">
      <c r="A25" s="2" t="s">
        <v>71</v>
      </c>
      <c r="B25" s="5" t="s">
        <v>70</v>
      </c>
      <c r="C25" s="5" t="s">
        <v>67</v>
      </c>
      <c r="D25" s="5" t="s">
        <v>68</v>
      </c>
      <c r="E25" s="5" t="s">
        <v>69</v>
      </c>
      <c r="F25" s="5">
        <v>16.664236068725586</v>
      </c>
      <c r="H25" s="2"/>
    </row>
    <row r="26" spans="1:16" x14ac:dyDescent="0.45">
      <c r="A26" s="2" t="s">
        <v>71</v>
      </c>
      <c r="B26" s="5" t="s">
        <v>70</v>
      </c>
      <c r="C26" s="5" t="s">
        <v>67</v>
      </c>
      <c r="D26" s="5" t="s">
        <v>68</v>
      </c>
      <c r="E26" s="5" t="s">
        <v>69</v>
      </c>
      <c r="F26" s="5">
        <v>16.606985092163086</v>
      </c>
      <c r="H26" s="2"/>
    </row>
    <row r="27" spans="1:16" x14ac:dyDescent="0.3">
      <c r="A27" s="5" t="s">
        <v>73</v>
      </c>
      <c r="B27" s="5" t="s">
        <v>33</v>
      </c>
      <c r="C27" s="5" t="s">
        <v>67</v>
      </c>
      <c r="D27" s="5" t="s">
        <v>68</v>
      </c>
      <c r="E27" s="5" t="s">
        <v>69</v>
      </c>
      <c r="F27" s="5">
        <v>22.362701416015625</v>
      </c>
      <c r="H27" s="5">
        <f>F27-G30</f>
        <v>5.8373845418294259</v>
      </c>
      <c r="I27" s="5">
        <f>H27-$H$1</f>
        <v>4.6252492268880738</v>
      </c>
      <c r="J27" s="5">
        <f>0-I27</f>
        <v>-4.6252492268880738</v>
      </c>
      <c r="K27" s="5">
        <f>2^J27</f>
        <v>4.0519235743162782E-2</v>
      </c>
      <c r="L27" s="5">
        <f>AVERAGE(K27:K29)</f>
        <v>3.9691023331687225E-2</v>
      </c>
      <c r="M27" s="5">
        <f>STDEV(K27:K29)</f>
        <v>5.6254869396830188E-3</v>
      </c>
      <c r="O27" s="5">
        <f>AVERAGE(L27:L33)</f>
        <v>4.1701912212315992E-2</v>
      </c>
      <c r="P27" s="5">
        <f>STDEV(L27:L33)</f>
        <v>2.8438263274104536E-3</v>
      </c>
    </row>
    <row r="28" spans="1:16" x14ac:dyDescent="0.3">
      <c r="A28" s="5" t="s">
        <v>73</v>
      </c>
      <c r="B28" s="5" t="s">
        <v>33</v>
      </c>
      <c r="C28" s="5" t="s">
        <v>67</v>
      </c>
      <c r="D28" s="5" t="s">
        <v>68</v>
      </c>
      <c r="E28" s="5" t="s">
        <v>69</v>
      </c>
      <c r="F28" s="5">
        <v>22.628673553466797</v>
      </c>
      <c r="H28" s="5">
        <f>F28-G30</f>
        <v>6.1033566792805978</v>
      </c>
      <c r="I28" s="5">
        <f>H28-$H$1</f>
        <v>4.8912213643392457</v>
      </c>
      <c r="J28" s="5">
        <f>0-I28</f>
        <v>-4.8912213643392457</v>
      </c>
      <c r="K28" s="5">
        <f>2^J28</f>
        <v>3.3697342638620453E-2</v>
      </c>
    </row>
    <row r="29" spans="1:16" x14ac:dyDescent="0.45">
      <c r="A29" s="2" t="s">
        <v>73</v>
      </c>
      <c r="B29" s="5" t="s">
        <v>33</v>
      </c>
      <c r="C29" s="5" t="s">
        <v>67</v>
      </c>
      <c r="D29" s="5" t="s">
        <v>68</v>
      </c>
      <c r="E29" s="5" t="s">
        <v>69</v>
      </c>
      <c r="F29" s="5">
        <v>22.2159915924072</v>
      </c>
      <c r="H29" s="2">
        <f>F29-G30</f>
        <v>5.6906747182210005</v>
      </c>
      <c r="I29" s="5">
        <f>H29-$H$1</f>
        <v>4.4785394032796484</v>
      </c>
      <c r="J29" s="5">
        <f>0-I29</f>
        <v>-4.4785394032796484</v>
      </c>
      <c r="K29" s="5">
        <f>2^J29</f>
        <v>4.485649161327844E-2</v>
      </c>
    </row>
    <row r="30" spans="1:16" x14ac:dyDescent="0.45">
      <c r="A30" s="2" t="s">
        <v>73</v>
      </c>
      <c r="B30" s="5" t="s">
        <v>70</v>
      </c>
      <c r="C30" s="5" t="s">
        <v>67</v>
      </c>
      <c r="D30" s="5" t="s">
        <v>68</v>
      </c>
      <c r="E30" s="5" t="s">
        <v>69</v>
      </c>
      <c r="F30" s="5">
        <v>16.762968063354492</v>
      </c>
      <c r="G30" s="5">
        <f>AVERAGE(F30:F32)</f>
        <v>16.525316874186199</v>
      </c>
      <c r="H30" s="2"/>
    </row>
    <row r="31" spans="1:16" x14ac:dyDescent="0.45">
      <c r="A31" s="2" t="s">
        <v>73</v>
      </c>
      <c r="B31" s="5" t="s">
        <v>70</v>
      </c>
      <c r="C31" s="5" t="s">
        <v>67</v>
      </c>
      <c r="D31" s="5" t="s">
        <v>68</v>
      </c>
      <c r="E31" s="5" t="s">
        <v>69</v>
      </c>
      <c r="F31" s="5">
        <v>16.414596557617188</v>
      </c>
      <c r="H31" s="2"/>
    </row>
    <row r="32" spans="1:16" x14ac:dyDescent="0.3">
      <c r="A32" s="5" t="s">
        <v>73</v>
      </c>
      <c r="B32" s="5" t="s">
        <v>70</v>
      </c>
      <c r="C32" s="5" t="s">
        <v>67</v>
      </c>
      <c r="D32" s="5" t="s">
        <v>68</v>
      </c>
      <c r="E32" s="5" t="s">
        <v>69</v>
      </c>
      <c r="F32" s="5">
        <v>16.398386001586914</v>
      </c>
    </row>
    <row r="33" spans="1:24" x14ac:dyDescent="0.3">
      <c r="A33" s="5" t="s">
        <v>73</v>
      </c>
      <c r="B33" s="5" t="s">
        <v>33</v>
      </c>
      <c r="C33" s="5" t="s">
        <v>67</v>
      </c>
      <c r="D33" s="5" t="s">
        <v>68</v>
      </c>
      <c r="E33" s="5" t="s">
        <v>69</v>
      </c>
      <c r="F33" s="5">
        <v>22.377504348754883</v>
      </c>
      <c r="H33" s="5">
        <f>F33-G36</f>
        <v>5.7468865712483712</v>
      </c>
      <c r="I33" s="5">
        <f>H33-$H$1</f>
        <v>4.5347512563070191</v>
      </c>
      <c r="J33" s="5">
        <f>0-I33</f>
        <v>-4.5347512563070191</v>
      </c>
      <c r="K33" s="5">
        <f>2^J33</f>
        <v>4.3142355084269217E-2</v>
      </c>
      <c r="L33" s="5">
        <f>AVERAGE(K33:K35)</f>
        <v>4.3712801092944759E-2</v>
      </c>
      <c r="M33" s="5">
        <f>STDEV(K33:K35)</f>
        <v>3.8911215767684988E-3</v>
      </c>
    </row>
    <row r="34" spans="1:24" x14ac:dyDescent="0.45">
      <c r="A34" s="5" t="s">
        <v>73</v>
      </c>
      <c r="B34" s="2" t="s">
        <v>33</v>
      </c>
      <c r="C34" s="2" t="s">
        <v>67</v>
      </c>
      <c r="D34" s="2" t="s">
        <v>68</v>
      </c>
      <c r="E34" s="2" t="s">
        <v>69</v>
      </c>
      <c r="F34" s="2">
        <v>22.227859497070313</v>
      </c>
      <c r="H34" s="5">
        <f>F34-G36</f>
        <v>5.5972417195638009</v>
      </c>
      <c r="I34" s="2">
        <f>H34-$H$1</f>
        <v>4.3851064046224488</v>
      </c>
      <c r="J34" s="2">
        <f>0-I34</f>
        <v>-4.3851064046224488</v>
      </c>
      <c r="K34" s="2">
        <f>2^J34</f>
        <v>4.7857657582288972E-2</v>
      </c>
      <c r="L34" s="2"/>
      <c r="M34" s="2"/>
    </row>
    <row r="35" spans="1:24" x14ac:dyDescent="0.3">
      <c r="A35" s="5" t="s">
        <v>73</v>
      </c>
      <c r="B35" s="5" t="s">
        <v>33</v>
      </c>
      <c r="C35" s="5" t="s">
        <v>67</v>
      </c>
      <c r="D35" s="5" t="s">
        <v>68</v>
      </c>
      <c r="E35" s="5" t="s">
        <v>69</v>
      </c>
      <c r="F35" s="5">
        <v>22.481626510620117</v>
      </c>
      <c r="H35" s="5">
        <f>F35-G36</f>
        <v>5.8510087331136056</v>
      </c>
      <c r="I35" s="5">
        <f>H35-$H$1</f>
        <v>4.6388734181722535</v>
      </c>
      <c r="J35" s="5">
        <f>0-I35</f>
        <v>-4.6388734181722535</v>
      </c>
      <c r="K35" s="5">
        <f>2^J35</f>
        <v>4.0138390612276087E-2</v>
      </c>
    </row>
    <row r="36" spans="1:24" x14ac:dyDescent="0.3">
      <c r="A36" s="5" t="s">
        <v>73</v>
      </c>
      <c r="B36" s="5" t="s">
        <v>70</v>
      </c>
      <c r="C36" s="5" t="s">
        <v>67</v>
      </c>
      <c r="D36" s="5" t="s">
        <v>68</v>
      </c>
      <c r="E36" s="5" t="s">
        <v>69</v>
      </c>
      <c r="F36" s="5">
        <v>16.831613540649414</v>
      </c>
      <c r="G36" s="5">
        <f>AVERAGE(F36:F38)</f>
        <v>16.630617777506512</v>
      </c>
    </row>
    <row r="37" spans="1:24" x14ac:dyDescent="0.3">
      <c r="A37" s="5" t="s">
        <v>73</v>
      </c>
      <c r="B37" s="5" t="s">
        <v>70</v>
      </c>
      <c r="C37" s="5" t="s">
        <v>67</v>
      </c>
      <c r="D37" s="5" t="s">
        <v>68</v>
      </c>
      <c r="E37" s="5" t="s">
        <v>69</v>
      </c>
      <c r="F37" s="5">
        <v>16.440235137939453</v>
      </c>
    </row>
    <row r="38" spans="1:24" x14ac:dyDescent="0.3">
      <c r="A38" s="5" t="s">
        <v>73</v>
      </c>
      <c r="B38" s="5" t="s">
        <v>70</v>
      </c>
      <c r="C38" s="5" t="s">
        <v>67</v>
      </c>
      <c r="D38" s="5" t="s">
        <v>68</v>
      </c>
      <c r="E38" s="5" t="s">
        <v>69</v>
      </c>
      <c r="F38" s="5">
        <v>16.620004653930664</v>
      </c>
    </row>
    <row r="39" spans="1:24" x14ac:dyDescent="0.3">
      <c r="A39" s="5" t="s">
        <v>74</v>
      </c>
      <c r="B39" s="5" t="s">
        <v>33</v>
      </c>
      <c r="C39" s="5" t="s">
        <v>72</v>
      </c>
      <c r="D39" s="5" t="s">
        <v>68</v>
      </c>
      <c r="E39" s="5" t="s">
        <v>69</v>
      </c>
      <c r="F39" s="5">
        <v>18.339947891235301</v>
      </c>
      <c r="H39" s="5">
        <f>F39-G42</f>
        <v>0.97469126383458615</v>
      </c>
      <c r="I39" s="5">
        <f>H39-$H$1</f>
        <v>-0.2374440511067657</v>
      </c>
      <c r="J39" s="5">
        <f>0-I39</f>
        <v>0.2374440511067657</v>
      </c>
      <c r="K39" s="5">
        <f>2^J39</f>
        <v>1.1789022095547372</v>
      </c>
      <c r="L39" s="5">
        <f>AVERAGE(K39:K41)</f>
        <v>1.1071062127957847</v>
      </c>
      <c r="M39" s="5">
        <f>STDEV(K39:K41)</f>
        <v>7.0426733449346399E-2</v>
      </c>
      <c r="O39" s="5">
        <f>AVERAGE(L39:L45)</f>
        <v>1.0341460322301947</v>
      </c>
      <c r="P39" s="5">
        <f>STDEV(L39:L45)</f>
        <v>0.10318127686904714</v>
      </c>
    </row>
    <row r="40" spans="1:24" x14ac:dyDescent="0.45">
      <c r="A40" s="5" t="s">
        <v>74</v>
      </c>
      <c r="B40" s="2" t="s">
        <v>33</v>
      </c>
      <c r="C40" s="2" t="s">
        <v>67</v>
      </c>
      <c r="D40" s="2" t="s">
        <v>68</v>
      </c>
      <c r="E40" s="5" t="s">
        <v>69</v>
      </c>
      <c r="F40" s="5">
        <v>18.434282302856399</v>
      </c>
      <c r="G40" s="2"/>
      <c r="H40" s="2">
        <f>F40-G42</f>
        <v>1.0690256754556842</v>
      </c>
      <c r="I40" s="2">
        <f>H40-$H$1</f>
        <v>-0.14310963948566768</v>
      </c>
      <c r="J40" s="5">
        <f>0-I40</f>
        <v>0.14310963948566768</v>
      </c>
      <c r="K40" s="5">
        <f>2^J40</f>
        <v>1.104282765379045</v>
      </c>
      <c r="L40" s="2"/>
      <c r="M40" s="2"/>
      <c r="N40" s="2"/>
      <c r="Q40" s="2"/>
      <c r="R40" s="2"/>
      <c r="S40" s="2"/>
      <c r="V40" s="2"/>
      <c r="W40" s="2"/>
      <c r="X40" s="2"/>
    </row>
    <row r="41" spans="1:24" x14ac:dyDescent="0.3">
      <c r="A41" s="5" t="s">
        <v>74</v>
      </c>
      <c r="B41" s="5" t="s">
        <v>33</v>
      </c>
      <c r="C41" s="5" t="s">
        <v>67</v>
      </c>
      <c r="D41" s="5" t="s">
        <v>68</v>
      </c>
      <c r="E41" s="5" t="s">
        <v>69</v>
      </c>
      <c r="F41" s="5">
        <v>18.523399734497001</v>
      </c>
      <c r="H41" s="5">
        <f>F41-G42</f>
        <v>1.1581431070962864</v>
      </c>
      <c r="I41" s="5">
        <f>H41-$H$1</f>
        <v>-5.3992207845065421E-2</v>
      </c>
      <c r="J41" s="5">
        <f>0-I41</f>
        <v>5.3992207845065421E-2</v>
      </c>
      <c r="K41" s="5">
        <f>2^J41</f>
        <v>1.0381336634535721</v>
      </c>
    </row>
    <row r="42" spans="1:24" x14ac:dyDescent="0.3">
      <c r="A42" s="5" t="s">
        <v>74</v>
      </c>
      <c r="B42" s="5" t="s">
        <v>70</v>
      </c>
      <c r="C42" s="5" t="s">
        <v>67</v>
      </c>
      <c r="D42" s="5" t="s">
        <v>68</v>
      </c>
      <c r="E42" s="5" t="s">
        <v>69</v>
      </c>
      <c r="F42" s="5">
        <v>17.136619567871094</v>
      </c>
      <c r="G42" s="5">
        <f>AVERAGE(F42:F44)</f>
        <v>17.365256627400715</v>
      </c>
    </row>
    <row r="43" spans="1:24" x14ac:dyDescent="0.3">
      <c r="A43" s="5" t="s">
        <v>74</v>
      </c>
      <c r="B43" s="5" t="s">
        <v>70</v>
      </c>
      <c r="C43" s="5" t="s">
        <v>67</v>
      </c>
      <c r="D43" s="5" t="s">
        <v>68</v>
      </c>
      <c r="E43" s="5" t="s">
        <v>69</v>
      </c>
      <c r="F43" s="5">
        <v>17.946113586425781</v>
      </c>
    </row>
    <row r="44" spans="1:24" x14ac:dyDescent="0.45">
      <c r="A44" s="2" t="s">
        <v>74</v>
      </c>
      <c r="B44" s="2" t="s">
        <v>70</v>
      </c>
      <c r="C44" s="2" t="s">
        <v>67</v>
      </c>
      <c r="D44" s="2" t="s">
        <v>68</v>
      </c>
      <c r="E44" s="2" t="s">
        <v>69</v>
      </c>
      <c r="F44" s="2">
        <v>17.013036727905273</v>
      </c>
      <c r="G44" s="2"/>
      <c r="H44" s="2"/>
      <c r="I44" s="2"/>
      <c r="J44" s="2"/>
      <c r="K44" s="2"/>
      <c r="L44" s="2"/>
      <c r="M44" s="2"/>
      <c r="N44" s="2"/>
      <c r="U44" s="2"/>
      <c r="V44" s="2"/>
      <c r="W44" s="2"/>
      <c r="X44" s="2"/>
    </row>
    <row r="45" spans="1:24" x14ac:dyDescent="0.3">
      <c r="A45" s="5" t="s">
        <v>74</v>
      </c>
      <c r="B45" s="5" t="s">
        <v>33</v>
      </c>
      <c r="C45" s="5" t="s">
        <v>67</v>
      </c>
      <c r="D45" s="5" t="s">
        <v>68</v>
      </c>
      <c r="E45" s="5" t="s">
        <v>69</v>
      </c>
      <c r="F45" s="5">
        <v>18.368251800537099</v>
      </c>
      <c r="H45" s="5">
        <f>F45-G48</f>
        <v>1.3265031178792199</v>
      </c>
      <c r="I45" s="5">
        <f>H45-$H$1</f>
        <v>0.11436780293786808</v>
      </c>
      <c r="J45" s="5">
        <f>0-I45</f>
        <v>-0.11436780293786808</v>
      </c>
      <c r="K45" s="5">
        <f>2^J45</f>
        <v>0.92378703070802259</v>
      </c>
      <c r="L45" s="5">
        <f>AVERAGE(K45:K47)</f>
        <v>0.96118585166460491</v>
      </c>
      <c r="M45" s="5">
        <f>STDEV(K45:K47)</f>
        <v>4.6365781554519883E-2</v>
      </c>
    </row>
    <row r="46" spans="1:24" x14ac:dyDescent="0.45">
      <c r="A46" s="5" t="s">
        <v>74</v>
      </c>
      <c r="B46" s="2" t="s">
        <v>33</v>
      </c>
      <c r="C46" s="2" t="s">
        <v>67</v>
      </c>
      <c r="D46" s="2" t="s">
        <v>68</v>
      </c>
      <c r="E46" s="5" t="s">
        <v>69</v>
      </c>
      <c r="F46" s="5">
        <v>18.235159683227501</v>
      </c>
      <c r="G46" s="2"/>
      <c r="H46" s="2">
        <f>F46-G48</f>
        <v>1.1934110005696219</v>
      </c>
      <c r="I46" s="2">
        <f>H46-$H$1</f>
        <v>-1.8724314371729944E-2</v>
      </c>
      <c r="J46" s="5">
        <f>0-I46</f>
        <v>1.8724314371729944E-2</v>
      </c>
      <c r="K46" s="5">
        <f>2^J46</f>
        <v>1.0130632946712812</v>
      </c>
      <c r="L46" s="2"/>
      <c r="M46" s="2"/>
      <c r="N46" s="2"/>
      <c r="Q46" s="2"/>
      <c r="R46" s="2"/>
      <c r="S46" s="2"/>
      <c r="V46" s="2"/>
      <c r="W46" s="2"/>
      <c r="X46" s="2"/>
    </row>
    <row r="47" spans="1:24" x14ac:dyDescent="0.3">
      <c r="A47" s="5" t="s">
        <v>74</v>
      </c>
      <c r="B47" s="5" t="s">
        <v>33</v>
      </c>
      <c r="C47" s="5" t="s">
        <v>67</v>
      </c>
      <c r="D47" s="5" t="s">
        <v>68</v>
      </c>
      <c r="E47" s="5" t="s">
        <v>69</v>
      </c>
      <c r="F47" s="5">
        <v>18.3328937530517</v>
      </c>
      <c r="H47" s="5">
        <f>F47-G48</f>
        <v>1.2911450703938208</v>
      </c>
      <c r="I47" s="5">
        <f>H47-$H$1</f>
        <v>7.9009755452468911E-2</v>
      </c>
      <c r="J47" s="5">
        <f>0-I47</f>
        <v>-7.9009755452468911E-2</v>
      </c>
      <c r="K47" s="5">
        <f>2^J47</f>
        <v>0.94670722961451104</v>
      </c>
    </row>
    <row r="48" spans="1:24" x14ac:dyDescent="0.3">
      <c r="A48" s="5" t="s">
        <v>74</v>
      </c>
      <c r="B48" s="5" t="s">
        <v>70</v>
      </c>
      <c r="C48" s="5" t="s">
        <v>67</v>
      </c>
      <c r="D48" s="5" t="s">
        <v>68</v>
      </c>
      <c r="E48" s="5" t="s">
        <v>69</v>
      </c>
      <c r="F48" s="5">
        <v>17.129673004150391</v>
      </c>
      <c r="G48" s="5">
        <f>AVERAGE(F48:F50)</f>
        <v>17.041748682657879</v>
      </c>
    </row>
    <row r="49" spans="1:16" x14ac:dyDescent="0.3">
      <c r="A49" s="5" t="s">
        <v>74</v>
      </c>
      <c r="B49" s="5" t="s">
        <v>70</v>
      </c>
      <c r="C49" s="5" t="s">
        <v>67</v>
      </c>
      <c r="D49" s="5" t="s">
        <v>68</v>
      </c>
      <c r="E49" s="5" t="s">
        <v>69</v>
      </c>
      <c r="F49" s="5">
        <v>16.968425750732422</v>
      </c>
    </row>
    <row r="50" spans="1:16" x14ac:dyDescent="0.3">
      <c r="A50" s="5" t="s">
        <v>74</v>
      </c>
      <c r="B50" s="5" t="s">
        <v>70</v>
      </c>
      <c r="C50" s="5" t="s">
        <v>67</v>
      </c>
      <c r="D50" s="5" t="s">
        <v>68</v>
      </c>
      <c r="E50" s="5" t="s">
        <v>69</v>
      </c>
      <c r="F50" s="5">
        <v>17.02714729309082</v>
      </c>
    </row>
    <row r="53" spans="1:16" x14ac:dyDescent="0.3">
      <c r="H53" s="5">
        <f>AVERAGE(H55:H57)</f>
        <v>0.82517317697273995</v>
      </c>
    </row>
    <row r="54" spans="1:16" x14ac:dyDescent="0.3">
      <c r="A54" s="5" t="s">
        <v>54</v>
      </c>
      <c r="B54" s="5" t="s">
        <v>55</v>
      </c>
      <c r="C54" s="5" t="s">
        <v>56</v>
      </c>
      <c r="D54" s="5" t="s">
        <v>57</v>
      </c>
      <c r="E54" s="5" t="s">
        <v>58</v>
      </c>
      <c r="F54" s="5" t="s">
        <v>59</v>
      </c>
      <c r="G54" s="5" t="s">
        <v>84</v>
      </c>
      <c r="H54" s="5" t="s">
        <v>60</v>
      </c>
      <c r="I54" s="5" t="s">
        <v>61</v>
      </c>
      <c r="J54" s="5" t="s">
        <v>62</v>
      </c>
      <c r="K54" s="5" t="s">
        <v>63</v>
      </c>
      <c r="L54" s="5" t="s">
        <v>64</v>
      </c>
      <c r="M54" s="5" t="s">
        <v>65</v>
      </c>
    </row>
    <row r="55" spans="1:16" x14ac:dyDescent="0.3">
      <c r="A55" s="5" t="s">
        <v>75</v>
      </c>
      <c r="B55" s="5" t="s">
        <v>33</v>
      </c>
      <c r="C55" s="5" t="s">
        <v>67</v>
      </c>
      <c r="D55" s="5" t="s">
        <v>68</v>
      </c>
      <c r="E55" s="5" t="s">
        <v>69</v>
      </c>
      <c r="F55" s="5">
        <v>17.228065126677201</v>
      </c>
      <c r="H55" s="5">
        <f>F55-G58</f>
        <v>0.86261118917867208</v>
      </c>
      <c r="I55" s="5">
        <f>H55-$H$53</f>
        <v>3.7438012205932125E-2</v>
      </c>
      <c r="J55" s="5">
        <f>0-I55</f>
        <v>-3.7438012205932125E-2</v>
      </c>
      <c r="K55" s="5">
        <f>2^J55</f>
        <v>0.97438375632243301</v>
      </c>
      <c r="L55" s="5">
        <f>AVERAGE(K55:K57)</f>
        <v>1.0002148040688299</v>
      </c>
      <c r="M55" s="5">
        <f>STDEV(K55:K57)</f>
        <v>2.5373351541398706E-2</v>
      </c>
      <c r="O55" s="5">
        <f>AVERAGE(L55:L61)</f>
        <v>1.1428008144353641</v>
      </c>
      <c r="P55" s="5">
        <f>STDEV(L55:L61)</f>
        <v>0.20164706966502394</v>
      </c>
    </row>
    <row r="56" spans="1:16" x14ac:dyDescent="0.3">
      <c r="A56" s="5" t="s">
        <v>75</v>
      </c>
      <c r="B56" s="5" t="s">
        <v>33</v>
      </c>
      <c r="C56" s="5" t="s">
        <v>67</v>
      </c>
      <c r="D56" s="5" t="s">
        <v>68</v>
      </c>
      <c r="E56" s="5" t="s">
        <v>69</v>
      </c>
      <c r="F56" s="5">
        <v>17.154856486128132</v>
      </c>
      <c r="H56" s="5">
        <f>F56-G58</f>
        <v>0.78940254862960302</v>
      </c>
      <c r="I56" s="5">
        <f t="shared" ref="I56:I57" si="0">H56-$H$53</f>
        <v>-3.5770628343136934E-2</v>
      </c>
      <c r="J56" s="5">
        <f>0-I56</f>
        <v>3.5770628343136934E-2</v>
      </c>
      <c r="K56" s="5">
        <f>2^J56</f>
        <v>1.0251042453330046</v>
      </c>
    </row>
    <row r="57" spans="1:16" x14ac:dyDescent="0.3">
      <c r="A57" s="5" t="s">
        <v>75</v>
      </c>
      <c r="B57" s="5" t="s">
        <v>33</v>
      </c>
      <c r="C57" s="5" t="s">
        <v>67</v>
      </c>
      <c r="D57" s="5" t="s">
        <v>68</v>
      </c>
      <c r="E57" s="5" t="s">
        <v>69</v>
      </c>
      <c r="F57" s="5">
        <v>17.188959730608474</v>
      </c>
      <c r="H57" s="5">
        <f>F57-G58</f>
        <v>0.82350579310994476</v>
      </c>
      <c r="I57" s="5">
        <f t="shared" si="0"/>
        <v>-1.6673838627951909E-3</v>
      </c>
      <c r="J57" s="5">
        <f>0-I57</f>
        <v>1.6673838627951909E-3</v>
      </c>
      <c r="K57" s="5">
        <f>2^J57</f>
        <v>1.001156410551052</v>
      </c>
    </row>
    <row r="58" spans="1:16" x14ac:dyDescent="0.3">
      <c r="A58" s="5" t="s">
        <v>75</v>
      </c>
      <c r="B58" s="5" t="s">
        <v>70</v>
      </c>
      <c r="C58" s="5" t="s">
        <v>67</v>
      </c>
      <c r="D58" s="5" t="s">
        <v>68</v>
      </c>
      <c r="E58" s="5" t="s">
        <v>69</v>
      </c>
      <c r="F58" s="5">
        <v>16.059387239458566</v>
      </c>
      <c r="G58" s="5">
        <f>AVERAGE(F58:F60)</f>
        <v>16.365453937498529</v>
      </c>
    </row>
    <row r="59" spans="1:16" x14ac:dyDescent="0.3">
      <c r="A59" s="5" t="s">
        <v>75</v>
      </c>
      <c r="B59" s="5" t="s">
        <v>70</v>
      </c>
      <c r="C59" s="5" t="s">
        <v>67</v>
      </c>
      <c r="D59" s="5" t="s">
        <v>68</v>
      </c>
      <c r="E59" s="5" t="s">
        <v>69</v>
      </c>
      <c r="F59" s="5">
        <v>16.519711599067868</v>
      </c>
    </row>
    <row r="60" spans="1:16" x14ac:dyDescent="0.3">
      <c r="A60" s="5" t="s">
        <v>75</v>
      </c>
      <c r="B60" s="5" t="s">
        <v>70</v>
      </c>
      <c r="C60" s="5" t="s">
        <v>67</v>
      </c>
      <c r="D60" s="5" t="s">
        <v>68</v>
      </c>
      <c r="E60" s="5" t="s">
        <v>69</v>
      </c>
      <c r="F60" s="5">
        <v>16.517262973969153</v>
      </c>
    </row>
    <row r="61" spans="1:16" x14ac:dyDescent="0.3">
      <c r="A61" s="5" t="s">
        <v>75</v>
      </c>
      <c r="B61" s="5" t="s">
        <v>33</v>
      </c>
      <c r="C61" s="5" t="s">
        <v>67</v>
      </c>
      <c r="D61" s="5" t="s">
        <v>68</v>
      </c>
      <c r="E61" s="5" t="s">
        <v>69</v>
      </c>
      <c r="F61" s="5">
        <v>17.183908727026662</v>
      </c>
      <c r="H61" s="5">
        <f>F61-G64</f>
        <v>0.44352114090908401</v>
      </c>
      <c r="I61" s="5">
        <f>H61-$H$53</f>
        <v>-0.38165203606365594</v>
      </c>
      <c r="J61" s="5">
        <f>0-I61</f>
        <v>0.38165203606365594</v>
      </c>
      <c r="K61" s="5">
        <f>2^J61</f>
        <v>1.3028328809145666</v>
      </c>
      <c r="L61" s="5">
        <f>AVERAGE(K61:K63)</f>
        <v>1.2853868248018983</v>
      </c>
      <c r="M61" s="5">
        <f>STDEV(K61:K63)</f>
        <v>0.15502763747773263</v>
      </c>
    </row>
    <row r="62" spans="1:16" x14ac:dyDescent="0.3">
      <c r="A62" s="5" t="s">
        <v>75</v>
      </c>
      <c r="B62" s="5" t="s">
        <v>33</v>
      </c>
      <c r="C62" s="5" t="s">
        <v>67</v>
      </c>
      <c r="D62" s="5" t="s">
        <v>68</v>
      </c>
      <c r="E62" s="5" t="s">
        <v>69</v>
      </c>
      <c r="F62" s="5">
        <v>17.0485840299845</v>
      </c>
      <c r="H62" s="5">
        <f>F62-G64</f>
        <v>0.30819644386692246</v>
      </c>
      <c r="I62" s="5">
        <f t="shared" ref="I62:I63" si="1">H62-$H$53</f>
        <v>-0.51697673310581749</v>
      </c>
      <c r="J62" s="5">
        <f>0-I62</f>
        <v>0.51697673310581749</v>
      </c>
      <c r="K62" s="5">
        <f>2^J62</f>
        <v>1.4309534423038857</v>
      </c>
    </row>
    <row r="63" spans="1:16" x14ac:dyDescent="0.3">
      <c r="A63" s="5" t="s">
        <v>75</v>
      </c>
      <c r="B63" s="5" t="s">
        <v>33</v>
      </c>
      <c r="C63" s="5" t="s">
        <v>67</v>
      </c>
      <c r="D63" s="5" t="s">
        <v>68</v>
      </c>
      <c r="E63" s="5" t="s">
        <v>69</v>
      </c>
      <c r="F63" s="5">
        <v>17.399007074593104</v>
      </c>
      <c r="H63" s="5">
        <f>F63-G64</f>
        <v>0.65861948847552654</v>
      </c>
      <c r="I63" s="5">
        <f t="shared" si="1"/>
        <v>-0.16655368849721341</v>
      </c>
      <c r="J63" s="5">
        <f>0-I63</f>
        <v>0.16655368849721341</v>
      </c>
      <c r="K63" s="5">
        <f>2^J63</f>
        <v>1.1223741511872425</v>
      </c>
    </row>
    <row r="64" spans="1:16" x14ac:dyDescent="0.3">
      <c r="A64" s="5" t="s">
        <v>75</v>
      </c>
      <c r="B64" s="5" t="s">
        <v>70</v>
      </c>
      <c r="C64" s="5" t="s">
        <v>67</v>
      </c>
      <c r="D64" s="5" t="s">
        <v>68</v>
      </c>
      <c r="E64" s="5" t="s">
        <v>69</v>
      </c>
      <c r="F64" s="5">
        <v>16.592686786140046</v>
      </c>
      <c r="G64" s="5">
        <f>AVERAGE(F64:F66)</f>
        <v>16.740387586117578</v>
      </c>
    </row>
    <row r="65" spans="1:16" x14ac:dyDescent="0.3">
      <c r="A65" s="5" t="s">
        <v>75</v>
      </c>
      <c r="B65" s="5" t="s">
        <v>70</v>
      </c>
      <c r="C65" s="5" t="s">
        <v>67</v>
      </c>
      <c r="D65" s="5" t="s">
        <v>68</v>
      </c>
      <c r="E65" s="5" t="s">
        <v>69</v>
      </c>
      <c r="F65" s="5">
        <v>16.664021154314334</v>
      </c>
    </row>
    <row r="66" spans="1:16" x14ac:dyDescent="0.3">
      <c r="A66" s="5" t="s">
        <v>75</v>
      </c>
      <c r="B66" s="5" t="s">
        <v>70</v>
      </c>
      <c r="C66" s="5" t="s">
        <v>67</v>
      </c>
      <c r="D66" s="5" t="s">
        <v>68</v>
      </c>
      <c r="E66" s="5" t="s">
        <v>69</v>
      </c>
      <c r="F66" s="5">
        <v>16.964454817898361</v>
      </c>
    </row>
    <row r="67" spans="1:16" x14ac:dyDescent="0.3">
      <c r="A67" s="5" t="s">
        <v>76</v>
      </c>
      <c r="B67" s="5" t="s">
        <v>33</v>
      </c>
      <c r="C67" s="5" t="s">
        <v>67</v>
      </c>
      <c r="D67" s="5" t="s">
        <v>68</v>
      </c>
      <c r="E67" s="5" t="s">
        <v>69</v>
      </c>
      <c r="F67" s="5">
        <v>21.413607601843022</v>
      </c>
      <c r="H67" s="5">
        <f>F67-G70</f>
        <v>5.0293584638401292</v>
      </c>
      <c r="I67" s="5">
        <f>H67-$H$53</f>
        <v>4.2041852868673892</v>
      </c>
      <c r="J67" s="5">
        <f>0-I67</f>
        <v>-4.2041852868673892</v>
      </c>
      <c r="K67" s="5">
        <f>2^J67</f>
        <v>5.4251796161401279E-2</v>
      </c>
      <c r="L67" s="5">
        <f>AVERAGE(K67:K69)</f>
        <v>5.7961689282380401E-2</v>
      </c>
      <c r="M67" s="5">
        <f>STDEV(K67:K69)</f>
        <v>3.2328900858875778E-3</v>
      </c>
      <c r="O67" s="5">
        <f>AVERAGE(L67:L73)</f>
        <v>6.638146570271182E-2</v>
      </c>
      <c r="P67" s="5">
        <f>STDEV(L67:L73)</f>
        <v>1.1907362005781888E-2</v>
      </c>
    </row>
    <row r="68" spans="1:16" x14ac:dyDescent="0.3">
      <c r="A68" s="5" t="s">
        <v>76</v>
      </c>
      <c r="B68" s="5" t="s">
        <v>33</v>
      </c>
      <c r="C68" s="5" t="s">
        <v>67</v>
      </c>
      <c r="D68" s="5" t="s">
        <v>68</v>
      </c>
      <c r="E68" s="5" t="s">
        <v>69</v>
      </c>
      <c r="F68" s="5">
        <v>21.264091778333913</v>
      </c>
      <c r="H68" s="5">
        <f>F68-G70</f>
        <v>4.8798426403310202</v>
      </c>
      <c r="I68" s="5">
        <f t="shared" ref="I68:I69" si="2">H68-$H$53</f>
        <v>4.0546694633582803</v>
      </c>
      <c r="J68" s="5">
        <f>0-I68</f>
        <v>-4.0546694633582803</v>
      </c>
      <c r="K68" s="5">
        <f>2^J68</f>
        <v>6.017593805635333E-2</v>
      </c>
    </row>
    <row r="69" spans="1:16" x14ac:dyDescent="0.3">
      <c r="A69" s="5" t="s">
        <v>76</v>
      </c>
      <c r="B69" s="5" t="s">
        <v>33</v>
      </c>
      <c r="C69" s="5" t="s">
        <v>67</v>
      </c>
      <c r="D69" s="5" t="s">
        <v>68</v>
      </c>
      <c r="E69" s="5" t="s">
        <v>69</v>
      </c>
      <c r="F69" s="5">
        <v>21.281423737870661</v>
      </c>
      <c r="H69" s="5">
        <f>F69-G70</f>
        <v>4.8971745998677676</v>
      </c>
      <c r="I69" s="5">
        <f t="shared" si="2"/>
        <v>4.0720014228950276</v>
      </c>
      <c r="J69" s="5">
        <f>0-I69</f>
        <v>-4.0720014228950276</v>
      </c>
      <c r="K69" s="5">
        <f>2^J69</f>
        <v>5.9457333629386586E-2</v>
      </c>
    </row>
    <row r="70" spans="1:16" x14ac:dyDescent="0.3">
      <c r="A70" s="5" t="s">
        <v>76</v>
      </c>
      <c r="B70" s="5" t="s">
        <v>70</v>
      </c>
      <c r="C70" s="5" t="s">
        <v>67</v>
      </c>
      <c r="D70" s="5" t="s">
        <v>68</v>
      </c>
      <c r="E70" s="5" t="s">
        <v>69</v>
      </c>
      <c r="F70" s="5">
        <v>16.364341624305833</v>
      </c>
      <c r="G70" s="5">
        <f>AVERAGE(F70:F72)</f>
        <v>16.384249138002893</v>
      </c>
    </row>
    <row r="71" spans="1:16" x14ac:dyDescent="0.3">
      <c r="A71" s="5" t="s">
        <v>76</v>
      </c>
      <c r="B71" s="5" t="s">
        <v>70</v>
      </c>
      <c r="C71" s="5" t="s">
        <v>67</v>
      </c>
      <c r="D71" s="5" t="s">
        <v>68</v>
      </c>
      <c r="E71" s="5" t="s">
        <v>69</v>
      </c>
      <c r="F71" s="5">
        <v>16.327686303392301</v>
      </c>
    </row>
    <row r="72" spans="1:16" x14ac:dyDescent="0.3">
      <c r="A72" s="5" t="s">
        <v>76</v>
      </c>
      <c r="B72" s="5" t="s">
        <v>70</v>
      </c>
      <c r="C72" s="5" t="s">
        <v>67</v>
      </c>
      <c r="D72" s="5" t="s">
        <v>68</v>
      </c>
      <c r="E72" s="5" t="s">
        <v>69</v>
      </c>
      <c r="F72" s="5">
        <v>16.460719486310545</v>
      </c>
    </row>
    <row r="73" spans="1:16" x14ac:dyDescent="0.3">
      <c r="A73" s="5" t="s">
        <v>76</v>
      </c>
      <c r="B73" s="5" t="s">
        <v>33</v>
      </c>
      <c r="C73" s="5" t="s">
        <v>72</v>
      </c>
      <c r="D73" s="5" t="s">
        <v>68</v>
      </c>
      <c r="E73" s="5" t="s">
        <v>69</v>
      </c>
      <c r="F73" s="5">
        <v>21.108135395952846</v>
      </c>
      <c r="H73" s="5">
        <f>F73-G76</f>
        <v>4.5256983307163736</v>
      </c>
      <c r="I73" s="5">
        <f>H73-$H$53</f>
        <v>3.7005251537436337</v>
      </c>
      <c r="J73" s="5">
        <f>0-I73</f>
        <v>-3.7005251537436337</v>
      </c>
      <c r="K73" s="5">
        <f>2^J73</f>
        <v>7.6918521715878152E-2</v>
      </c>
      <c r="L73" s="5">
        <f>AVERAGE(K73:K75)</f>
        <v>7.4801242123043246E-2</v>
      </c>
      <c r="M73" s="5">
        <f>STDEV(K73:K75)</f>
        <v>6.6602303024465076E-3</v>
      </c>
    </row>
    <row r="74" spans="1:16" x14ac:dyDescent="0.3">
      <c r="A74" s="5" t="s">
        <v>76</v>
      </c>
      <c r="B74" s="5" t="s">
        <v>33</v>
      </c>
      <c r="C74" s="5" t="s">
        <v>67</v>
      </c>
      <c r="D74" s="5" t="s">
        <v>68</v>
      </c>
      <c r="E74" s="5" t="s">
        <v>69</v>
      </c>
      <c r="F74" s="5">
        <v>21.300008058656928</v>
      </c>
      <c r="H74" s="5">
        <f>F74-G76</f>
        <v>4.7175709934204555</v>
      </c>
      <c r="I74" s="5">
        <f t="shared" ref="I74:I75" si="3">H74-$H$53</f>
        <v>3.8923978164477155</v>
      </c>
      <c r="J74" s="5">
        <f>0-I74</f>
        <v>-3.8923978164477155</v>
      </c>
      <c r="K74" s="5">
        <f>2^J74</f>
        <v>6.7339750381910049E-2</v>
      </c>
    </row>
    <row r="75" spans="1:16" x14ac:dyDescent="0.3">
      <c r="A75" s="5" t="s">
        <v>76</v>
      </c>
      <c r="B75" s="5" t="s">
        <v>33</v>
      </c>
      <c r="C75" s="5" t="s">
        <v>67</v>
      </c>
      <c r="D75" s="5" t="s">
        <v>68</v>
      </c>
      <c r="E75" s="5" t="s">
        <v>69</v>
      </c>
      <c r="F75" s="5">
        <v>21.048845736759098</v>
      </c>
      <c r="H75" s="5">
        <f>F75-G76</f>
        <v>4.4664086715226254</v>
      </c>
      <c r="I75" s="5">
        <f t="shared" si="3"/>
        <v>3.6412354945498855</v>
      </c>
      <c r="J75" s="5">
        <f>0-I75</f>
        <v>-3.6412354945498855</v>
      </c>
      <c r="K75" s="5">
        <f>2^J75</f>
        <v>8.0145454271341565E-2</v>
      </c>
    </row>
    <row r="76" spans="1:16" x14ac:dyDescent="0.3">
      <c r="A76" s="5" t="s">
        <v>76</v>
      </c>
      <c r="B76" s="5" t="s">
        <v>70</v>
      </c>
      <c r="C76" s="5" t="s">
        <v>67</v>
      </c>
      <c r="D76" s="5" t="s">
        <v>68</v>
      </c>
      <c r="E76" s="5" t="s">
        <v>69</v>
      </c>
      <c r="F76" s="5">
        <v>16.609418590128243</v>
      </c>
      <c r="G76" s="5">
        <f>AVERAGE(F76:F78)</f>
        <v>16.582437065236473</v>
      </c>
    </row>
    <row r="77" spans="1:16" x14ac:dyDescent="0.3">
      <c r="A77" s="5" t="s">
        <v>76</v>
      </c>
      <c r="B77" s="5" t="s">
        <v>70</v>
      </c>
      <c r="C77" s="5" t="s">
        <v>67</v>
      </c>
      <c r="D77" s="5" t="s">
        <v>68</v>
      </c>
      <c r="E77" s="5" t="s">
        <v>69</v>
      </c>
      <c r="F77" s="5">
        <v>16.55387291156616</v>
      </c>
    </row>
    <row r="78" spans="1:16" x14ac:dyDescent="0.3">
      <c r="A78" s="5" t="s">
        <v>76</v>
      </c>
      <c r="B78" s="5" t="s">
        <v>70</v>
      </c>
      <c r="C78" s="5" t="s">
        <v>67</v>
      </c>
      <c r="D78" s="5" t="s">
        <v>68</v>
      </c>
      <c r="E78" s="5" t="s">
        <v>69</v>
      </c>
      <c r="F78" s="5">
        <v>16.584019694015009</v>
      </c>
    </row>
    <row r="79" spans="1:16" x14ac:dyDescent="0.3">
      <c r="A79" s="5" t="s">
        <v>77</v>
      </c>
      <c r="B79" s="5" t="s">
        <v>33</v>
      </c>
      <c r="C79" s="5" t="s">
        <v>67</v>
      </c>
      <c r="D79" s="5" t="s">
        <v>68</v>
      </c>
      <c r="E79" s="5" t="s">
        <v>69</v>
      </c>
      <c r="F79" s="5">
        <v>21.987469372465533</v>
      </c>
      <c r="H79" s="5">
        <f>F79-G82</f>
        <v>5.4850879949623632</v>
      </c>
      <c r="I79" s="5">
        <f>H79-$H$53</f>
        <v>4.6599148179896233</v>
      </c>
      <c r="J79" s="5">
        <f>0-I79</f>
        <v>-4.6599148179896233</v>
      </c>
      <c r="K79" s="5">
        <f>2^J79</f>
        <v>3.9557229096615139E-2</v>
      </c>
      <c r="L79" s="5">
        <f>AVERAGE(K79:K81)</f>
        <v>5.0834560285662522E-2</v>
      </c>
      <c r="M79" s="5">
        <f>STDEV(K79:K81)</f>
        <v>1.0438888624465256E-2</v>
      </c>
      <c r="O79" s="5">
        <f>AVERAGE(L79:L85)</f>
        <v>5.1781351058931682E-2</v>
      </c>
      <c r="P79" s="5">
        <f>STDEV(L79:L85)</f>
        <v>1.3389643522869511E-3</v>
      </c>
    </row>
    <row r="80" spans="1:16" x14ac:dyDescent="0.3">
      <c r="A80" s="5" t="s">
        <v>77</v>
      </c>
      <c r="B80" s="5" t="s">
        <v>33</v>
      </c>
      <c r="C80" s="5" t="s">
        <v>67</v>
      </c>
      <c r="D80" s="5" t="s">
        <v>68</v>
      </c>
      <c r="E80" s="5" t="s">
        <v>69</v>
      </c>
      <c r="F80" s="5">
        <v>21.382624251419749</v>
      </c>
      <c r="H80" s="5">
        <f>F80-G82</f>
        <v>4.8802428739165791</v>
      </c>
      <c r="I80" s="5">
        <f t="shared" ref="I80:I81" si="4">H80-$H$53</f>
        <v>4.0550696969438391</v>
      </c>
      <c r="J80" s="5">
        <f>0-I80</f>
        <v>-4.0550696969438391</v>
      </c>
      <c r="K80" s="5">
        <f>2^J80</f>
        <v>6.0159246316021431E-2</v>
      </c>
    </row>
    <row r="81" spans="1:16" x14ac:dyDescent="0.3">
      <c r="A81" s="5" t="s">
        <v>77</v>
      </c>
      <c r="B81" s="5" t="s">
        <v>33</v>
      </c>
      <c r="C81" s="5" t="s">
        <v>67</v>
      </c>
      <c r="D81" s="5" t="s">
        <v>68</v>
      </c>
      <c r="E81" s="5" t="s">
        <v>69</v>
      </c>
      <c r="F81" s="5">
        <v>21.571222452523081</v>
      </c>
      <c r="H81" s="5">
        <f>F81-G82</f>
        <v>5.0688410750199111</v>
      </c>
      <c r="I81" s="5">
        <f t="shared" si="4"/>
        <v>4.2436678980471711</v>
      </c>
      <c r="J81" s="5">
        <f>0-I81</f>
        <v>-4.2436678980471711</v>
      </c>
      <c r="K81" s="5">
        <f>2^J81</f>
        <v>5.278720544435099E-2</v>
      </c>
    </row>
    <row r="82" spans="1:16" x14ac:dyDescent="0.3">
      <c r="A82" s="5" t="s">
        <v>77</v>
      </c>
      <c r="B82" s="5" t="s">
        <v>70</v>
      </c>
      <c r="C82" s="5" t="s">
        <v>67</v>
      </c>
      <c r="D82" s="5" t="s">
        <v>68</v>
      </c>
      <c r="E82" s="5" t="s">
        <v>69</v>
      </c>
      <c r="F82" s="5">
        <v>16.453304961487994</v>
      </c>
      <c r="G82" s="5">
        <f>AVERAGE(F82:F84)</f>
        <v>16.50238137750317</v>
      </c>
    </row>
    <row r="83" spans="1:16" x14ac:dyDescent="0.3">
      <c r="A83" s="5" t="s">
        <v>77</v>
      </c>
      <c r="B83" s="5" t="s">
        <v>70</v>
      </c>
      <c r="C83" s="5" t="s">
        <v>67</v>
      </c>
      <c r="D83" s="5" t="s">
        <v>68</v>
      </c>
      <c r="E83" s="5" t="s">
        <v>69</v>
      </c>
      <c r="F83" s="5">
        <v>16.524589317212637</v>
      </c>
    </row>
    <row r="84" spans="1:16" x14ac:dyDescent="0.3">
      <c r="A84" s="5" t="s">
        <v>77</v>
      </c>
      <c r="B84" s="5" t="s">
        <v>70</v>
      </c>
      <c r="C84" s="5" t="s">
        <v>67</v>
      </c>
      <c r="D84" s="5" t="s">
        <v>68</v>
      </c>
      <c r="E84" s="5" t="s">
        <v>69</v>
      </c>
      <c r="F84" s="5">
        <v>16.529249853808881</v>
      </c>
    </row>
    <row r="85" spans="1:16" x14ac:dyDescent="0.3">
      <c r="A85" s="5" t="s">
        <v>77</v>
      </c>
      <c r="B85" s="5" t="s">
        <v>33</v>
      </c>
      <c r="C85" s="5" t="s">
        <v>67</v>
      </c>
      <c r="D85" s="5" t="s">
        <v>68</v>
      </c>
      <c r="E85" s="5" t="s">
        <v>69</v>
      </c>
      <c r="F85" s="5">
        <v>21.64892897655405</v>
      </c>
      <c r="H85" s="5">
        <f>F85-G88</f>
        <v>5.2578072629762858</v>
      </c>
      <c r="I85" s="5">
        <f>H85-$H$53</f>
        <v>4.4326340860035458</v>
      </c>
      <c r="J85" s="5">
        <f>0-I85</f>
        <v>-4.4326340860035458</v>
      </c>
      <c r="K85" s="5">
        <f>2^J85</f>
        <v>4.6306737080966574E-2</v>
      </c>
      <c r="L85" s="5">
        <f>AVERAGE(K85:K87)</f>
        <v>5.2728141832200835E-2</v>
      </c>
      <c r="M85" s="5">
        <f>STDEV(K85:K87)</f>
        <v>1.1761812947568307E-2</v>
      </c>
    </row>
    <row r="86" spans="1:16" x14ac:dyDescent="0.3">
      <c r="A86" s="5" t="s">
        <v>77</v>
      </c>
      <c r="B86" s="5" t="s">
        <v>33</v>
      </c>
      <c r="C86" s="5" t="s">
        <v>67</v>
      </c>
      <c r="D86" s="5" t="s">
        <v>68</v>
      </c>
      <c r="E86" s="5" t="s">
        <v>69</v>
      </c>
      <c r="F86" s="5">
        <v>21.671916285750999</v>
      </c>
      <c r="H86" s="5">
        <f>F86-G88</f>
        <v>5.2807945721732352</v>
      </c>
      <c r="I86" s="5">
        <f t="shared" ref="I86:I87" si="5">H86-$H$53</f>
        <v>4.4556213952004953</v>
      </c>
      <c r="J86" s="5">
        <f>0-I86</f>
        <v>-4.4556213952004953</v>
      </c>
      <c r="K86" s="5">
        <f>2^J86</f>
        <v>4.557475164844714E-2</v>
      </c>
    </row>
    <row r="87" spans="1:16" x14ac:dyDescent="0.3">
      <c r="A87" s="5" t="s">
        <v>77</v>
      </c>
      <c r="B87" s="5" t="s">
        <v>33</v>
      </c>
      <c r="C87" s="5" t="s">
        <v>67</v>
      </c>
      <c r="D87" s="5" t="s">
        <v>68</v>
      </c>
      <c r="E87" s="5" t="s">
        <v>69</v>
      </c>
      <c r="F87" s="5">
        <v>21.131078307036745</v>
      </c>
      <c r="H87" s="5">
        <f>F87-G88</f>
        <v>4.7399565934589809</v>
      </c>
      <c r="I87" s="5">
        <f t="shared" si="5"/>
        <v>3.914783416486241</v>
      </c>
      <c r="J87" s="5">
        <f>0-I87</f>
        <v>-3.914783416486241</v>
      </c>
      <c r="K87" s="5">
        <f>2^J87</f>
        <v>6.6302936767188791E-2</v>
      </c>
    </row>
    <row r="88" spans="1:16" x14ac:dyDescent="0.3">
      <c r="A88" s="5" t="s">
        <v>77</v>
      </c>
      <c r="B88" s="5" t="s">
        <v>70</v>
      </c>
      <c r="C88" s="5" t="s">
        <v>67</v>
      </c>
      <c r="D88" s="5" t="s">
        <v>68</v>
      </c>
      <c r="E88" s="5" t="s">
        <v>69</v>
      </c>
      <c r="F88" s="5">
        <v>16.424693897253871</v>
      </c>
      <c r="G88" s="5">
        <f>AVERAGE(F88:F90)</f>
        <v>16.391121713577764</v>
      </c>
    </row>
    <row r="89" spans="1:16" x14ac:dyDescent="0.3">
      <c r="A89" s="5" t="s">
        <v>77</v>
      </c>
      <c r="B89" s="5" t="s">
        <v>70</v>
      </c>
      <c r="C89" s="5" t="s">
        <v>67</v>
      </c>
      <c r="D89" s="5" t="s">
        <v>68</v>
      </c>
      <c r="E89" s="5" t="s">
        <v>69</v>
      </c>
      <c r="F89" s="5">
        <v>16.667484934984003</v>
      </c>
    </row>
    <row r="90" spans="1:16" x14ac:dyDescent="0.3">
      <c r="A90" s="5" t="s">
        <v>77</v>
      </c>
      <c r="B90" s="5" t="s">
        <v>70</v>
      </c>
      <c r="C90" s="5" t="s">
        <v>67</v>
      </c>
      <c r="D90" s="5" t="s">
        <v>68</v>
      </c>
      <c r="E90" s="5" t="s">
        <v>69</v>
      </c>
      <c r="F90" s="5">
        <v>16.081186308495422</v>
      </c>
    </row>
    <row r="91" spans="1:16" x14ac:dyDescent="0.3">
      <c r="A91" s="5" t="s">
        <v>78</v>
      </c>
      <c r="B91" s="5" t="s">
        <v>33</v>
      </c>
      <c r="C91" s="5" t="s">
        <v>72</v>
      </c>
      <c r="D91" s="5" t="s">
        <v>68</v>
      </c>
      <c r="E91" s="5" t="s">
        <v>69</v>
      </c>
      <c r="F91" s="5">
        <v>17.011205369209303</v>
      </c>
      <c r="H91" s="5">
        <f>F91-G94</f>
        <v>0.63850936798973379</v>
      </c>
      <c r="I91" s="5">
        <f>H91-$H$53</f>
        <v>-0.18666380898300616</v>
      </c>
      <c r="J91" s="5">
        <f>0-I91</f>
        <v>0.18666380898300616</v>
      </c>
      <c r="K91" s="5">
        <f>2^J91</f>
        <v>1.1381287801853688</v>
      </c>
      <c r="L91" s="5">
        <f>AVERAGE(K91:K93)</f>
        <v>1.1037281396654464</v>
      </c>
      <c r="M91" s="5">
        <f>STDEV(K91:K93)</f>
        <v>3.0012222331754851E-2</v>
      </c>
      <c r="O91" s="5">
        <f>AVERAGE(L91:L97)</f>
        <v>1.2118268140209385</v>
      </c>
      <c r="P91" s="5">
        <f>STDEV(L91:L97)</f>
        <v>0.15287461134808966</v>
      </c>
    </row>
    <row r="92" spans="1:16" x14ac:dyDescent="0.3">
      <c r="A92" s="5" t="s">
        <v>78</v>
      </c>
      <c r="B92" s="5" t="s">
        <v>33</v>
      </c>
      <c r="C92" s="5" t="s">
        <v>67</v>
      </c>
      <c r="D92" s="5" t="s">
        <v>68</v>
      </c>
      <c r="E92" s="5" t="s">
        <v>69</v>
      </c>
      <c r="F92" s="5">
        <v>17.082972708567631</v>
      </c>
      <c r="H92" s="5">
        <f>F92-G94</f>
        <v>0.71027670734806136</v>
      </c>
      <c r="I92" s="5">
        <f t="shared" ref="I92:I93" si="6">H92-$H$53</f>
        <v>-0.11489646962467859</v>
      </c>
      <c r="J92" s="5">
        <f>0-I92</f>
        <v>0.11489646962467859</v>
      </c>
      <c r="K92" s="5">
        <f>2^J92</f>
        <v>1.0828973320890232</v>
      </c>
    </row>
    <row r="93" spans="1:16" x14ac:dyDescent="0.3">
      <c r="A93" s="5" t="s">
        <v>78</v>
      </c>
      <c r="B93" s="5" t="s">
        <v>33</v>
      </c>
      <c r="C93" s="5" t="s">
        <v>67</v>
      </c>
      <c r="D93" s="5" t="s">
        <v>68</v>
      </c>
      <c r="E93" s="5" t="s">
        <v>69</v>
      </c>
      <c r="F93" s="5">
        <v>17.073331527832998</v>
      </c>
      <c r="H93" s="5">
        <f>F93-G94</f>
        <v>0.70063552661342854</v>
      </c>
      <c r="I93" s="5">
        <f t="shared" si="6"/>
        <v>-0.12453765035931141</v>
      </c>
      <c r="J93" s="5">
        <f>0-I93</f>
        <v>0.12453765035931141</v>
      </c>
      <c r="K93" s="5">
        <f>2^J93</f>
        <v>1.0901583067219474</v>
      </c>
    </row>
    <row r="94" spans="1:16" x14ac:dyDescent="0.3">
      <c r="A94" s="5" t="s">
        <v>78</v>
      </c>
      <c r="B94" s="5" t="s">
        <v>70</v>
      </c>
      <c r="C94" s="5" t="s">
        <v>67</v>
      </c>
      <c r="D94" s="5" t="s">
        <v>68</v>
      </c>
      <c r="E94" s="5" t="s">
        <v>69</v>
      </c>
      <c r="F94" s="5">
        <v>16.031109707544882</v>
      </c>
      <c r="G94" s="5">
        <f>AVERAGE(F94:F96)</f>
        <v>16.37269600121957</v>
      </c>
    </row>
    <row r="95" spans="1:16" x14ac:dyDescent="0.3">
      <c r="A95" s="5" t="s">
        <v>78</v>
      </c>
      <c r="B95" s="5" t="s">
        <v>70</v>
      </c>
      <c r="C95" s="5" t="s">
        <v>67</v>
      </c>
      <c r="D95" s="5" t="s">
        <v>68</v>
      </c>
      <c r="E95" s="5" t="s">
        <v>69</v>
      </c>
      <c r="F95" s="5">
        <v>16.920959495741005</v>
      </c>
    </row>
    <row r="96" spans="1:16" x14ac:dyDescent="0.3">
      <c r="A96" s="5" t="s">
        <v>78</v>
      </c>
      <c r="B96" s="5" t="s">
        <v>70</v>
      </c>
      <c r="C96" s="5" t="s">
        <v>67</v>
      </c>
      <c r="D96" s="5" t="s">
        <v>68</v>
      </c>
      <c r="E96" s="5" t="s">
        <v>69</v>
      </c>
      <c r="F96" s="5">
        <v>16.166018800372825</v>
      </c>
    </row>
    <row r="97" spans="1:23" x14ac:dyDescent="0.3">
      <c r="A97" s="5" t="s">
        <v>78</v>
      </c>
      <c r="B97" s="5" t="s">
        <v>33</v>
      </c>
      <c r="C97" s="5" t="s">
        <v>67</v>
      </c>
      <c r="D97" s="5" t="s">
        <v>68</v>
      </c>
      <c r="E97" s="5" t="s">
        <v>69</v>
      </c>
      <c r="F97" s="5">
        <v>17.029605613018031</v>
      </c>
      <c r="H97" s="5">
        <f>F97-G100</f>
        <v>0.32371064724964072</v>
      </c>
      <c r="I97" s="5">
        <f>H97-$H$53</f>
        <v>-0.50146252972309924</v>
      </c>
      <c r="J97" s="5">
        <f>0-I97</f>
        <v>0.50146252972309924</v>
      </c>
      <c r="K97" s="5">
        <f>2^J97</f>
        <v>1.4156479459733935</v>
      </c>
      <c r="L97" s="5">
        <f>AVERAGE(K97:K99)</f>
        <v>1.3199254883764306</v>
      </c>
      <c r="M97" s="5">
        <f>STDEV(K97:K99)</f>
        <v>0.13345128821408694</v>
      </c>
    </row>
    <row r="98" spans="1:23" x14ac:dyDescent="0.3">
      <c r="A98" s="5" t="s">
        <v>78</v>
      </c>
      <c r="B98" s="5" t="s">
        <v>33</v>
      </c>
      <c r="C98" s="5" t="s">
        <v>67</v>
      </c>
      <c r="D98" s="5" t="s">
        <v>68</v>
      </c>
      <c r="E98" s="5" t="s">
        <v>69</v>
      </c>
      <c r="F98" s="5">
        <v>17.069911450645233</v>
      </c>
      <c r="H98" s="5">
        <f>F98-G100</f>
        <v>0.36401648487684213</v>
      </c>
      <c r="I98" s="5">
        <f t="shared" ref="I98:I99" si="7">H98-$H$53</f>
        <v>-0.46115669209589782</v>
      </c>
      <c r="J98" s="5">
        <f>0-I98</f>
        <v>0.46115669209589782</v>
      </c>
      <c r="K98" s="5">
        <f>2^J98</f>
        <v>1.3766451118392384</v>
      </c>
    </row>
    <row r="99" spans="1:23" x14ac:dyDescent="0.3">
      <c r="A99" s="5" t="s">
        <v>78</v>
      </c>
      <c r="B99" s="5" t="s">
        <v>33</v>
      </c>
      <c r="C99" s="5" t="s">
        <v>67</v>
      </c>
      <c r="D99" s="5" t="s">
        <v>68</v>
      </c>
      <c r="E99" s="5" t="s">
        <v>69</v>
      </c>
      <c r="F99" s="5">
        <v>17.307666096748015</v>
      </c>
      <c r="H99" s="5">
        <f>F99-G100</f>
        <v>0.60177113097962476</v>
      </c>
      <c r="I99" s="5">
        <f t="shared" si="7"/>
        <v>-0.22340204599311519</v>
      </c>
      <c r="J99" s="5">
        <f>0-I99</f>
        <v>0.22340204599311519</v>
      </c>
      <c r="K99" s="5">
        <f>2^J99</f>
        <v>1.1674834073166604</v>
      </c>
    </row>
    <row r="100" spans="1:23" x14ac:dyDescent="0.3">
      <c r="A100" s="5" t="s">
        <v>78</v>
      </c>
      <c r="B100" s="5" t="s">
        <v>70</v>
      </c>
      <c r="C100" s="5" t="s">
        <v>67</v>
      </c>
      <c r="D100" s="5" t="s">
        <v>68</v>
      </c>
      <c r="E100" s="5" t="s">
        <v>69</v>
      </c>
      <c r="F100" s="5">
        <v>16.771249641846307</v>
      </c>
      <c r="G100" s="5">
        <f>AVERAGE(F100:F102)</f>
        <v>16.70589496576839</v>
      </c>
    </row>
    <row r="101" spans="1:23" x14ac:dyDescent="0.3">
      <c r="A101" s="5" t="s">
        <v>78</v>
      </c>
      <c r="B101" s="5" t="s">
        <v>70</v>
      </c>
      <c r="C101" s="5" t="s">
        <v>67</v>
      </c>
      <c r="D101" s="5" t="s">
        <v>68</v>
      </c>
      <c r="E101" s="5" t="s">
        <v>69</v>
      </c>
      <c r="F101" s="5">
        <v>16.426676018593817</v>
      </c>
    </row>
    <row r="102" spans="1:23" x14ac:dyDescent="0.3">
      <c r="A102" s="5" t="s">
        <v>78</v>
      </c>
      <c r="B102" s="5" t="s">
        <v>70</v>
      </c>
      <c r="C102" s="5" t="s">
        <v>67</v>
      </c>
      <c r="D102" s="5" t="s">
        <v>68</v>
      </c>
      <c r="E102" s="5" t="s">
        <v>69</v>
      </c>
      <c r="F102" s="5">
        <v>16.919759236865048</v>
      </c>
    </row>
    <row r="104" spans="1:23" x14ac:dyDescent="0.3">
      <c r="A104" s="5" t="s">
        <v>79</v>
      </c>
      <c r="B104" s="5" t="s">
        <v>81</v>
      </c>
      <c r="C104" s="5">
        <v>24</v>
      </c>
      <c r="G104" s="5">
        <v>48</v>
      </c>
      <c r="M104" s="5">
        <v>72</v>
      </c>
      <c r="S104" s="5">
        <v>96</v>
      </c>
    </row>
    <row r="105" spans="1:23" x14ac:dyDescent="0.3">
      <c r="A105" s="5" t="s">
        <v>1</v>
      </c>
      <c r="B105" s="5" t="s">
        <v>50</v>
      </c>
      <c r="C105" s="5" t="s">
        <v>51</v>
      </c>
      <c r="D105" s="5" t="s">
        <v>52</v>
      </c>
      <c r="E105" s="5" t="s">
        <v>53</v>
      </c>
      <c r="G105" s="5" t="s">
        <v>1</v>
      </c>
      <c r="H105" s="5" t="s">
        <v>50</v>
      </c>
      <c r="I105" s="5" t="s">
        <v>51</v>
      </c>
      <c r="J105" s="5" t="s">
        <v>52</v>
      </c>
      <c r="K105" s="5" t="s">
        <v>53</v>
      </c>
      <c r="M105" s="5" t="s">
        <v>1</v>
      </c>
      <c r="N105" s="5" t="s">
        <v>50</v>
      </c>
      <c r="O105" s="5" t="s">
        <v>51</v>
      </c>
      <c r="P105" s="5" t="s">
        <v>52</v>
      </c>
      <c r="Q105" s="5" t="s">
        <v>53</v>
      </c>
      <c r="S105" s="5" t="s">
        <v>1</v>
      </c>
      <c r="T105" s="5" t="s">
        <v>50</v>
      </c>
      <c r="U105" s="5" t="s">
        <v>51</v>
      </c>
      <c r="V105" s="5" t="s">
        <v>52</v>
      </c>
      <c r="W105" s="5" t="s">
        <v>53</v>
      </c>
    </row>
    <row r="106" spans="1:23" x14ac:dyDescent="0.3">
      <c r="A106" s="5">
        <v>1</v>
      </c>
      <c r="B106" s="5">
        <v>0.21179999999999999</v>
      </c>
      <c r="C106" s="5">
        <v>0.21970000000000001</v>
      </c>
      <c r="D106" s="5">
        <v>0.1918</v>
      </c>
      <c r="E106" s="5">
        <v>0.16669999999999999</v>
      </c>
      <c r="G106" s="5">
        <v>1</v>
      </c>
      <c r="H106" s="5">
        <v>0.4073</v>
      </c>
      <c r="I106" s="5">
        <v>0.38579999999999998</v>
      </c>
      <c r="J106" s="5">
        <v>0.32690000000000002</v>
      </c>
      <c r="K106" s="5">
        <v>0.29199999999999998</v>
      </c>
      <c r="M106" s="5">
        <v>1</v>
      </c>
      <c r="N106" s="5">
        <v>0.68810000000000004</v>
      </c>
      <c r="O106" s="5">
        <v>0.67420000000000002</v>
      </c>
      <c r="P106" s="5">
        <v>0.54649999999999999</v>
      </c>
      <c r="Q106" s="5">
        <v>0.58730000000000004</v>
      </c>
      <c r="S106" s="5">
        <v>1</v>
      </c>
      <c r="T106" s="5">
        <v>1.2055</v>
      </c>
      <c r="U106" s="5">
        <v>1.1978</v>
      </c>
      <c r="V106" s="5">
        <v>1.0782</v>
      </c>
      <c r="W106" s="5">
        <v>1.0689</v>
      </c>
    </row>
    <row r="107" spans="1:23" x14ac:dyDescent="0.3">
      <c r="A107" s="5">
        <v>2</v>
      </c>
      <c r="B107" s="5">
        <v>0.20549999999999999</v>
      </c>
      <c r="C107" s="5">
        <v>0.23480000000000001</v>
      </c>
      <c r="D107" s="5">
        <v>0.17180000000000001</v>
      </c>
      <c r="E107" s="5">
        <v>0.1764</v>
      </c>
      <c r="G107" s="5">
        <v>2</v>
      </c>
      <c r="H107" s="5">
        <v>0.40789999999999998</v>
      </c>
      <c r="I107" s="5">
        <v>0.46350000000000002</v>
      </c>
      <c r="J107" s="5">
        <v>0.31990000000000002</v>
      </c>
      <c r="K107" s="5">
        <v>0.26590000000000003</v>
      </c>
      <c r="M107" s="5">
        <v>2</v>
      </c>
      <c r="N107" s="5">
        <v>0.72589999999999999</v>
      </c>
      <c r="O107" s="5">
        <v>0.68630000000000002</v>
      </c>
      <c r="P107" s="5">
        <v>0.54779999999999995</v>
      </c>
      <c r="Q107" s="5">
        <v>0.57450000000000001</v>
      </c>
      <c r="S107" s="5">
        <v>2</v>
      </c>
      <c r="T107" s="5">
        <v>1.2036</v>
      </c>
      <c r="U107" s="5">
        <v>1.2115</v>
      </c>
      <c r="V107" s="5">
        <v>1.0289999999999999</v>
      </c>
      <c r="W107" s="5">
        <v>0.99570000000000003</v>
      </c>
    </row>
    <row r="108" spans="1:23" x14ac:dyDescent="0.3">
      <c r="A108" s="5">
        <v>3</v>
      </c>
      <c r="B108" s="5">
        <v>0.2064</v>
      </c>
      <c r="C108" s="5">
        <v>0.2044</v>
      </c>
      <c r="D108" s="5">
        <v>0.17949999999999999</v>
      </c>
      <c r="E108" s="5">
        <v>0.1681</v>
      </c>
      <c r="G108" s="5">
        <v>3</v>
      </c>
      <c r="H108" s="5">
        <v>0.42670000000000002</v>
      </c>
      <c r="I108" s="5">
        <v>0.39679999999999999</v>
      </c>
      <c r="J108" s="5">
        <v>0.31409999999999999</v>
      </c>
      <c r="K108" s="5">
        <v>0.26450000000000001</v>
      </c>
      <c r="M108" s="5">
        <v>3</v>
      </c>
      <c r="N108" s="5">
        <v>0.67230000000000001</v>
      </c>
      <c r="O108" s="5">
        <v>0.6865</v>
      </c>
      <c r="P108" s="5">
        <v>0.58740000000000003</v>
      </c>
      <c r="Q108" s="5">
        <v>0.58660000000000001</v>
      </c>
      <c r="S108" s="5">
        <v>3</v>
      </c>
      <c r="T108" s="5">
        <v>1.2211000000000001</v>
      </c>
      <c r="U108" s="5">
        <v>1.2248000000000001</v>
      </c>
      <c r="V108" s="5">
        <v>1.0972999999999999</v>
      </c>
      <c r="W108" s="5">
        <v>1.0644</v>
      </c>
    </row>
    <row r="110" spans="1:23" x14ac:dyDescent="0.3">
      <c r="B110" s="5" t="s">
        <v>82</v>
      </c>
      <c r="C110" s="5">
        <v>24</v>
      </c>
      <c r="G110" s="5">
        <v>48</v>
      </c>
      <c r="M110" s="5">
        <v>72</v>
      </c>
      <c r="S110" s="5">
        <v>96</v>
      </c>
    </row>
    <row r="111" spans="1:23" x14ac:dyDescent="0.3">
      <c r="A111" s="5" t="s">
        <v>1</v>
      </c>
      <c r="B111" s="5" t="s">
        <v>50</v>
      </c>
      <c r="C111" s="5" t="s">
        <v>51</v>
      </c>
      <c r="D111" s="5" t="s">
        <v>52</v>
      </c>
      <c r="E111" s="5" t="s">
        <v>53</v>
      </c>
      <c r="G111" s="5" t="s">
        <v>1</v>
      </c>
      <c r="H111" s="5" t="s">
        <v>50</v>
      </c>
      <c r="I111" s="5" t="s">
        <v>51</v>
      </c>
      <c r="J111" s="5" t="s">
        <v>52</v>
      </c>
      <c r="K111" s="5" t="s">
        <v>53</v>
      </c>
      <c r="M111" s="5" t="s">
        <v>1</v>
      </c>
      <c r="N111" s="5" t="s">
        <v>50</v>
      </c>
      <c r="O111" s="5" t="s">
        <v>51</v>
      </c>
      <c r="P111" s="5" t="s">
        <v>52</v>
      </c>
      <c r="Q111" s="5" t="s">
        <v>53</v>
      </c>
      <c r="S111" s="5" t="s">
        <v>1</v>
      </c>
      <c r="T111" s="5" t="s">
        <v>50</v>
      </c>
      <c r="U111" s="5" t="s">
        <v>51</v>
      </c>
      <c r="V111" s="5" t="s">
        <v>52</v>
      </c>
      <c r="W111" s="5" t="s">
        <v>53</v>
      </c>
    </row>
    <row r="112" spans="1:23" x14ac:dyDescent="0.3">
      <c r="A112" s="5">
        <v>1</v>
      </c>
      <c r="B112" s="5">
        <v>0.25890000000000002</v>
      </c>
      <c r="C112" s="5">
        <v>0.23469999999999999</v>
      </c>
      <c r="D112" s="5">
        <v>0.21990000000000001</v>
      </c>
      <c r="E112" s="5">
        <v>0.22689999999999999</v>
      </c>
      <c r="G112" s="5">
        <v>1</v>
      </c>
      <c r="H112" s="5">
        <v>0.48230000000000001</v>
      </c>
      <c r="I112" s="5">
        <v>0.46360000000000001</v>
      </c>
      <c r="J112" s="5">
        <v>0.41160000000000002</v>
      </c>
      <c r="K112" s="5">
        <v>0.3619</v>
      </c>
      <c r="M112" s="5">
        <v>1</v>
      </c>
      <c r="N112" s="5">
        <v>0.95440000000000003</v>
      </c>
      <c r="O112" s="5">
        <v>0.92330000000000001</v>
      </c>
      <c r="P112" s="5">
        <v>0.81359999999999999</v>
      </c>
      <c r="Q112" s="5">
        <v>0.76229999999999998</v>
      </c>
      <c r="S112" s="5">
        <v>1</v>
      </c>
      <c r="T112" s="5">
        <v>1.6758</v>
      </c>
      <c r="U112" s="5">
        <v>1.6041000000000001</v>
      </c>
      <c r="V112" s="5">
        <v>1.4776</v>
      </c>
      <c r="W112" s="5">
        <v>1.3685</v>
      </c>
    </row>
    <row r="113" spans="1:23" x14ac:dyDescent="0.3">
      <c r="A113" s="5">
        <v>2</v>
      </c>
      <c r="B113" s="5">
        <v>0.23730000000000001</v>
      </c>
      <c r="C113" s="5">
        <v>0.2576</v>
      </c>
      <c r="D113" s="5">
        <v>0.24349999999999999</v>
      </c>
      <c r="E113" s="5">
        <v>0.20300000000000001</v>
      </c>
      <c r="G113" s="5">
        <v>2</v>
      </c>
      <c r="H113" s="5">
        <v>0.49459999999999998</v>
      </c>
      <c r="I113" s="5">
        <v>0.48380000000000001</v>
      </c>
      <c r="J113" s="5">
        <v>0.44629999999999997</v>
      </c>
      <c r="K113" s="5">
        <v>0.42099999999999999</v>
      </c>
      <c r="M113" s="5">
        <v>2</v>
      </c>
      <c r="N113" s="5">
        <v>0.88880000000000003</v>
      </c>
      <c r="O113" s="5">
        <v>0.91949999999999998</v>
      </c>
      <c r="P113" s="5">
        <v>0.81669999999999998</v>
      </c>
      <c r="Q113" s="5">
        <v>0.78310000000000002</v>
      </c>
      <c r="S113" s="5">
        <v>2</v>
      </c>
      <c r="T113" s="5">
        <v>1.6605000000000001</v>
      </c>
      <c r="U113" s="5">
        <v>1.6524000000000001</v>
      </c>
      <c r="V113" s="5">
        <v>1.4708000000000001</v>
      </c>
      <c r="W113" s="5">
        <v>1.4114</v>
      </c>
    </row>
    <row r="114" spans="1:23" x14ac:dyDescent="0.3">
      <c r="A114" s="5">
        <v>3</v>
      </c>
      <c r="B114" s="5">
        <v>0.2646</v>
      </c>
      <c r="C114" s="5">
        <v>0.24510000000000001</v>
      </c>
      <c r="D114" s="5">
        <v>0.25459999999999999</v>
      </c>
      <c r="E114" s="5">
        <v>0.2006</v>
      </c>
      <c r="G114" s="5">
        <v>3</v>
      </c>
      <c r="H114" s="5">
        <v>0.4662</v>
      </c>
      <c r="I114" s="5">
        <v>0.45939999999999998</v>
      </c>
      <c r="J114" s="5">
        <v>0.41360000000000002</v>
      </c>
      <c r="K114" s="5">
        <v>0.40720000000000001</v>
      </c>
      <c r="M114" s="5">
        <v>3</v>
      </c>
      <c r="N114" s="5">
        <v>0.88900000000000001</v>
      </c>
      <c r="O114" s="5">
        <v>0.89529999999999998</v>
      </c>
      <c r="P114" s="5">
        <v>0.80510000000000004</v>
      </c>
      <c r="Q114" s="5">
        <v>0.79400000000000004</v>
      </c>
      <c r="S114" s="5">
        <v>3</v>
      </c>
      <c r="T114" s="5">
        <v>1.6831</v>
      </c>
      <c r="U114" s="5">
        <v>1.66</v>
      </c>
      <c r="V114" s="5">
        <v>1.4612000000000001</v>
      </c>
      <c r="W114" s="5">
        <v>1.4354</v>
      </c>
    </row>
    <row r="116" spans="1:23" x14ac:dyDescent="0.3">
      <c r="A116" s="5" t="s">
        <v>80</v>
      </c>
      <c r="B116" s="5" t="s">
        <v>81</v>
      </c>
      <c r="G116" s="5" t="s">
        <v>82</v>
      </c>
    </row>
    <row r="117" spans="1:23" x14ac:dyDescent="0.3">
      <c r="A117" s="5" t="s">
        <v>1</v>
      </c>
      <c r="B117" s="5" t="s">
        <v>50</v>
      </c>
      <c r="C117" s="5" t="s">
        <v>51</v>
      </c>
      <c r="D117" s="5" t="s">
        <v>52</v>
      </c>
      <c r="E117" s="5" t="s">
        <v>53</v>
      </c>
      <c r="G117" s="5" t="s">
        <v>1</v>
      </c>
      <c r="H117" s="5" t="s">
        <v>50</v>
      </c>
      <c r="I117" s="5" t="s">
        <v>51</v>
      </c>
      <c r="J117" s="5" t="s">
        <v>52</v>
      </c>
      <c r="K117" s="5" t="s">
        <v>53</v>
      </c>
    </row>
    <row r="118" spans="1:23" x14ac:dyDescent="0.3">
      <c r="A118" s="5">
        <v>1</v>
      </c>
      <c r="B118" s="5">
        <v>45</v>
      </c>
      <c r="C118" s="5">
        <v>43</v>
      </c>
      <c r="D118" s="5">
        <v>26</v>
      </c>
      <c r="E118" s="5">
        <v>14</v>
      </c>
      <c r="G118" s="5">
        <v>1</v>
      </c>
      <c r="H118" s="5">
        <v>165</v>
      </c>
      <c r="I118" s="5">
        <v>162</v>
      </c>
      <c r="J118" s="5">
        <v>93</v>
      </c>
      <c r="K118" s="5">
        <v>66</v>
      </c>
    </row>
    <row r="119" spans="1:23" x14ac:dyDescent="0.3">
      <c r="A119" s="5">
        <v>2</v>
      </c>
      <c r="B119" s="5">
        <v>46</v>
      </c>
      <c r="C119" s="5">
        <v>47</v>
      </c>
      <c r="D119" s="5">
        <v>20</v>
      </c>
      <c r="E119" s="5">
        <v>19</v>
      </c>
      <c r="G119" s="5">
        <v>2</v>
      </c>
      <c r="H119" s="5">
        <v>167</v>
      </c>
      <c r="I119" s="5">
        <v>164</v>
      </c>
      <c r="J119" s="5">
        <v>94</v>
      </c>
      <c r="K119" s="5">
        <v>64</v>
      </c>
    </row>
    <row r="120" spans="1:23" x14ac:dyDescent="0.3">
      <c r="A120" s="5">
        <v>3</v>
      </c>
      <c r="B120" s="5">
        <v>47</v>
      </c>
      <c r="C120" s="5">
        <v>46</v>
      </c>
      <c r="D120" s="5">
        <v>24</v>
      </c>
      <c r="E120" s="5">
        <v>15</v>
      </c>
      <c r="G120" s="5">
        <v>3</v>
      </c>
      <c r="H120" s="5">
        <v>176</v>
      </c>
      <c r="I120" s="5">
        <v>166</v>
      </c>
      <c r="J120" s="5">
        <v>91</v>
      </c>
      <c r="K120" s="5">
        <v>65</v>
      </c>
    </row>
    <row r="122" spans="1:23" x14ac:dyDescent="0.3">
      <c r="A122" s="5" t="s">
        <v>83</v>
      </c>
      <c r="B122" s="5" t="s">
        <v>81</v>
      </c>
      <c r="G122" s="5" t="s">
        <v>82</v>
      </c>
    </row>
    <row r="123" spans="1:23" x14ac:dyDescent="0.3">
      <c r="A123" s="5" t="s">
        <v>1</v>
      </c>
      <c r="B123" s="5" t="s">
        <v>50</v>
      </c>
      <c r="C123" s="5" t="s">
        <v>51</v>
      </c>
      <c r="D123" s="5" t="s">
        <v>52</v>
      </c>
      <c r="E123" s="5" t="s">
        <v>53</v>
      </c>
      <c r="G123" s="5" t="s">
        <v>1</v>
      </c>
      <c r="H123" s="5" t="s">
        <v>50</v>
      </c>
      <c r="I123" s="5" t="s">
        <v>51</v>
      </c>
      <c r="J123" s="5" t="s">
        <v>52</v>
      </c>
      <c r="K123" s="5" t="s">
        <v>53</v>
      </c>
    </row>
    <row r="124" spans="1:23" x14ac:dyDescent="0.3">
      <c r="A124" s="5">
        <v>1</v>
      </c>
      <c r="B124" s="5">
        <v>22</v>
      </c>
      <c r="C124" s="5">
        <v>23</v>
      </c>
      <c r="D124" s="5">
        <v>12</v>
      </c>
      <c r="E124" s="5">
        <v>7</v>
      </c>
      <c r="G124" s="5">
        <v>1</v>
      </c>
      <c r="H124" s="5">
        <v>99</v>
      </c>
      <c r="I124" s="5">
        <v>92</v>
      </c>
      <c r="J124" s="5">
        <v>56</v>
      </c>
      <c r="K124" s="5">
        <v>43</v>
      </c>
    </row>
    <row r="125" spans="1:23" x14ac:dyDescent="0.3">
      <c r="A125" s="5">
        <v>2</v>
      </c>
      <c r="B125" s="5">
        <v>24</v>
      </c>
      <c r="C125" s="5">
        <v>22</v>
      </c>
      <c r="D125" s="5">
        <v>17</v>
      </c>
      <c r="E125" s="5">
        <v>8</v>
      </c>
      <c r="G125" s="5">
        <v>2</v>
      </c>
      <c r="H125" s="5">
        <v>92</v>
      </c>
      <c r="I125" s="5">
        <v>90</v>
      </c>
      <c r="J125" s="5">
        <v>54</v>
      </c>
      <c r="K125" s="5">
        <v>42</v>
      </c>
    </row>
    <row r="126" spans="1:23" x14ac:dyDescent="0.3">
      <c r="A126" s="5">
        <v>3</v>
      </c>
      <c r="B126" s="5">
        <v>20</v>
      </c>
      <c r="C126" s="5">
        <v>26</v>
      </c>
      <c r="D126" s="5">
        <v>11</v>
      </c>
      <c r="E126" s="5">
        <v>9</v>
      </c>
      <c r="G126" s="5">
        <v>3</v>
      </c>
      <c r="H126" s="5">
        <v>94</v>
      </c>
      <c r="I126" s="5">
        <v>93</v>
      </c>
      <c r="J126" s="5">
        <v>55</v>
      </c>
      <c r="K126" s="5">
        <v>35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6"/>
  <sheetViews>
    <sheetView topLeftCell="A13" zoomScale="85" zoomScaleNormal="85" workbookViewId="0">
      <selection activeCell="B30" sqref="B30"/>
    </sheetView>
  </sheetViews>
  <sheetFormatPr defaultColWidth="9" defaultRowHeight="15" x14ac:dyDescent="0.3"/>
  <cols>
    <col min="1" max="1" width="14.3984375" style="1" customWidth="1"/>
    <col min="2" max="4" width="14.1328125" style="1"/>
    <col min="5" max="5" width="15.3984375" style="1"/>
    <col min="6" max="6" width="14.1328125" style="1"/>
    <col min="7" max="8" width="9" style="1"/>
    <col min="9" max="11" width="14.1328125" style="1"/>
    <col min="12" max="12" width="15.3984375" style="1"/>
    <col min="13" max="13" width="14.1328125" style="1"/>
    <col min="14" max="16384" width="9" style="1"/>
  </cols>
  <sheetData>
    <row r="1" spans="1:13" x14ac:dyDescent="0.3">
      <c r="A1" s="1" t="s">
        <v>0</v>
      </c>
    </row>
    <row r="2" spans="1:13" x14ac:dyDescent="0.4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H2" s="1" t="s">
        <v>1</v>
      </c>
      <c r="I2" s="2" t="s">
        <v>2</v>
      </c>
      <c r="J2" s="2" t="s">
        <v>3</v>
      </c>
      <c r="K2" s="2" t="s">
        <v>4</v>
      </c>
      <c r="L2" s="2" t="s">
        <v>5</v>
      </c>
      <c r="M2" s="2" t="s">
        <v>6</v>
      </c>
    </row>
    <row r="3" spans="1:13" x14ac:dyDescent="0.3">
      <c r="A3" s="1">
        <v>1</v>
      </c>
      <c r="B3" s="1">
        <f>F8</f>
        <v>0.89717091344006905</v>
      </c>
      <c r="C3" s="1">
        <f>F14</f>
        <v>0.99779489999999904</v>
      </c>
      <c r="D3" s="1">
        <f>F19</f>
        <v>2.3162894000000001</v>
      </c>
      <c r="E3" s="1">
        <f>F24</f>
        <v>0.86536959999999896</v>
      </c>
      <c r="F3" s="1">
        <f>F29</f>
        <v>0.31707930000000001</v>
      </c>
      <c r="H3" s="1">
        <v>1</v>
      </c>
      <c r="I3" s="1">
        <f>M8</f>
        <v>1.0416068612192899</v>
      </c>
      <c r="J3" s="1">
        <f>M14</f>
        <v>1.1262235</v>
      </c>
      <c r="K3" s="1">
        <f>M19</f>
        <v>3.0612506000000002</v>
      </c>
      <c r="L3" s="1">
        <f>M24</f>
        <v>1.1813511000000001</v>
      </c>
      <c r="M3" s="1">
        <f>M29</f>
        <v>0.400825500000001</v>
      </c>
    </row>
    <row r="4" spans="1:13" x14ac:dyDescent="0.3">
      <c r="A4" s="1">
        <v>2</v>
      </c>
      <c r="B4" s="1">
        <f>F9</f>
        <v>1.05318740309935</v>
      </c>
      <c r="C4" s="1">
        <f>F15</f>
        <v>0.84973299999999996</v>
      </c>
      <c r="D4" s="1">
        <f>F20</f>
        <v>1.9656933000000001</v>
      </c>
      <c r="E4" s="1">
        <f>F25</f>
        <v>1.0809523999999999</v>
      </c>
      <c r="F4" s="1">
        <f>F30</f>
        <v>0.36496339999999999</v>
      </c>
      <c r="H4" s="1">
        <v>2</v>
      </c>
      <c r="I4" s="1">
        <f>M9</f>
        <v>0.88668430585011104</v>
      </c>
      <c r="J4" s="1">
        <f>M15</f>
        <v>0.93432199999999899</v>
      </c>
      <c r="K4" s="1">
        <f>M20</f>
        <v>3.1144091999999999</v>
      </c>
      <c r="L4" s="1">
        <f>M25</f>
        <v>0.965269299999999</v>
      </c>
      <c r="M4" s="1">
        <f>M30</f>
        <v>0.48007549999999999</v>
      </c>
    </row>
    <row r="5" spans="1:13" x14ac:dyDescent="0.3">
      <c r="A5" s="1">
        <v>3</v>
      </c>
      <c r="B5" s="1">
        <f>F10</f>
        <v>1.0583252524317699</v>
      </c>
      <c r="C5" s="1">
        <f>F16</f>
        <v>0.9955425</v>
      </c>
      <c r="D5" s="1">
        <f>F21</f>
        <v>1.9013045</v>
      </c>
      <c r="E5" s="1">
        <f>F26</f>
        <v>0.97405639999999905</v>
      </c>
      <c r="F5" s="1">
        <f>F31</f>
        <v>0.39428279999999999</v>
      </c>
      <c r="H5" s="1">
        <v>3</v>
      </c>
      <c r="I5" s="1">
        <f>M10</f>
        <v>1.0827473922011699</v>
      </c>
      <c r="J5" s="1">
        <f>M16</f>
        <v>0.98658210000000102</v>
      </c>
      <c r="K5" s="1">
        <f>M21</f>
        <v>3.7037154999999999</v>
      </c>
      <c r="L5" s="1">
        <f>M26</f>
        <v>1.1783768999999999</v>
      </c>
      <c r="M5" s="1">
        <f>M31</f>
        <v>0.46015439999999902</v>
      </c>
    </row>
    <row r="7" spans="1:13" ht="16.149999999999999" x14ac:dyDescent="0.3">
      <c r="B7" s="1" t="s">
        <v>7</v>
      </c>
      <c r="C7" s="1" t="s">
        <v>8</v>
      </c>
      <c r="D7" s="4" t="s">
        <v>9</v>
      </c>
      <c r="E7" s="4" t="s">
        <v>10</v>
      </c>
      <c r="F7" s="4" t="s">
        <v>11</v>
      </c>
      <c r="I7" s="1" t="s">
        <v>7</v>
      </c>
      <c r="J7" s="1" t="s">
        <v>8</v>
      </c>
      <c r="K7" s="4" t="s">
        <v>9</v>
      </c>
      <c r="L7" s="4" t="s">
        <v>10</v>
      </c>
      <c r="M7" s="4" t="s">
        <v>11</v>
      </c>
    </row>
    <row r="8" spans="1:13" x14ac:dyDescent="0.45">
      <c r="A8" s="2" t="s">
        <v>12</v>
      </c>
      <c r="B8" s="1">
        <v>30.853812165332499</v>
      </c>
      <c r="C8" s="1">
        <v>28.914119794206101</v>
      </c>
      <c r="D8" s="1">
        <f t="shared" ref="D8:D10" si="0">B8-C8</f>
        <v>1.93969237112642</v>
      </c>
      <c r="E8" s="1">
        <f t="shared" ref="E8:E10" si="1">D8-$D$11</f>
        <v>0.15654524632674099</v>
      </c>
      <c r="F8" s="1">
        <f t="shared" ref="F8:F10" si="2">2^-E8</f>
        <v>0.89717091344006905</v>
      </c>
      <c r="H8" s="2" t="s">
        <v>12</v>
      </c>
      <c r="I8" s="1">
        <v>31.7620598354344</v>
      </c>
      <c r="J8" s="1">
        <v>29.476713802876901</v>
      </c>
      <c r="K8" s="1">
        <f t="shared" ref="K8:K10" si="3">I8-J8</f>
        <v>2.2853460325574502</v>
      </c>
      <c r="L8" s="1">
        <f t="shared" ref="L8:L10" si="4">K8-$K$11</f>
        <v>-5.8810856894263797E-2</v>
      </c>
      <c r="M8" s="1">
        <f t="shared" ref="M8:M10" si="5">2^-L8</f>
        <v>1.0416068612192899</v>
      </c>
    </row>
    <row r="9" spans="1:13" x14ac:dyDescent="0.45">
      <c r="A9" s="2" t="s">
        <v>13</v>
      </c>
      <c r="B9" s="1">
        <v>30.209036156529098</v>
      </c>
      <c r="C9" s="1">
        <v>28.500651202629001</v>
      </c>
      <c r="D9" s="1">
        <f t="shared" si="0"/>
        <v>1.7083849539000899</v>
      </c>
      <c r="E9" s="1">
        <f t="shared" si="1"/>
        <v>-7.4762170899588296E-2</v>
      </c>
      <c r="F9" s="1">
        <f t="shared" si="2"/>
        <v>1.05318740309935</v>
      </c>
      <c r="H9" s="2" t="s">
        <v>13</v>
      </c>
      <c r="I9" s="1">
        <v>32.684873701811803</v>
      </c>
      <c r="J9" s="1">
        <v>30.167209257789501</v>
      </c>
      <c r="K9" s="1">
        <f t="shared" si="3"/>
        <v>2.5176644440223201</v>
      </c>
      <c r="L9" s="1">
        <f t="shared" si="4"/>
        <v>0.17350755457060699</v>
      </c>
      <c r="M9" s="1">
        <f t="shared" si="5"/>
        <v>0.88668430585011104</v>
      </c>
    </row>
    <row r="10" spans="1:13" x14ac:dyDescent="0.45">
      <c r="A10" s="2" t="s">
        <v>14</v>
      </c>
      <c r="B10" s="1">
        <v>30.245625213145999</v>
      </c>
      <c r="C10" s="1">
        <v>28.544261163773498</v>
      </c>
      <c r="D10" s="1">
        <f t="shared" si="0"/>
        <v>1.7013640493725299</v>
      </c>
      <c r="E10" s="1">
        <f t="shared" si="1"/>
        <v>-8.1783075427152893E-2</v>
      </c>
      <c r="F10" s="1">
        <f t="shared" si="2"/>
        <v>1.0583252524317699</v>
      </c>
      <c r="H10" s="2" t="s">
        <v>14</v>
      </c>
      <c r="I10" s="1">
        <v>31.4046225157965</v>
      </c>
      <c r="J10" s="1">
        <v>29.175162324021102</v>
      </c>
      <c r="K10" s="1">
        <f t="shared" si="3"/>
        <v>2.2294601917753698</v>
      </c>
      <c r="L10" s="1">
        <f t="shared" si="4"/>
        <v>-0.114696697676342</v>
      </c>
      <c r="M10" s="1">
        <f t="shared" si="5"/>
        <v>1.0827473922011699</v>
      </c>
    </row>
    <row r="11" spans="1:13" x14ac:dyDescent="0.3">
      <c r="D11" s="1">
        <f>AVERAGE(D8:D10)</f>
        <v>1.78314712479968</v>
      </c>
      <c r="K11" s="1">
        <f>AVERAGE(K8:K10)</f>
        <v>2.34415688945171</v>
      </c>
    </row>
    <row r="13" spans="1:13" ht="16.149999999999999" x14ac:dyDescent="0.3">
      <c r="B13" s="1" t="s">
        <v>7</v>
      </c>
      <c r="C13" s="1" t="s">
        <v>8</v>
      </c>
      <c r="D13" s="4" t="s">
        <v>9</v>
      </c>
      <c r="E13" s="4" t="s">
        <v>10</v>
      </c>
      <c r="F13" s="4" t="s">
        <v>11</v>
      </c>
      <c r="I13" s="1" t="s">
        <v>7</v>
      </c>
      <c r="J13" s="1" t="s">
        <v>8</v>
      </c>
      <c r="K13" s="4" t="s">
        <v>9</v>
      </c>
      <c r="L13" s="4" t="s">
        <v>10</v>
      </c>
      <c r="M13" s="4" t="s">
        <v>11</v>
      </c>
    </row>
    <row r="14" spans="1:13" x14ac:dyDescent="0.45">
      <c r="A14" s="2" t="s">
        <v>15</v>
      </c>
      <c r="B14" s="1">
        <v>31.077255714578499</v>
      </c>
      <c r="C14" s="1">
        <v>29.1343785439248</v>
      </c>
      <c r="D14" s="1">
        <f>B14-C14</f>
        <v>1.94287717065373</v>
      </c>
      <c r="E14" s="1">
        <f t="shared" ref="E14:E16" si="6">D14-D8</f>
        <v>3.1847995273075499E-3</v>
      </c>
      <c r="F14" s="1">
        <f t="shared" ref="F14:F16" si="7">2^-E14</f>
        <v>0.99779489999999904</v>
      </c>
      <c r="H14" s="2" t="s">
        <v>15</v>
      </c>
      <c r="I14" s="1">
        <v>31.019040499939901</v>
      </c>
      <c r="J14" s="1">
        <v>28.9051876272562</v>
      </c>
      <c r="K14" s="1">
        <f t="shared" ref="K14:K16" si="8">I14-J14</f>
        <v>2.1138528726836698</v>
      </c>
      <c r="L14" s="1">
        <f t="shared" ref="L14:L16" si="9">K14-K8</f>
        <v>-0.171493159873776</v>
      </c>
      <c r="M14" s="1">
        <f t="shared" ref="M14:M16" si="10">2^-L14</f>
        <v>1.1262235</v>
      </c>
    </row>
    <row r="15" spans="1:13" x14ac:dyDescent="0.45">
      <c r="A15" s="2" t="s">
        <v>16</v>
      </c>
      <c r="B15" s="1">
        <v>30.829161819446799</v>
      </c>
      <c r="C15" s="1">
        <v>28.885858364747801</v>
      </c>
      <c r="D15" s="1">
        <f t="shared" ref="D15:D16" si="11">B15-C15</f>
        <v>1.94330345469898</v>
      </c>
      <c r="E15" s="1">
        <f t="shared" si="6"/>
        <v>0.23491850079888399</v>
      </c>
      <c r="F15" s="1">
        <f t="shared" si="7"/>
        <v>0.84973299999999996</v>
      </c>
      <c r="H15" s="2" t="s">
        <v>16</v>
      </c>
      <c r="I15" s="1">
        <v>31.623145483798702</v>
      </c>
      <c r="J15" s="1">
        <v>29.0074727836294</v>
      </c>
      <c r="K15" s="1">
        <f t="shared" si="8"/>
        <v>2.6156727001693199</v>
      </c>
      <c r="L15" s="1">
        <f t="shared" si="9"/>
        <v>9.8008256147000594E-2</v>
      </c>
      <c r="M15" s="1">
        <f t="shared" si="10"/>
        <v>0.93432199999999899</v>
      </c>
    </row>
    <row r="16" spans="1:13" x14ac:dyDescent="0.45">
      <c r="A16" s="2" t="s">
        <v>17</v>
      </c>
      <c r="B16" s="1">
        <v>30.166850914115699</v>
      </c>
      <c r="C16" s="1">
        <v>28.459041676188701</v>
      </c>
      <c r="D16" s="1">
        <f t="shared" si="11"/>
        <v>1.7078092379269201</v>
      </c>
      <c r="E16" s="1">
        <f t="shared" si="6"/>
        <v>6.4451885543910202E-3</v>
      </c>
      <c r="F16" s="1">
        <f t="shared" si="7"/>
        <v>0.9955425</v>
      </c>
      <c r="H16" s="2" t="s">
        <v>17</v>
      </c>
      <c r="I16" s="1">
        <v>30.705556839609901</v>
      </c>
      <c r="J16" s="1">
        <v>28.456607665056101</v>
      </c>
      <c r="K16" s="1">
        <f t="shared" si="8"/>
        <v>2.2489491745538199</v>
      </c>
      <c r="L16" s="1">
        <f t="shared" si="9"/>
        <v>1.94889827784515E-2</v>
      </c>
      <c r="M16" s="1">
        <f t="shared" si="10"/>
        <v>0.98658210000000102</v>
      </c>
    </row>
    <row r="18" spans="1:13" ht="16.149999999999999" x14ac:dyDescent="0.3">
      <c r="B18" s="1" t="s">
        <v>7</v>
      </c>
      <c r="C18" s="1" t="s">
        <v>8</v>
      </c>
      <c r="D18" s="4" t="s">
        <v>9</v>
      </c>
      <c r="E18" s="4" t="s">
        <v>10</v>
      </c>
      <c r="F18" s="4" t="s">
        <v>11</v>
      </c>
      <c r="I18" s="1" t="s">
        <v>7</v>
      </c>
      <c r="J18" s="1" t="s">
        <v>8</v>
      </c>
      <c r="K18" s="4" t="s">
        <v>9</v>
      </c>
      <c r="L18" s="4" t="s">
        <v>10</v>
      </c>
      <c r="M18" s="4" t="s">
        <v>11</v>
      </c>
    </row>
    <row r="19" spans="1:13" x14ac:dyDescent="0.45">
      <c r="A19" s="2" t="s">
        <v>18</v>
      </c>
      <c r="B19" s="1">
        <v>30.137576548313799</v>
      </c>
      <c r="C19" s="1">
        <v>29.409699693839801</v>
      </c>
      <c r="D19" s="1">
        <f t="shared" ref="D19:D21" si="12">B19-C19</f>
        <v>0.72787685447402595</v>
      </c>
      <c r="E19" s="1">
        <f t="shared" ref="E19:E21" si="13">D19-D8</f>
        <v>-1.2118155166524001</v>
      </c>
      <c r="F19" s="1">
        <f t="shared" ref="F19:F21" si="14">2^-E19</f>
        <v>2.3162894000000001</v>
      </c>
      <c r="H19" s="2" t="s">
        <v>18</v>
      </c>
      <c r="I19" s="1">
        <v>29.8823661806885</v>
      </c>
      <c r="J19" s="1">
        <v>29.211141299686101</v>
      </c>
      <c r="K19" s="1">
        <f t="shared" ref="K19:K21" si="15">I19-J19</f>
        <v>0.671224881002352</v>
      </c>
      <c r="L19" s="1">
        <f t="shared" ref="L19:L21" si="16">K19-K8</f>
        <v>-1.6141211515550999</v>
      </c>
      <c r="M19" s="1">
        <f t="shared" ref="M19:M21" si="17">2^-L19</f>
        <v>3.0612506000000002</v>
      </c>
    </row>
    <row r="20" spans="1:13" x14ac:dyDescent="0.45">
      <c r="A20" s="2" t="s">
        <v>19</v>
      </c>
      <c r="B20" s="1">
        <v>29.802331418078602</v>
      </c>
      <c r="C20" s="1">
        <v>29.068984704938401</v>
      </c>
      <c r="D20" s="1">
        <f t="shared" si="12"/>
        <v>0.73334671314026401</v>
      </c>
      <c r="E20" s="1">
        <f t="shared" si="13"/>
        <v>-0.97503824075982903</v>
      </c>
      <c r="F20" s="1">
        <f t="shared" si="14"/>
        <v>1.9656933000000001</v>
      </c>
      <c r="H20" s="2" t="s">
        <v>19</v>
      </c>
      <c r="I20" s="1">
        <v>30.9922922487081</v>
      </c>
      <c r="J20" s="1">
        <v>30.113586316227401</v>
      </c>
      <c r="K20" s="1">
        <f t="shared" si="15"/>
        <v>0.87870593248072404</v>
      </c>
      <c r="L20" s="1">
        <f t="shared" si="16"/>
        <v>-1.6389585115416001</v>
      </c>
      <c r="M20" s="1">
        <f t="shared" si="17"/>
        <v>3.1144091999999999</v>
      </c>
    </row>
    <row r="21" spans="1:13" x14ac:dyDescent="0.45">
      <c r="A21" s="2" t="s">
        <v>20</v>
      </c>
      <c r="B21" s="1">
        <v>29.748188376370301</v>
      </c>
      <c r="C21" s="1">
        <v>28.9738139297156</v>
      </c>
      <c r="D21" s="1">
        <f t="shared" si="12"/>
        <v>0.77437444665467603</v>
      </c>
      <c r="E21" s="1">
        <f t="shared" si="13"/>
        <v>-0.92698960271785302</v>
      </c>
      <c r="F21" s="1">
        <f t="shared" si="14"/>
        <v>1.9013045</v>
      </c>
      <c r="H21" s="2" t="s">
        <v>20</v>
      </c>
      <c r="I21" s="1">
        <v>30.722768974506501</v>
      </c>
      <c r="J21" s="1">
        <v>30.382282065318801</v>
      </c>
      <c r="K21" s="1">
        <f t="shared" si="15"/>
        <v>0.340486909187728</v>
      </c>
      <c r="L21" s="1">
        <f t="shared" si="16"/>
        <v>-1.88897328258764</v>
      </c>
      <c r="M21" s="1">
        <f t="shared" si="17"/>
        <v>3.7037154999999999</v>
      </c>
    </row>
    <row r="22" spans="1:13" x14ac:dyDescent="0.45">
      <c r="A22" s="2"/>
      <c r="H22" s="2"/>
    </row>
    <row r="23" spans="1:13" ht="16.149999999999999" x14ac:dyDescent="0.3">
      <c r="B23" s="1" t="s">
        <v>7</v>
      </c>
      <c r="C23" s="1" t="s">
        <v>8</v>
      </c>
      <c r="D23" s="4" t="s">
        <v>9</v>
      </c>
      <c r="E23" s="4" t="s">
        <v>10</v>
      </c>
      <c r="F23" s="4" t="s">
        <v>11</v>
      </c>
      <c r="I23" s="1" t="s">
        <v>7</v>
      </c>
      <c r="J23" s="1" t="s">
        <v>8</v>
      </c>
      <c r="K23" s="4" t="s">
        <v>9</v>
      </c>
      <c r="L23" s="4" t="s">
        <v>10</v>
      </c>
      <c r="M23" s="4" t="s">
        <v>11</v>
      </c>
    </row>
    <row r="24" spans="1:13" x14ac:dyDescent="0.45">
      <c r="A24" s="2" t="s">
        <v>21</v>
      </c>
      <c r="B24" s="1">
        <v>30.524853762753299</v>
      </c>
      <c r="C24" s="1">
        <v>28.376549737236299</v>
      </c>
      <c r="D24" s="1">
        <f t="shared" ref="D24:D26" si="18">B24-C24</f>
        <v>2.1483040255169699</v>
      </c>
      <c r="E24" s="1">
        <f t="shared" ref="E24:E26" si="19">D24-D8</f>
        <v>0.20861165439054499</v>
      </c>
      <c r="F24" s="1">
        <f t="shared" ref="F24:F26" si="20">2^-E24</f>
        <v>0.86536959999999896</v>
      </c>
      <c r="H24" s="2" t="s">
        <v>21</v>
      </c>
      <c r="I24" s="1">
        <v>32.027043767793302</v>
      </c>
      <c r="J24" s="1">
        <v>29.982135535661399</v>
      </c>
      <c r="K24" s="1">
        <f t="shared" ref="K24:K26" si="21">I24-J24</f>
        <v>2.0449082321318799</v>
      </c>
      <c r="L24" s="1">
        <f t="shared" ref="L24:L26" si="22">K24-K8</f>
        <v>-0.240437800425568</v>
      </c>
      <c r="M24" s="1">
        <f t="shared" ref="M24:M26" si="23">2^-L24</f>
        <v>1.1813511000000001</v>
      </c>
    </row>
    <row r="25" spans="1:13" x14ac:dyDescent="0.45">
      <c r="A25" s="2" t="s">
        <v>22</v>
      </c>
      <c r="B25" s="1">
        <v>30.582178089362799</v>
      </c>
      <c r="C25" s="1">
        <v>28.986096130509502</v>
      </c>
      <c r="D25" s="1">
        <f t="shared" si="18"/>
        <v>1.5960819588533599</v>
      </c>
      <c r="E25" s="1">
        <f t="shared" si="19"/>
        <v>-0.112302995046733</v>
      </c>
      <c r="F25" s="1">
        <f t="shared" si="20"/>
        <v>1.0809523999999999</v>
      </c>
      <c r="H25" s="2" t="s">
        <v>22</v>
      </c>
      <c r="I25" s="1">
        <v>32.101096627510898</v>
      </c>
      <c r="J25" s="1">
        <v>29.532435583907599</v>
      </c>
      <c r="K25" s="1">
        <f t="shared" si="21"/>
        <v>2.5686610436032802</v>
      </c>
      <c r="L25" s="1">
        <f t="shared" si="22"/>
        <v>5.09965995809658E-2</v>
      </c>
      <c r="M25" s="1">
        <f t="shared" si="23"/>
        <v>0.965269299999999</v>
      </c>
    </row>
    <row r="26" spans="1:13" x14ac:dyDescent="0.45">
      <c r="A26" s="2" t="s">
        <v>23</v>
      </c>
      <c r="B26" s="1">
        <v>31.099072127378701</v>
      </c>
      <c r="C26" s="1">
        <v>29.3597852930492</v>
      </c>
      <c r="D26" s="1">
        <f t="shared" si="18"/>
        <v>1.73928683432952</v>
      </c>
      <c r="E26" s="1">
        <f t="shared" si="19"/>
        <v>3.7922784956986498E-2</v>
      </c>
      <c r="F26" s="1">
        <f t="shared" si="20"/>
        <v>0.97405639999999905</v>
      </c>
      <c r="H26" s="2" t="s">
        <v>23</v>
      </c>
      <c r="I26" s="1">
        <v>32.089146538741097</v>
      </c>
      <c r="J26" s="1">
        <v>30.096487401238502</v>
      </c>
      <c r="K26" s="1">
        <f t="shared" si="21"/>
        <v>1.99265913750256</v>
      </c>
      <c r="L26" s="1">
        <f t="shared" si="22"/>
        <v>-0.236801054272814</v>
      </c>
      <c r="M26" s="1">
        <f t="shared" si="23"/>
        <v>1.1783768999999999</v>
      </c>
    </row>
    <row r="28" spans="1:13" ht="16.149999999999999" x14ac:dyDescent="0.3">
      <c r="B28" s="1" t="s">
        <v>7</v>
      </c>
      <c r="C28" s="1" t="s">
        <v>8</v>
      </c>
      <c r="D28" s="4" t="s">
        <v>9</v>
      </c>
      <c r="E28" s="4" t="s">
        <v>10</v>
      </c>
      <c r="F28" s="4" t="s">
        <v>11</v>
      </c>
      <c r="I28" s="1" t="s">
        <v>7</v>
      </c>
      <c r="J28" s="1" t="s">
        <v>8</v>
      </c>
      <c r="K28" s="4" t="s">
        <v>9</v>
      </c>
      <c r="L28" s="4" t="s">
        <v>10</v>
      </c>
      <c r="M28" s="4" t="s">
        <v>11</v>
      </c>
    </row>
    <row r="29" spans="1:13" x14ac:dyDescent="0.45">
      <c r="A29" s="2" t="s">
        <v>24</v>
      </c>
      <c r="B29" s="1">
        <v>33.187370108018698</v>
      </c>
      <c r="C29" s="1">
        <v>29.590593338550601</v>
      </c>
      <c r="D29" s="1">
        <f t="shared" ref="D29:D31" si="24">B29-C29</f>
        <v>3.5967767694680601</v>
      </c>
      <c r="E29" s="1">
        <f t="shared" ref="E29:E31" si="25">D29-D8</f>
        <v>1.6570843983416299</v>
      </c>
      <c r="F29" s="1">
        <f t="shared" ref="F29:F31" si="26">2^-E29</f>
        <v>0.31707930000000001</v>
      </c>
      <c r="H29" s="2" t="s">
        <v>24</v>
      </c>
      <c r="I29" s="1">
        <v>33.871601534425203</v>
      </c>
      <c r="J29" s="1">
        <v>30.267301700826099</v>
      </c>
      <c r="K29" s="1">
        <f t="shared" ref="K29:K31" si="27">I29-J29</f>
        <v>3.6042998335990801</v>
      </c>
      <c r="L29" s="1">
        <f t="shared" ref="L29:L31" si="28">K29-K8</f>
        <v>1.31895380104163</v>
      </c>
      <c r="M29" s="1">
        <f t="shared" ref="M29:M31" si="29">2^-L29</f>
        <v>0.400825500000001</v>
      </c>
    </row>
    <row r="30" spans="1:13" x14ac:dyDescent="0.45">
      <c r="A30" s="2" t="s">
        <v>25</v>
      </c>
      <c r="B30" s="1">
        <v>32.207702464252797</v>
      </c>
      <c r="C30" s="1">
        <v>29.0451412074415</v>
      </c>
      <c r="D30" s="1">
        <f t="shared" si="24"/>
        <v>3.1625612568113399</v>
      </c>
      <c r="E30" s="1">
        <f t="shared" si="25"/>
        <v>1.45417630291125</v>
      </c>
      <c r="F30" s="1">
        <f t="shared" si="26"/>
        <v>0.36496339999999999</v>
      </c>
      <c r="H30" s="2" t="s">
        <v>25</v>
      </c>
      <c r="I30" s="1">
        <v>33.174453509912603</v>
      </c>
      <c r="J30" s="1">
        <v>29.5981222828994</v>
      </c>
      <c r="K30" s="1">
        <f t="shared" si="27"/>
        <v>3.57633122701316</v>
      </c>
      <c r="L30" s="1">
        <f t="shared" si="28"/>
        <v>1.05866678299084</v>
      </c>
      <c r="M30" s="1">
        <f t="shared" si="29"/>
        <v>0.48007549999999999</v>
      </c>
    </row>
    <row r="31" spans="1:13" x14ac:dyDescent="0.45">
      <c r="A31" s="2" t="s">
        <v>26</v>
      </c>
      <c r="B31" s="1">
        <v>31.600460162970801</v>
      </c>
      <c r="C31" s="1">
        <v>28.556398795106599</v>
      </c>
      <c r="D31" s="1">
        <f t="shared" si="24"/>
        <v>3.0440613678642201</v>
      </c>
      <c r="E31" s="1">
        <f t="shared" si="25"/>
        <v>1.3426973184916899</v>
      </c>
      <c r="F31" s="1">
        <f t="shared" si="26"/>
        <v>0.39428279999999999</v>
      </c>
      <c r="H31" s="2" t="s">
        <v>26</v>
      </c>
      <c r="I31" s="1">
        <v>32.358260160913602</v>
      </c>
      <c r="J31" s="1">
        <v>29.0089898978968</v>
      </c>
      <c r="K31" s="1">
        <f t="shared" si="27"/>
        <v>3.3492702630168698</v>
      </c>
      <c r="L31" s="1">
        <f t="shared" si="28"/>
        <v>1.1198100712415</v>
      </c>
      <c r="M31" s="1">
        <f t="shared" si="29"/>
        <v>0.46015439999999902</v>
      </c>
    </row>
    <row r="33" spans="1:24" x14ac:dyDescent="0.3">
      <c r="A33" s="1" t="s">
        <v>27</v>
      </c>
    </row>
    <row r="34" spans="1:24" x14ac:dyDescent="0.45">
      <c r="A34" s="1" t="s">
        <v>1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H34" s="1" t="s">
        <v>1</v>
      </c>
      <c r="I34" s="2" t="s">
        <v>2</v>
      </c>
      <c r="J34" s="2" t="s">
        <v>3</v>
      </c>
      <c r="K34" s="2" t="s">
        <v>4</v>
      </c>
      <c r="L34" s="2" t="s">
        <v>5</v>
      </c>
      <c r="M34" s="2" t="s">
        <v>6</v>
      </c>
    </row>
    <row r="35" spans="1:24" x14ac:dyDescent="0.3">
      <c r="A35" s="1">
        <v>1</v>
      </c>
      <c r="B35" s="1">
        <v>0.27500000000000002</v>
      </c>
      <c r="C35" s="1">
        <v>0.28599999999999998</v>
      </c>
      <c r="D35" s="1">
        <v>0.95299999999999996</v>
      </c>
      <c r="E35" s="1">
        <v>0.308</v>
      </c>
      <c r="F35" s="1">
        <v>0.17899999999999999</v>
      </c>
      <c r="H35" s="1">
        <v>1</v>
      </c>
      <c r="I35" s="1">
        <v>0.47199999999999998</v>
      </c>
      <c r="J35" s="1">
        <v>0.375</v>
      </c>
      <c r="K35" s="1">
        <v>1.1000000000000001</v>
      </c>
      <c r="L35" s="1">
        <v>0.41599999999999998</v>
      </c>
      <c r="M35" s="1">
        <v>0.27600000000000002</v>
      </c>
    </row>
    <row r="36" spans="1:24" x14ac:dyDescent="0.3">
      <c r="A36" s="1">
        <v>2</v>
      </c>
      <c r="B36" s="1">
        <v>0.26900000000000002</v>
      </c>
      <c r="C36" s="1">
        <v>0.34899999999999998</v>
      </c>
      <c r="D36" s="1">
        <v>0.91600000000000004</v>
      </c>
      <c r="E36" s="1">
        <v>0.35899999999999999</v>
      </c>
      <c r="F36" s="1">
        <v>0.216</v>
      </c>
      <c r="H36" s="1">
        <v>2</v>
      </c>
      <c r="I36" s="1">
        <v>0.48</v>
      </c>
      <c r="J36" s="1">
        <v>0.46500000000000002</v>
      </c>
      <c r="K36" s="1">
        <v>0.93799999999999994</v>
      </c>
      <c r="L36" s="1">
        <v>0.51600000000000001</v>
      </c>
      <c r="M36" s="1">
        <v>0.32</v>
      </c>
    </row>
    <row r="37" spans="1:24" x14ac:dyDescent="0.3">
      <c r="A37" s="1">
        <v>3</v>
      </c>
      <c r="B37" s="1">
        <v>0.32900000000000001</v>
      </c>
      <c r="C37" s="1">
        <v>0.34399999999999997</v>
      </c>
      <c r="D37" s="1">
        <v>0.78</v>
      </c>
      <c r="E37" s="1">
        <v>0.377</v>
      </c>
      <c r="F37" s="1">
        <v>0.217</v>
      </c>
      <c r="H37" s="1">
        <v>3</v>
      </c>
      <c r="I37" s="1">
        <v>0.39300000000000002</v>
      </c>
      <c r="J37" s="1">
        <v>0.45300000000000001</v>
      </c>
      <c r="K37" s="1">
        <v>1.109</v>
      </c>
      <c r="L37" s="1">
        <v>0.49099999999999999</v>
      </c>
      <c r="M37" s="1">
        <v>0.27700000000000002</v>
      </c>
    </row>
    <row r="39" spans="1:24" x14ac:dyDescent="0.3">
      <c r="A39" s="1" t="s">
        <v>28</v>
      </c>
      <c r="U39" s="1" t="s">
        <v>29</v>
      </c>
    </row>
    <row r="40" spans="1:24" x14ac:dyDescent="0.45">
      <c r="A40" s="1" t="s">
        <v>1</v>
      </c>
      <c r="B40" s="2" t="s">
        <v>2</v>
      </c>
      <c r="C40" s="2" t="s">
        <v>3</v>
      </c>
      <c r="D40" s="2" t="s">
        <v>4</v>
      </c>
      <c r="F40" s="1" t="s">
        <v>1</v>
      </c>
      <c r="G40" s="2" t="s">
        <v>2</v>
      </c>
      <c r="H40" s="2" t="s">
        <v>3</v>
      </c>
      <c r="I40" s="2" t="s">
        <v>4</v>
      </c>
      <c r="K40" s="1" t="s">
        <v>1</v>
      </c>
      <c r="L40" s="2" t="s">
        <v>2</v>
      </c>
      <c r="M40" s="2" t="s">
        <v>3</v>
      </c>
      <c r="N40" s="2" t="s">
        <v>4</v>
      </c>
      <c r="P40" s="1" t="s">
        <v>1</v>
      </c>
      <c r="Q40" s="2" t="s">
        <v>2</v>
      </c>
      <c r="R40" s="2" t="s">
        <v>3</v>
      </c>
      <c r="S40" s="2" t="s">
        <v>4</v>
      </c>
      <c r="U40" s="1" t="s">
        <v>1</v>
      </c>
      <c r="V40" s="2" t="s">
        <v>2</v>
      </c>
      <c r="W40" s="2" t="s">
        <v>3</v>
      </c>
      <c r="X40" s="2" t="s">
        <v>4</v>
      </c>
    </row>
    <row r="41" spans="1:24" x14ac:dyDescent="0.3">
      <c r="A41" s="1">
        <v>1</v>
      </c>
      <c r="B41" s="1">
        <v>0.29099999999999998</v>
      </c>
      <c r="C41" s="1">
        <v>0.33300000000000002</v>
      </c>
      <c r="D41" s="1">
        <v>0.60499999999999998</v>
      </c>
      <c r="F41" s="1">
        <v>1</v>
      </c>
      <c r="G41" s="1">
        <v>0.59099999999999997</v>
      </c>
      <c r="H41" s="1">
        <v>0.68400000000000005</v>
      </c>
      <c r="I41" s="1">
        <v>1.3080000000000001</v>
      </c>
      <c r="K41" s="1">
        <v>1</v>
      </c>
      <c r="L41" s="1">
        <v>0.82499999999999996</v>
      </c>
      <c r="M41" s="1">
        <v>0.90400000000000003</v>
      </c>
      <c r="N41" s="1">
        <v>1.944</v>
      </c>
      <c r="P41" s="1">
        <v>1</v>
      </c>
      <c r="Q41" s="1">
        <v>1.2250000000000001</v>
      </c>
      <c r="R41" s="1">
        <v>1.2290000000000001</v>
      </c>
      <c r="S41" s="1">
        <v>2.1859999999999999</v>
      </c>
      <c r="U41" s="1">
        <v>1</v>
      </c>
      <c r="V41" s="1">
        <v>139</v>
      </c>
      <c r="W41" s="1">
        <v>147</v>
      </c>
      <c r="X41" s="1">
        <v>245</v>
      </c>
    </row>
    <row r="42" spans="1:24" x14ac:dyDescent="0.3">
      <c r="A42" s="1">
        <v>2</v>
      </c>
      <c r="B42" s="1">
        <v>0.318</v>
      </c>
      <c r="C42" s="1">
        <v>0.42799999999999999</v>
      </c>
      <c r="D42" s="1">
        <v>0.53500000000000003</v>
      </c>
      <c r="F42" s="1">
        <v>2</v>
      </c>
      <c r="G42" s="1">
        <v>0.71299999999999997</v>
      </c>
      <c r="H42" s="1">
        <v>0.63100000000000001</v>
      </c>
      <c r="I42" s="1">
        <v>1.137</v>
      </c>
      <c r="K42" s="1">
        <v>2</v>
      </c>
      <c r="L42" s="1">
        <v>0.71299999999999997</v>
      </c>
      <c r="M42" s="1">
        <v>0.81200000000000006</v>
      </c>
      <c r="N42" s="1">
        <v>1.8460000000000001</v>
      </c>
      <c r="P42" s="1">
        <v>2</v>
      </c>
      <c r="Q42" s="1">
        <v>1.0469999999999999</v>
      </c>
      <c r="R42" s="1">
        <v>0.998</v>
      </c>
      <c r="S42" s="1">
        <v>1.9159999999999999</v>
      </c>
      <c r="U42" s="1">
        <v>2</v>
      </c>
      <c r="V42" s="1">
        <v>169</v>
      </c>
      <c r="W42" s="1">
        <v>126</v>
      </c>
      <c r="X42" s="1">
        <v>278</v>
      </c>
    </row>
    <row r="43" spans="1:24" x14ac:dyDescent="0.3">
      <c r="A43" s="1">
        <v>3</v>
      </c>
      <c r="B43" s="1">
        <v>0.40699999999999997</v>
      </c>
      <c r="C43" s="1">
        <v>0.33100000000000002</v>
      </c>
      <c r="D43" s="1">
        <v>0.54800000000000004</v>
      </c>
      <c r="F43" s="1">
        <v>3</v>
      </c>
      <c r="G43" s="1">
        <v>0.55600000000000005</v>
      </c>
      <c r="H43" s="1">
        <v>0.64300000000000002</v>
      </c>
      <c r="I43" s="1">
        <v>1.0880000000000001</v>
      </c>
      <c r="K43" s="1">
        <v>3</v>
      </c>
      <c r="L43" s="1">
        <v>0.89</v>
      </c>
      <c r="M43" s="1">
        <v>0.97699999999999998</v>
      </c>
      <c r="N43" s="1">
        <v>2.1160000000000001</v>
      </c>
      <c r="P43" s="1">
        <v>3</v>
      </c>
      <c r="Q43" s="1">
        <v>1.397</v>
      </c>
      <c r="R43" s="1">
        <v>1.2829999999999999</v>
      </c>
      <c r="S43" s="1">
        <v>2.4580000000000002</v>
      </c>
      <c r="U43" s="1">
        <v>3</v>
      </c>
      <c r="V43" s="1">
        <v>142</v>
      </c>
      <c r="W43" s="1">
        <v>149</v>
      </c>
      <c r="X43" s="1">
        <v>238</v>
      </c>
    </row>
    <row r="44" spans="1:24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U44" s="2"/>
      <c r="V44" s="2"/>
      <c r="W44" s="2"/>
      <c r="X44" s="2"/>
    </row>
    <row r="45" spans="1:24" x14ac:dyDescent="0.3">
      <c r="A45" s="1" t="s">
        <v>28</v>
      </c>
      <c r="U45" s="1" t="s">
        <v>29</v>
      </c>
    </row>
    <row r="46" spans="1:24" x14ac:dyDescent="0.45">
      <c r="A46" s="1" t="s">
        <v>1</v>
      </c>
      <c r="B46" s="2" t="s">
        <v>2</v>
      </c>
      <c r="C46" s="2" t="s">
        <v>3</v>
      </c>
      <c r="D46" s="2" t="s">
        <v>4</v>
      </c>
      <c r="F46" s="1" t="s">
        <v>1</v>
      </c>
      <c r="G46" s="2" t="s">
        <v>2</v>
      </c>
      <c r="H46" s="2" t="s">
        <v>3</v>
      </c>
      <c r="I46" s="2" t="s">
        <v>4</v>
      </c>
      <c r="K46" s="1" t="s">
        <v>1</v>
      </c>
      <c r="L46" s="2" t="s">
        <v>2</v>
      </c>
      <c r="M46" s="2" t="s">
        <v>3</v>
      </c>
      <c r="N46" s="2" t="s">
        <v>4</v>
      </c>
      <c r="P46" s="1" t="s">
        <v>1</v>
      </c>
      <c r="Q46" s="2" t="s">
        <v>2</v>
      </c>
      <c r="R46" s="2" t="s">
        <v>3</v>
      </c>
      <c r="S46" s="2" t="s">
        <v>4</v>
      </c>
      <c r="U46" s="1" t="s">
        <v>1</v>
      </c>
      <c r="V46" s="2" t="s">
        <v>2</v>
      </c>
      <c r="W46" s="2" t="s">
        <v>3</v>
      </c>
      <c r="X46" s="2" t="s">
        <v>4</v>
      </c>
    </row>
    <row r="47" spans="1:24" x14ac:dyDescent="0.3">
      <c r="A47" s="1">
        <v>1</v>
      </c>
      <c r="B47" s="1">
        <v>0.36299999999999999</v>
      </c>
      <c r="C47" s="1">
        <v>0.33100000000000002</v>
      </c>
      <c r="D47" s="1">
        <v>0.42599999999999999</v>
      </c>
      <c r="F47" s="1">
        <v>1</v>
      </c>
      <c r="G47" s="1">
        <v>0.44900000000000001</v>
      </c>
      <c r="H47" s="1">
        <v>0.57099999999999995</v>
      </c>
      <c r="I47" s="1">
        <v>1.105</v>
      </c>
      <c r="K47" s="1">
        <v>1</v>
      </c>
      <c r="L47" s="1">
        <v>0.751</v>
      </c>
      <c r="M47" s="1">
        <v>0.85099999999999998</v>
      </c>
      <c r="N47" s="1">
        <v>1.804</v>
      </c>
      <c r="P47" s="1">
        <v>1</v>
      </c>
      <c r="Q47" s="1">
        <v>1.0720000000000001</v>
      </c>
      <c r="R47" s="1">
        <v>1.2070000000000001</v>
      </c>
      <c r="S47" s="1">
        <v>2.6240000000000001</v>
      </c>
      <c r="U47" s="1">
        <v>1</v>
      </c>
      <c r="V47" s="1">
        <v>189</v>
      </c>
      <c r="W47" s="1">
        <v>173</v>
      </c>
      <c r="X47" s="1">
        <v>426</v>
      </c>
    </row>
    <row r="48" spans="1:24" x14ac:dyDescent="0.3">
      <c r="A48" s="1">
        <v>2</v>
      </c>
      <c r="B48" s="1">
        <v>0.38500000000000001</v>
      </c>
      <c r="C48" s="1">
        <v>0.42699999999999999</v>
      </c>
      <c r="D48" s="1">
        <v>0.5</v>
      </c>
      <c r="F48" s="1">
        <v>2</v>
      </c>
      <c r="G48" s="1">
        <v>0.51200000000000001</v>
      </c>
      <c r="H48" s="1">
        <v>0.54900000000000004</v>
      </c>
      <c r="I48" s="1">
        <v>0.89100000000000001</v>
      </c>
      <c r="K48" s="1">
        <v>2</v>
      </c>
      <c r="L48" s="1">
        <v>0.89200000000000002</v>
      </c>
      <c r="M48" s="1">
        <v>1.004</v>
      </c>
      <c r="N48" s="1">
        <v>1.6</v>
      </c>
      <c r="P48" s="1">
        <v>2</v>
      </c>
      <c r="Q48" s="1">
        <v>1.2689999999999999</v>
      </c>
      <c r="R48" s="1">
        <v>1.395</v>
      </c>
      <c r="S48" s="1">
        <v>2.91</v>
      </c>
      <c r="U48" s="1">
        <v>2</v>
      </c>
      <c r="V48" s="1">
        <v>175</v>
      </c>
      <c r="W48" s="1">
        <v>163</v>
      </c>
      <c r="X48" s="1">
        <v>344</v>
      </c>
    </row>
    <row r="49" spans="1:24" x14ac:dyDescent="0.3">
      <c r="A49" s="1">
        <v>3</v>
      </c>
      <c r="B49" s="1">
        <v>0.41899999999999998</v>
      </c>
      <c r="C49" s="1">
        <v>0.28199999999999997</v>
      </c>
      <c r="D49" s="1">
        <v>0.53600000000000003</v>
      </c>
      <c r="F49" s="1">
        <v>3</v>
      </c>
      <c r="G49" s="1">
        <v>0.60799999999999998</v>
      </c>
      <c r="H49" s="1">
        <v>0.65600000000000003</v>
      </c>
      <c r="I49" s="1">
        <v>0.97399999999999998</v>
      </c>
      <c r="K49" s="1">
        <v>3</v>
      </c>
      <c r="L49" s="1">
        <v>0.75900000000000001</v>
      </c>
      <c r="M49" s="1">
        <v>0.91200000000000003</v>
      </c>
      <c r="N49" s="1">
        <v>1.909</v>
      </c>
      <c r="P49" s="1">
        <v>3</v>
      </c>
      <c r="Q49" s="1">
        <v>1.0840000000000001</v>
      </c>
      <c r="R49" s="1">
        <v>1.129</v>
      </c>
      <c r="S49" s="1">
        <v>2.4449999999999998</v>
      </c>
      <c r="U49" s="1">
        <v>3</v>
      </c>
      <c r="V49" s="1">
        <v>155</v>
      </c>
      <c r="W49" s="1">
        <v>201</v>
      </c>
      <c r="X49" s="1">
        <v>407</v>
      </c>
    </row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1"/>
  <sheetViews>
    <sheetView zoomScale="70" zoomScaleNormal="70" workbookViewId="0">
      <selection activeCell="S18" sqref="S18"/>
    </sheetView>
  </sheetViews>
  <sheetFormatPr defaultColWidth="9" defaultRowHeight="15" x14ac:dyDescent="0.3"/>
  <cols>
    <col min="1" max="1" width="9" style="1"/>
    <col min="2" max="2" width="10.265625" style="1" customWidth="1"/>
    <col min="3" max="3" width="14.1328125" style="1"/>
    <col min="4" max="5" width="9" style="1"/>
    <col min="6" max="6" width="14.1328125" style="1"/>
    <col min="7" max="16384" width="9" style="1"/>
  </cols>
  <sheetData>
    <row r="1" spans="1:27" x14ac:dyDescent="0.3">
      <c r="A1" s="1" t="s">
        <v>0</v>
      </c>
      <c r="H1" s="1" t="s">
        <v>27</v>
      </c>
      <c r="I1" s="1" t="s">
        <v>30</v>
      </c>
      <c r="P1" s="1" t="s">
        <v>31</v>
      </c>
      <c r="W1" s="1" t="s">
        <v>32</v>
      </c>
    </row>
    <row r="2" spans="1:27" x14ac:dyDescent="0.4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H2" s="1" t="s">
        <v>1</v>
      </c>
      <c r="I2" s="2" t="s">
        <v>2</v>
      </c>
      <c r="J2" s="2" t="s">
        <v>3</v>
      </c>
      <c r="K2" s="2" t="s">
        <v>4</v>
      </c>
      <c r="L2" s="2" t="s">
        <v>5</v>
      </c>
      <c r="M2" s="2" t="s">
        <v>6</v>
      </c>
      <c r="O2" s="1" t="s">
        <v>1</v>
      </c>
      <c r="P2" s="2" t="s">
        <v>2</v>
      </c>
      <c r="Q2" s="2" t="s">
        <v>3</v>
      </c>
      <c r="R2" s="2" t="s">
        <v>4</v>
      </c>
      <c r="S2" s="2" t="s">
        <v>5</v>
      </c>
      <c r="T2" s="2" t="s">
        <v>6</v>
      </c>
      <c r="V2" s="1" t="s">
        <v>1</v>
      </c>
      <c r="W2" s="2" t="s">
        <v>2</v>
      </c>
      <c r="X2" s="2" t="s">
        <v>3</v>
      </c>
      <c r="Y2" s="2" t="s">
        <v>4</v>
      </c>
      <c r="Z2" s="2" t="s">
        <v>5</v>
      </c>
      <c r="AA2" s="2" t="s">
        <v>6</v>
      </c>
    </row>
    <row r="3" spans="1:27" x14ac:dyDescent="0.3">
      <c r="A3" s="1">
        <v>1</v>
      </c>
      <c r="B3" s="1">
        <f>6+4.25</f>
        <v>10.25</v>
      </c>
      <c r="C3" s="1">
        <f>3.81+6.26</f>
        <v>10.07</v>
      </c>
      <c r="D3" s="1">
        <f>26.51+3.69</f>
        <v>30.2</v>
      </c>
      <c r="E3" s="1">
        <f>9.84+2.89</f>
        <v>12.73</v>
      </c>
      <c r="F3" s="1">
        <f>2.89+2.11</f>
        <v>5</v>
      </c>
      <c r="H3" s="1">
        <v>1</v>
      </c>
      <c r="I3" s="1">
        <v>49.8</v>
      </c>
      <c r="J3" s="1">
        <v>51.64</v>
      </c>
      <c r="K3" s="1">
        <v>65.38</v>
      </c>
      <c r="L3" s="1">
        <v>49.49</v>
      </c>
      <c r="M3" s="1">
        <v>29.26</v>
      </c>
      <c r="O3" s="1">
        <v>1</v>
      </c>
      <c r="P3" s="1">
        <v>25.98</v>
      </c>
      <c r="Q3" s="1">
        <v>29.31</v>
      </c>
      <c r="R3" s="1">
        <v>19.09</v>
      </c>
      <c r="S3" s="1">
        <v>30.48</v>
      </c>
      <c r="T3" s="1">
        <v>38.47</v>
      </c>
      <c r="V3" s="1">
        <v>1</v>
      </c>
      <c r="W3" s="1">
        <f t="shared" ref="W3:AA3" si="0">100-P3-I3</f>
        <v>24.22</v>
      </c>
      <c r="X3" s="1">
        <f t="shared" si="0"/>
        <v>19.05</v>
      </c>
      <c r="Y3" s="1">
        <f t="shared" si="0"/>
        <v>15.53</v>
      </c>
      <c r="Z3" s="1">
        <f t="shared" si="0"/>
        <v>20.03</v>
      </c>
      <c r="AA3" s="1">
        <f t="shared" si="0"/>
        <v>32.270000000000003</v>
      </c>
    </row>
    <row r="4" spans="1:27" x14ac:dyDescent="0.3">
      <c r="A4" s="1">
        <v>2</v>
      </c>
      <c r="B4" s="1">
        <v>10.34</v>
      </c>
      <c r="C4" s="1">
        <v>10.5</v>
      </c>
      <c r="D4" s="1">
        <v>26.57</v>
      </c>
      <c r="E4" s="1">
        <v>10.36</v>
      </c>
      <c r="F4" s="1">
        <v>5.29</v>
      </c>
      <c r="H4" s="1">
        <v>2</v>
      </c>
      <c r="I4" s="1">
        <v>46.96</v>
      </c>
      <c r="J4" s="1">
        <v>43.58</v>
      </c>
      <c r="K4" s="1">
        <v>62.36</v>
      </c>
      <c r="L4" s="1">
        <v>47.19</v>
      </c>
      <c r="M4" s="1">
        <v>21.37</v>
      </c>
      <c r="O4" s="1">
        <v>2</v>
      </c>
      <c r="P4" s="1">
        <v>38</v>
      </c>
      <c r="Q4" s="1">
        <v>38.03</v>
      </c>
      <c r="R4" s="1">
        <v>21.63</v>
      </c>
      <c r="S4" s="1">
        <v>35.32</v>
      </c>
      <c r="T4" s="1">
        <v>54.43</v>
      </c>
      <c r="V4" s="1">
        <v>2</v>
      </c>
      <c r="W4" s="1">
        <f t="shared" ref="W4:AA4" si="1">100-P4-I4</f>
        <v>15.04</v>
      </c>
      <c r="X4" s="1">
        <f t="shared" si="1"/>
        <v>18.39</v>
      </c>
      <c r="Y4" s="1">
        <f t="shared" si="1"/>
        <v>16.010000000000002</v>
      </c>
      <c r="Z4" s="1">
        <f t="shared" si="1"/>
        <v>17.489999999999998</v>
      </c>
      <c r="AA4" s="1">
        <f t="shared" si="1"/>
        <v>24.2</v>
      </c>
    </row>
    <row r="5" spans="1:27" x14ac:dyDescent="0.3">
      <c r="A5" s="1">
        <v>3</v>
      </c>
      <c r="B5" s="1">
        <v>8.52</v>
      </c>
      <c r="C5" s="1">
        <v>8.5399999999999991</v>
      </c>
      <c r="D5" s="1">
        <v>21.49</v>
      </c>
      <c r="E5" s="1">
        <v>10.89</v>
      </c>
      <c r="F5" s="1">
        <v>4.68</v>
      </c>
      <c r="H5" s="1">
        <v>3</v>
      </c>
      <c r="I5" s="1">
        <v>42.98</v>
      </c>
      <c r="J5" s="1">
        <v>44.49</v>
      </c>
      <c r="K5" s="1">
        <v>57.28</v>
      </c>
      <c r="L5" s="1">
        <v>43.96</v>
      </c>
      <c r="M5" s="1">
        <v>23.77</v>
      </c>
      <c r="O5" s="1">
        <v>3</v>
      </c>
      <c r="P5" s="1">
        <v>39.54</v>
      </c>
      <c r="Q5" s="1">
        <v>42.66</v>
      </c>
      <c r="R5" s="1">
        <v>25.32</v>
      </c>
      <c r="S5" s="1">
        <v>39.520000000000003</v>
      </c>
      <c r="T5" s="1">
        <v>49.74</v>
      </c>
      <c r="V5" s="1">
        <v>3</v>
      </c>
      <c r="W5" s="1">
        <f t="shared" ref="W5:AA5" si="2">100-P5-I5</f>
        <v>17.48</v>
      </c>
      <c r="X5" s="1">
        <f t="shared" si="2"/>
        <v>12.85</v>
      </c>
      <c r="Y5" s="1">
        <f t="shared" si="2"/>
        <v>17.399999999999999</v>
      </c>
      <c r="Z5" s="1">
        <f t="shared" si="2"/>
        <v>16.52</v>
      </c>
      <c r="AA5" s="1">
        <f t="shared" si="2"/>
        <v>26.49</v>
      </c>
    </row>
    <row r="6" spans="1:27" x14ac:dyDescent="0.3">
      <c r="A6" s="1" t="s">
        <v>0</v>
      </c>
      <c r="H6" s="1" t="s">
        <v>27</v>
      </c>
    </row>
    <row r="7" spans="1:27" x14ac:dyDescent="0.45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H7" s="1" t="s">
        <v>1</v>
      </c>
      <c r="I7" s="2" t="s">
        <v>2</v>
      </c>
      <c r="J7" s="2" t="s">
        <v>3</v>
      </c>
      <c r="K7" s="2" t="s">
        <v>4</v>
      </c>
      <c r="L7" s="2" t="s">
        <v>5</v>
      </c>
      <c r="M7" s="2" t="s">
        <v>6</v>
      </c>
      <c r="O7" s="1" t="s">
        <v>1</v>
      </c>
      <c r="P7" s="2" t="s">
        <v>2</v>
      </c>
      <c r="Q7" s="2" t="s">
        <v>3</v>
      </c>
      <c r="R7" s="2" t="s">
        <v>4</v>
      </c>
      <c r="S7" s="2" t="s">
        <v>5</v>
      </c>
      <c r="T7" s="2" t="s">
        <v>6</v>
      </c>
      <c r="V7" s="1" t="s">
        <v>1</v>
      </c>
      <c r="W7" s="2" t="s">
        <v>2</v>
      </c>
      <c r="X7" s="2" t="s">
        <v>3</v>
      </c>
      <c r="Y7" s="2" t="s">
        <v>4</v>
      </c>
      <c r="Z7" s="2" t="s">
        <v>5</v>
      </c>
      <c r="AA7" s="2" t="s">
        <v>6</v>
      </c>
    </row>
    <row r="8" spans="1:27" x14ac:dyDescent="0.3">
      <c r="A8" s="1">
        <v>1</v>
      </c>
      <c r="B8" s="1">
        <f>9.37+1.07</f>
        <v>10.44</v>
      </c>
      <c r="C8" s="1">
        <f>9.14+1.48</f>
        <v>10.62</v>
      </c>
      <c r="D8" s="1">
        <f>33.2+2.73</f>
        <v>35.93</v>
      </c>
      <c r="E8" s="1">
        <f>10.69+0.96</f>
        <v>11.65</v>
      </c>
      <c r="F8" s="1">
        <f>3.86+1.38</f>
        <v>5.24</v>
      </c>
      <c r="H8" s="1">
        <v>1</v>
      </c>
      <c r="I8" s="1">
        <v>48.41</v>
      </c>
      <c r="J8" s="1">
        <v>48.1</v>
      </c>
      <c r="K8" s="1">
        <v>63.62</v>
      </c>
      <c r="L8" s="1">
        <v>47.52</v>
      </c>
      <c r="M8" s="1">
        <v>28.48</v>
      </c>
      <c r="O8" s="1">
        <v>1</v>
      </c>
      <c r="P8" s="1">
        <v>28.53</v>
      </c>
      <c r="Q8" s="1">
        <v>25.92</v>
      </c>
      <c r="R8" s="1">
        <v>18.91</v>
      </c>
      <c r="S8" s="1">
        <v>27.2</v>
      </c>
      <c r="T8" s="1">
        <v>37.96</v>
      </c>
      <c r="V8" s="1">
        <v>1</v>
      </c>
      <c r="W8" s="1">
        <f t="shared" ref="W8:AA8" si="3">100-P8-I8</f>
        <v>23.06</v>
      </c>
      <c r="X8" s="1">
        <f t="shared" si="3"/>
        <v>25.98</v>
      </c>
      <c r="Y8" s="1">
        <f t="shared" si="3"/>
        <v>17.47</v>
      </c>
      <c r="Z8" s="1">
        <f t="shared" si="3"/>
        <v>25.28</v>
      </c>
      <c r="AA8" s="1">
        <f t="shared" si="3"/>
        <v>33.56</v>
      </c>
    </row>
    <row r="9" spans="1:27" x14ac:dyDescent="0.3">
      <c r="A9" s="1">
        <v>2</v>
      </c>
      <c r="B9" s="1">
        <v>12.16</v>
      </c>
      <c r="C9" s="1">
        <v>10.24</v>
      </c>
      <c r="D9" s="1">
        <v>26.57</v>
      </c>
      <c r="E9" s="1">
        <v>12.44</v>
      </c>
      <c r="F9" s="1">
        <v>5.46</v>
      </c>
      <c r="H9" s="1">
        <v>2</v>
      </c>
      <c r="I9" s="1">
        <v>49.33</v>
      </c>
      <c r="J9" s="1">
        <v>48.82</v>
      </c>
      <c r="K9" s="1">
        <v>79.62</v>
      </c>
      <c r="L9" s="1">
        <v>50.84</v>
      </c>
      <c r="M9" s="1">
        <v>31.45</v>
      </c>
      <c r="O9" s="1">
        <v>2</v>
      </c>
      <c r="P9" s="1">
        <v>42.19</v>
      </c>
      <c r="Q9" s="1">
        <v>42.01</v>
      </c>
      <c r="R9" s="1">
        <v>18.07</v>
      </c>
      <c r="S9" s="1">
        <v>42.28</v>
      </c>
      <c r="T9" s="1">
        <v>41.15</v>
      </c>
      <c r="V9" s="1">
        <v>2</v>
      </c>
      <c r="W9" s="1">
        <f t="shared" ref="W9:AA9" si="4">100-P9-I9</f>
        <v>8.48</v>
      </c>
      <c r="X9" s="1">
        <f t="shared" si="4"/>
        <v>9.17</v>
      </c>
      <c r="Y9" s="1">
        <f t="shared" si="4"/>
        <v>2.31</v>
      </c>
      <c r="Z9" s="1">
        <f t="shared" si="4"/>
        <v>6.88</v>
      </c>
      <c r="AA9" s="1">
        <f t="shared" si="4"/>
        <v>27.4</v>
      </c>
    </row>
    <row r="10" spans="1:27" x14ac:dyDescent="0.3">
      <c r="A10" s="1">
        <v>3</v>
      </c>
      <c r="B10" s="1">
        <v>9.59</v>
      </c>
      <c r="C10" s="1">
        <v>12.72</v>
      </c>
      <c r="D10" s="1">
        <v>29.43</v>
      </c>
      <c r="E10" s="1">
        <v>11.15</v>
      </c>
      <c r="F10" s="1">
        <v>4.2699999999999996</v>
      </c>
      <c r="H10" s="1">
        <v>3</v>
      </c>
      <c r="I10" s="1">
        <v>56.5</v>
      </c>
      <c r="J10" s="1">
        <v>54.94</v>
      </c>
      <c r="K10" s="1">
        <v>75.66</v>
      </c>
      <c r="L10" s="1">
        <v>57.88</v>
      </c>
      <c r="M10" s="1">
        <v>32.049999999999997</v>
      </c>
      <c r="O10" s="1">
        <v>3</v>
      </c>
      <c r="P10" s="1">
        <v>38.35</v>
      </c>
      <c r="Q10" s="1">
        <v>39.53</v>
      </c>
      <c r="R10" s="1">
        <v>16.38</v>
      </c>
      <c r="S10" s="1">
        <v>38.46</v>
      </c>
      <c r="T10" s="1">
        <v>50.42</v>
      </c>
      <c r="V10" s="1">
        <v>3</v>
      </c>
      <c r="W10" s="1">
        <f t="shared" ref="W10:AA10" si="5">100-P10-I10</f>
        <v>5.15</v>
      </c>
      <c r="X10" s="1">
        <f t="shared" si="5"/>
        <v>5.53</v>
      </c>
      <c r="Y10" s="1">
        <f t="shared" si="5"/>
        <v>7.9600000000000097</v>
      </c>
      <c r="Z10" s="1">
        <f t="shared" si="5"/>
        <v>3.66</v>
      </c>
      <c r="AA10" s="1">
        <f t="shared" si="5"/>
        <v>17.53</v>
      </c>
    </row>
    <row r="12" spans="1:27" x14ac:dyDescent="0.35">
      <c r="A12" s="1" t="s">
        <v>28</v>
      </c>
      <c r="B12" s="3" t="s">
        <v>33</v>
      </c>
      <c r="F12" s="3" t="s">
        <v>34</v>
      </c>
      <c r="K12" s="3" t="s">
        <v>35</v>
      </c>
      <c r="P12" s="1" t="s">
        <v>36</v>
      </c>
      <c r="U12" s="3" t="s">
        <v>37</v>
      </c>
    </row>
    <row r="13" spans="1:27" x14ac:dyDescent="0.45">
      <c r="A13" s="1" t="s">
        <v>1</v>
      </c>
      <c r="B13" s="2" t="s">
        <v>2</v>
      </c>
      <c r="C13" s="2" t="s">
        <v>3</v>
      </c>
      <c r="D13" s="2" t="s">
        <v>4</v>
      </c>
      <c r="F13" s="1" t="s">
        <v>1</v>
      </c>
      <c r="G13" s="2" t="s">
        <v>2</v>
      </c>
      <c r="H13" s="2" t="s">
        <v>3</v>
      </c>
      <c r="I13" s="2" t="s">
        <v>4</v>
      </c>
      <c r="K13" s="1" t="s">
        <v>1</v>
      </c>
      <c r="L13" s="2" t="s">
        <v>2</v>
      </c>
      <c r="M13" s="2" t="s">
        <v>3</v>
      </c>
      <c r="N13" s="2" t="s">
        <v>4</v>
      </c>
      <c r="P13" s="1" t="s">
        <v>1</v>
      </c>
      <c r="Q13" s="2" t="s">
        <v>2</v>
      </c>
      <c r="R13" s="2" t="s">
        <v>3</v>
      </c>
      <c r="S13" s="2" t="s">
        <v>4</v>
      </c>
      <c r="U13" s="1" t="s">
        <v>1</v>
      </c>
      <c r="V13" s="2" t="s">
        <v>2</v>
      </c>
      <c r="W13" s="2" t="s">
        <v>3</v>
      </c>
      <c r="X13" s="2" t="s">
        <v>4</v>
      </c>
    </row>
    <row r="14" spans="1:27" x14ac:dyDescent="0.3">
      <c r="A14" s="1">
        <v>1</v>
      </c>
      <c r="B14" s="1">
        <v>0.91400000000000003</v>
      </c>
      <c r="C14" s="1">
        <v>1.0469999999999999</v>
      </c>
      <c r="D14" s="1">
        <v>2.5139999999999998</v>
      </c>
      <c r="F14" s="1">
        <v>1</v>
      </c>
      <c r="G14" s="1">
        <v>1.0900000000000001</v>
      </c>
      <c r="H14" s="1">
        <v>0.95699999999999996</v>
      </c>
      <c r="I14" s="1">
        <v>2.0449999999999999</v>
      </c>
      <c r="K14" s="1">
        <v>1</v>
      </c>
      <c r="L14" s="1">
        <v>1.052</v>
      </c>
      <c r="M14" s="1">
        <v>1.0960000000000001</v>
      </c>
      <c r="N14" s="1">
        <v>1.7869999999999999</v>
      </c>
      <c r="P14" s="1">
        <v>1</v>
      </c>
      <c r="Q14" s="1">
        <v>0.97799999999999998</v>
      </c>
      <c r="R14" s="1">
        <v>1</v>
      </c>
      <c r="S14" s="1">
        <v>0.442</v>
      </c>
      <c r="U14" s="1">
        <v>1</v>
      </c>
      <c r="V14" s="1">
        <v>1.0369999999999999</v>
      </c>
      <c r="W14" s="1">
        <v>1.0860000000000001</v>
      </c>
      <c r="X14" s="1">
        <v>0.34100000000000003</v>
      </c>
    </row>
    <row r="15" spans="1:27" x14ac:dyDescent="0.3">
      <c r="A15" s="1">
        <v>2</v>
      </c>
      <c r="B15" s="1">
        <v>1.012</v>
      </c>
      <c r="C15" s="1">
        <v>0.85899999999999999</v>
      </c>
      <c r="D15" s="1">
        <v>2.972</v>
      </c>
      <c r="F15" s="1">
        <v>2</v>
      </c>
      <c r="G15" s="1">
        <v>0.88800000000000001</v>
      </c>
      <c r="H15" s="1">
        <v>0.875</v>
      </c>
      <c r="I15" s="1">
        <v>2.1190000000000002</v>
      </c>
      <c r="K15" s="1">
        <v>2</v>
      </c>
      <c r="L15" s="1">
        <v>1.0569999999999999</v>
      </c>
      <c r="M15" s="1">
        <v>1.052</v>
      </c>
      <c r="N15" s="1">
        <v>2.1440000000000001</v>
      </c>
      <c r="P15" s="1">
        <v>2</v>
      </c>
      <c r="Q15" s="1">
        <v>1.097</v>
      </c>
      <c r="R15" s="1">
        <v>0.86599999999999999</v>
      </c>
      <c r="S15" s="1">
        <v>0.41899999999999998</v>
      </c>
      <c r="U15" s="1">
        <v>2</v>
      </c>
      <c r="V15" s="1">
        <v>1.0680000000000001</v>
      </c>
      <c r="W15" s="1">
        <v>1.133</v>
      </c>
      <c r="X15" s="1">
        <v>0.29399999999999998</v>
      </c>
    </row>
    <row r="16" spans="1:27" x14ac:dyDescent="0.3">
      <c r="A16" s="1">
        <v>3</v>
      </c>
      <c r="B16" s="1">
        <v>1.075</v>
      </c>
      <c r="C16" s="1">
        <v>0.95</v>
      </c>
      <c r="D16" s="1">
        <v>2.5720000000000001</v>
      </c>
      <c r="F16" s="1">
        <v>3</v>
      </c>
      <c r="G16" s="1">
        <v>1.022</v>
      </c>
      <c r="H16" s="1">
        <v>1.089</v>
      </c>
      <c r="I16" s="1">
        <v>2.5019999999999998</v>
      </c>
      <c r="K16" s="1">
        <v>3</v>
      </c>
      <c r="L16" s="1">
        <v>0.89</v>
      </c>
      <c r="M16" s="1">
        <v>0.90700000000000003</v>
      </c>
      <c r="N16" s="1">
        <v>1.784</v>
      </c>
      <c r="P16" s="1">
        <v>3</v>
      </c>
      <c r="Q16" s="1">
        <v>0.92500000000000004</v>
      </c>
      <c r="R16" s="1">
        <v>1.02</v>
      </c>
      <c r="S16" s="1">
        <v>0.51300000000000001</v>
      </c>
      <c r="U16" s="1">
        <v>3</v>
      </c>
      <c r="V16" s="1">
        <v>0.89500000000000002</v>
      </c>
      <c r="W16" s="1">
        <v>0.92200000000000004</v>
      </c>
      <c r="X16" s="1">
        <v>0.36099999999999999</v>
      </c>
    </row>
    <row r="17" spans="1:24" x14ac:dyDescent="0.45">
      <c r="A17" s="1" t="s">
        <v>1</v>
      </c>
      <c r="B17" s="2" t="s">
        <v>2</v>
      </c>
      <c r="C17" s="2" t="s">
        <v>3</v>
      </c>
      <c r="D17" s="2" t="s">
        <v>4</v>
      </c>
      <c r="F17" s="1" t="s">
        <v>1</v>
      </c>
      <c r="G17" s="2" t="s">
        <v>2</v>
      </c>
      <c r="H17" s="2" t="s">
        <v>3</v>
      </c>
      <c r="I17" s="2" t="s">
        <v>4</v>
      </c>
      <c r="K17" s="1" t="s">
        <v>1</v>
      </c>
      <c r="L17" s="2" t="s">
        <v>2</v>
      </c>
      <c r="M17" s="2" t="s">
        <v>38</v>
      </c>
      <c r="N17" s="2" t="s">
        <v>39</v>
      </c>
      <c r="P17" s="1" t="s">
        <v>1</v>
      </c>
      <c r="Q17" s="2" t="s">
        <v>2</v>
      </c>
      <c r="R17" s="2" t="s">
        <v>38</v>
      </c>
      <c r="S17" s="2" t="s">
        <v>39</v>
      </c>
      <c r="U17" s="1" t="s">
        <v>1</v>
      </c>
      <c r="V17" s="2" t="s">
        <v>2</v>
      </c>
      <c r="W17" s="2" t="s">
        <v>38</v>
      </c>
      <c r="X17" s="2" t="s">
        <v>39</v>
      </c>
    </row>
    <row r="18" spans="1:24" x14ac:dyDescent="0.3">
      <c r="A18" s="1">
        <v>1</v>
      </c>
      <c r="B18" s="1">
        <v>0.879</v>
      </c>
      <c r="C18" s="1">
        <v>0.94699999999999995</v>
      </c>
      <c r="D18" s="1">
        <v>0.26600000000000001</v>
      </c>
      <c r="F18" s="1">
        <v>1</v>
      </c>
      <c r="G18" s="1">
        <v>0.89500000000000002</v>
      </c>
      <c r="H18" s="1">
        <v>1.056</v>
      </c>
      <c r="I18" s="1">
        <v>2.7719999999999998</v>
      </c>
      <c r="K18" s="1">
        <v>1</v>
      </c>
      <c r="L18" s="1">
        <v>1.0840000000000001</v>
      </c>
      <c r="M18" s="1">
        <v>1.07</v>
      </c>
      <c r="N18" s="1">
        <v>2.86</v>
      </c>
      <c r="P18" s="1">
        <v>1</v>
      </c>
      <c r="Q18" s="1">
        <v>1.093</v>
      </c>
      <c r="R18" s="1">
        <v>1.018</v>
      </c>
      <c r="S18" s="1">
        <v>0.49299999999999999</v>
      </c>
      <c r="U18" s="1">
        <v>1</v>
      </c>
      <c r="V18" s="1">
        <v>0.996</v>
      </c>
      <c r="W18" s="1">
        <v>0.88100000000000001</v>
      </c>
      <c r="X18" s="1">
        <v>0.44800000000000001</v>
      </c>
    </row>
    <row r="19" spans="1:24" x14ac:dyDescent="0.3">
      <c r="A19" s="1">
        <v>2</v>
      </c>
      <c r="B19" s="1">
        <v>1.0840000000000001</v>
      </c>
      <c r="C19" s="1">
        <v>1.165</v>
      </c>
      <c r="D19" s="1">
        <v>0.25900000000000001</v>
      </c>
      <c r="F19" s="1">
        <v>2</v>
      </c>
      <c r="G19" s="1">
        <v>1.0549999999999999</v>
      </c>
      <c r="H19" s="1">
        <v>0.85899999999999999</v>
      </c>
      <c r="I19" s="1">
        <v>2.2360000000000002</v>
      </c>
      <c r="K19" s="1">
        <v>2</v>
      </c>
      <c r="L19" s="1">
        <v>0.93600000000000005</v>
      </c>
      <c r="M19" s="1">
        <v>0.92200000000000004</v>
      </c>
      <c r="N19" s="1">
        <v>2.5939999999999999</v>
      </c>
      <c r="P19" s="1">
        <v>2</v>
      </c>
      <c r="Q19" s="1">
        <v>0.91600000000000004</v>
      </c>
      <c r="R19" s="1">
        <v>1.246</v>
      </c>
      <c r="S19" s="1">
        <v>0.47699999999999998</v>
      </c>
      <c r="U19" s="1">
        <v>2</v>
      </c>
      <c r="V19" s="1">
        <v>0.91</v>
      </c>
      <c r="W19" s="1">
        <v>0.96799999999999997</v>
      </c>
      <c r="X19" s="1">
        <v>0.371</v>
      </c>
    </row>
    <row r="20" spans="1:24" x14ac:dyDescent="0.3">
      <c r="A20" s="1">
        <v>3</v>
      </c>
      <c r="B20" s="1">
        <v>1.0369999999999999</v>
      </c>
      <c r="C20" s="1">
        <v>1.0920000000000001</v>
      </c>
      <c r="D20" s="1">
        <v>0.32100000000000001</v>
      </c>
      <c r="F20" s="1">
        <v>3</v>
      </c>
      <c r="G20" s="1">
        <v>1.05</v>
      </c>
      <c r="H20" s="1">
        <v>1.01</v>
      </c>
      <c r="I20" s="1">
        <v>2.5129999999999999</v>
      </c>
      <c r="K20" s="1">
        <v>3</v>
      </c>
      <c r="L20" s="1">
        <v>0.98</v>
      </c>
      <c r="M20" s="1">
        <v>1.107</v>
      </c>
      <c r="N20" s="1">
        <v>3.1949999999999998</v>
      </c>
      <c r="P20" s="1">
        <v>3</v>
      </c>
      <c r="Q20" s="1">
        <v>0.99</v>
      </c>
      <c r="R20" s="1">
        <v>1.0389999999999999</v>
      </c>
      <c r="S20" s="1">
        <v>0.57599999999999996</v>
      </c>
      <c r="U20" s="1">
        <v>3</v>
      </c>
      <c r="V20" s="1">
        <v>1.0940000000000001</v>
      </c>
      <c r="W20" s="1">
        <v>1.107</v>
      </c>
      <c r="X20" s="1">
        <v>0.375</v>
      </c>
    </row>
    <row r="22" spans="1:24" x14ac:dyDescent="0.45">
      <c r="A22" s="1" t="s">
        <v>1</v>
      </c>
      <c r="B22" s="2" t="s">
        <v>2</v>
      </c>
      <c r="C22" s="2" t="s">
        <v>38</v>
      </c>
      <c r="D22" s="2" t="s">
        <v>39</v>
      </c>
      <c r="F22" s="1" t="s">
        <v>1</v>
      </c>
      <c r="G22" s="2" t="s">
        <v>2</v>
      </c>
      <c r="H22" s="2" t="s">
        <v>38</v>
      </c>
      <c r="I22" s="2" t="s">
        <v>39</v>
      </c>
      <c r="K22" s="1" t="s">
        <v>1</v>
      </c>
      <c r="L22" s="2" t="s">
        <v>2</v>
      </c>
      <c r="M22" s="2" t="s">
        <v>3</v>
      </c>
      <c r="N22" s="2" t="s">
        <v>4</v>
      </c>
      <c r="P22" s="1" t="s">
        <v>1</v>
      </c>
      <c r="Q22" s="2" t="s">
        <v>2</v>
      </c>
      <c r="R22" s="2" t="s">
        <v>3</v>
      </c>
      <c r="S22" s="2" t="s">
        <v>4</v>
      </c>
      <c r="U22" s="1" t="s">
        <v>1</v>
      </c>
      <c r="V22" s="2" t="s">
        <v>2</v>
      </c>
      <c r="W22" s="2" t="s">
        <v>3</v>
      </c>
      <c r="X22" s="2" t="s">
        <v>4</v>
      </c>
    </row>
    <row r="23" spans="1:24" x14ac:dyDescent="0.3">
      <c r="A23" s="1">
        <v>1</v>
      </c>
      <c r="B23" s="1">
        <v>1.0069999999999999</v>
      </c>
      <c r="C23" s="1">
        <v>0.97199999999999998</v>
      </c>
      <c r="D23" s="1">
        <v>3.46</v>
      </c>
      <c r="F23" s="1">
        <v>1</v>
      </c>
      <c r="G23" s="1">
        <v>1.0249999999999999</v>
      </c>
      <c r="H23" s="1">
        <v>1.056</v>
      </c>
      <c r="I23" s="1">
        <v>3.2080000000000002</v>
      </c>
      <c r="K23" s="1">
        <v>1</v>
      </c>
      <c r="L23" s="1">
        <v>1.012</v>
      </c>
      <c r="M23" s="1">
        <v>0.89800000000000002</v>
      </c>
      <c r="N23" s="1">
        <v>2.3359999999999999</v>
      </c>
      <c r="P23" s="1">
        <v>1</v>
      </c>
      <c r="Q23" s="1">
        <v>1.0669999999999999</v>
      </c>
      <c r="R23" s="1">
        <v>0.89400000000000002</v>
      </c>
      <c r="S23" s="1">
        <v>0.56299999999999994</v>
      </c>
      <c r="U23" s="1">
        <v>1</v>
      </c>
      <c r="V23" s="1">
        <v>0.93500000000000005</v>
      </c>
      <c r="W23" s="1">
        <v>0.89600000000000002</v>
      </c>
      <c r="X23" s="1">
        <v>0.36799999999999999</v>
      </c>
    </row>
    <row r="24" spans="1:24" x14ac:dyDescent="0.3">
      <c r="A24" s="1">
        <v>2</v>
      </c>
      <c r="B24" s="1">
        <v>1.075</v>
      </c>
      <c r="C24" s="1">
        <v>1.222</v>
      </c>
      <c r="D24" s="1">
        <v>3.5960000000000001</v>
      </c>
      <c r="F24" s="1">
        <v>2</v>
      </c>
      <c r="G24" s="1">
        <v>0.88700000000000001</v>
      </c>
      <c r="H24" s="1">
        <v>1.032</v>
      </c>
      <c r="I24" s="1">
        <v>3.1760000000000002</v>
      </c>
      <c r="K24" s="1">
        <v>2</v>
      </c>
      <c r="L24" s="1">
        <v>0.90900000000000003</v>
      </c>
      <c r="M24" s="1">
        <v>0.88300000000000001</v>
      </c>
      <c r="N24" s="1">
        <v>2.3220000000000001</v>
      </c>
      <c r="P24" s="1">
        <v>2</v>
      </c>
      <c r="Q24" s="1">
        <v>0.88900000000000001</v>
      </c>
      <c r="R24" s="1">
        <v>1.0580000000000001</v>
      </c>
      <c r="S24" s="1">
        <v>0.46700000000000003</v>
      </c>
      <c r="U24" s="1">
        <v>2</v>
      </c>
      <c r="V24" s="1">
        <v>1.1359999999999999</v>
      </c>
      <c r="W24" s="1">
        <v>1.0740000000000001</v>
      </c>
      <c r="X24" s="1">
        <v>0.39900000000000002</v>
      </c>
    </row>
    <row r="25" spans="1:24" x14ac:dyDescent="0.3">
      <c r="A25" s="1">
        <v>3</v>
      </c>
      <c r="B25" s="1">
        <v>0.91800000000000004</v>
      </c>
      <c r="C25" s="1">
        <v>1.069</v>
      </c>
      <c r="D25" s="1">
        <v>2.9969999999999999</v>
      </c>
      <c r="F25" s="1">
        <v>3</v>
      </c>
      <c r="G25" s="1">
        <v>1.0880000000000001</v>
      </c>
      <c r="H25" s="1">
        <v>1.2150000000000001</v>
      </c>
      <c r="I25" s="1">
        <v>2.694</v>
      </c>
      <c r="K25" s="1">
        <v>3</v>
      </c>
      <c r="L25" s="1">
        <v>1.08</v>
      </c>
      <c r="M25" s="1">
        <v>1.0660000000000001</v>
      </c>
      <c r="N25" s="1">
        <v>2.7879999999999998</v>
      </c>
      <c r="P25" s="1">
        <v>3</v>
      </c>
      <c r="Q25" s="1">
        <v>1.044</v>
      </c>
      <c r="R25" s="1">
        <v>1.1140000000000001</v>
      </c>
      <c r="S25" s="1">
        <v>0.54500000000000004</v>
      </c>
      <c r="U25" s="1">
        <v>3</v>
      </c>
      <c r="V25" s="1">
        <v>0.92900000000000005</v>
      </c>
      <c r="W25" s="1">
        <v>0.95099999999999996</v>
      </c>
      <c r="X25" s="1">
        <v>0.45500000000000002</v>
      </c>
    </row>
    <row r="27" spans="1:24" x14ac:dyDescent="0.45">
      <c r="A27" s="1" t="s">
        <v>1</v>
      </c>
      <c r="B27" s="2" t="s">
        <v>2</v>
      </c>
      <c r="C27" s="2" t="s">
        <v>38</v>
      </c>
      <c r="D27" s="2" t="s">
        <v>39</v>
      </c>
      <c r="F27" s="1" t="s">
        <v>1</v>
      </c>
      <c r="G27" s="2" t="s">
        <v>2</v>
      </c>
      <c r="H27" s="2" t="s">
        <v>38</v>
      </c>
      <c r="I27" s="2" t="s">
        <v>39</v>
      </c>
      <c r="K27" s="1" t="s">
        <v>1</v>
      </c>
      <c r="L27" s="2" t="s">
        <v>2</v>
      </c>
      <c r="M27" s="2" t="s">
        <v>38</v>
      </c>
      <c r="N27" s="2" t="s">
        <v>39</v>
      </c>
      <c r="P27" s="1" t="s">
        <v>1</v>
      </c>
      <c r="Q27" s="2" t="s">
        <v>2</v>
      </c>
      <c r="R27" s="2" t="s">
        <v>38</v>
      </c>
      <c r="S27" s="2" t="s">
        <v>39</v>
      </c>
      <c r="U27" s="1" t="s">
        <v>1</v>
      </c>
      <c r="V27" s="2" t="s">
        <v>2</v>
      </c>
      <c r="W27" s="2" t="s">
        <v>38</v>
      </c>
      <c r="X27" s="2" t="s">
        <v>39</v>
      </c>
    </row>
    <row r="28" spans="1:24" x14ac:dyDescent="0.3">
      <c r="A28" s="1">
        <v>1</v>
      </c>
      <c r="B28" s="1">
        <v>0.86799999999999999</v>
      </c>
      <c r="C28" s="1">
        <v>1.022</v>
      </c>
      <c r="D28" s="1">
        <v>0.38700000000000001</v>
      </c>
      <c r="F28" s="1">
        <v>1</v>
      </c>
      <c r="G28" s="1">
        <v>0.92400000000000004</v>
      </c>
      <c r="H28" s="1">
        <v>1.01</v>
      </c>
      <c r="I28" s="1">
        <v>3.137</v>
      </c>
      <c r="K28" s="1">
        <v>1</v>
      </c>
      <c r="L28" s="1">
        <v>0.98299999999999998</v>
      </c>
      <c r="M28" s="1">
        <v>0.98199999999999998</v>
      </c>
      <c r="N28" s="1">
        <v>3.1230000000000002</v>
      </c>
      <c r="P28" s="1">
        <v>1</v>
      </c>
      <c r="Q28" s="1">
        <v>0.93799999999999994</v>
      </c>
      <c r="R28" s="1">
        <v>1.048</v>
      </c>
      <c r="S28" s="1">
        <v>0.53800000000000003</v>
      </c>
      <c r="U28" s="1">
        <v>1</v>
      </c>
      <c r="V28" s="1">
        <v>0.997</v>
      </c>
      <c r="W28" s="1">
        <v>1.05</v>
      </c>
      <c r="X28" s="1">
        <v>0.27200000000000002</v>
      </c>
    </row>
    <row r="29" spans="1:24" x14ac:dyDescent="0.3">
      <c r="A29" s="1">
        <v>2</v>
      </c>
      <c r="B29" s="1">
        <v>1.046</v>
      </c>
      <c r="C29" s="1">
        <v>0.84599999999999997</v>
      </c>
      <c r="D29" s="1">
        <v>0.33100000000000002</v>
      </c>
      <c r="F29" s="1">
        <v>2</v>
      </c>
      <c r="G29" s="1">
        <v>1.105</v>
      </c>
      <c r="H29" s="1">
        <v>0.92100000000000004</v>
      </c>
      <c r="I29" s="1">
        <v>2.996</v>
      </c>
      <c r="K29" s="1">
        <v>2</v>
      </c>
      <c r="L29" s="1">
        <v>0.92800000000000005</v>
      </c>
      <c r="M29" s="1">
        <v>1.23</v>
      </c>
      <c r="N29" s="1">
        <v>3.3769999999999998</v>
      </c>
      <c r="P29" s="1">
        <v>2</v>
      </c>
      <c r="Q29" s="1">
        <v>0.98399999999999999</v>
      </c>
      <c r="R29" s="1">
        <v>0.84599999999999997</v>
      </c>
      <c r="S29" s="1">
        <v>0.46800000000000003</v>
      </c>
      <c r="U29" s="1">
        <v>2</v>
      </c>
      <c r="V29" s="1">
        <v>0.90200000000000002</v>
      </c>
      <c r="W29" s="1">
        <v>1.1619999999999999</v>
      </c>
      <c r="X29" s="1">
        <v>0.30599999999999999</v>
      </c>
    </row>
    <row r="30" spans="1:24" x14ac:dyDescent="0.3">
      <c r="A30" s="1">
        <v>3</v>
      </c>
      <c r="B30" s="1">
        <v>1.0860000000000001</v>
      </c>
      <c r="C30" s="1">
        <v>0.97599999999999998</v>
      </c>
      <c r="D30" s="1">
        <v>0.315</v>
      </c>
      <c r="F30" s="1">
        <v>3</v>
      </c>
      <c r="G30" s="1">
        <v>0.97099999999999997</v>
      </c>
      <c r="H30" s="1">
        <v>1.155</v>
      </c>
      <c r="I30" s="1">
        <v>2.6059999999999999</v>
      </c>
      <c r="K30" s="1">
        <v>3</v>
      </c>
      <c r="L30" s="1">
        <v>1.089</v>
      </c>
      <c r="M30" s="1">
        <v>1.109</v>
      </c>
      <c r="N30" s="1">
        <v>2.7250000000000001</v>
      </c>
      <c r="P30" s="1">
        <v>3</v>
      </c>
      <c r="Q30" s="1">
        <v>1.0780000000000001</v>
      </c>
      <c r="R30" s="1">
        <v>0.89200000000000002</v>
      </c>
      <c r="S30" s="1">
        <v>0.437</v>
      </c>
      <c r="U30" s="1">
        <v>3</v>
      </c>
      <c r="V30" s="1">
        <v>1.1000000000000001</v>
      </c>
      <c r="W30" s="1">
        <v>0.98</v>
      </c>
      <c r="X30" s="1">
        <v>0.25900000000000001</v>
      </c>
    </row>
    <row r="32" spans="1:24" x14ac:dyDescent="0.3">
      <c r="A32" s="1" t="s">
        <v>29</v>
      </c>
    </row>
    <row r="33" spans="1:24" x14ac:dyDescent="0.45">
      <c r="A33" s="1" t="s">
        <v>1</v>
      </c>
      <c r="B33" s="2" t="s">
        <v>2</v>
      </c>
      <c r="C33" s="2" t="s">
        <v>3</v>
      </c>
      <c r="D33" s="2" t="s">
        <v>4</v>
      </c>
      <c r="F33" s="1" t="s">
        <v>1</v>
      </c>
      <c r="G33" s="2" t="s">
        <v>2</v>
      </c>
      <c r="H33" s="2" t="s">
        <v>3</v>
      </c>
      <c r="I33" s="2" t="s">
        <v>4</v>
      </c>
      <c r="K33" s="1" t="s">
        <v>1</v>
      </c>
      <c r="L33" s="2" t="s">
        <v>2</v>
      </c>
      <c r="M33" s="2" t="s">
        <v>3</v>
      </c>
      <c r="N33" s="2" t="s">
        <v>4</v>
      </c>
      <c r="P33" s="1" t="s">
        <v>1</v>
      </c>
      <c r="Q33" s="2" t="s">
        <v>2</v>
      </c>
      <c r="R33" s="2" t="s">
        <v>3</v>
      </c>
      <c r="S33" s="2" t="s">
        <v>4</v>
      </c>
      <c r="U33" s="1" t="s">
        <v>1</v>
      </c>
      <c r="V33" s="2" t="s">
        <v>2</v>
      </c>
      <c r="W33" s="2" t="s">
        <v>3</v>
      </c>
      <c r="X33" s="2" t="s">
        <v>4</v>
      </c>
    </row>
    <row r="34" spans="1:24" x14ac:dyDescent="0.3">
      <c r="A34" s="1">
        <v>1</v>
      </c>
      <c r="B34" s="1">
        <v>0.96499999999999997</v>
      </c>
      <c r="C34" s="1">
        <v>0.95599999999999996</v>
      </c>
      <c r="D34" s="1">
        <v>2.8149999999999999</v>
      </c>
      <c r="F34" s="1">
        <v>1</v>
      </c>
      <c r="G34" s="1">
        <v>0.94299999999999995</v>
      </c>
      <c r="H34" s="1">
        <v>0.95699999999999996</v>
      </c>
      <c r="I34" s="1">
        <v>0.23799999999999999</v>
      </c>
      <c r="K34" s="1">
        <v>1</v>
      </c>
      <c r="L34" s="1">
        <v>0.94899999999999995</v>
      </c>
      <c r="M34" s="1">
        <v>1.2</v>
      </c>
      <c r="N34" s="1">
        <v>0.36799999999999999</v>
      </c>
      <c r="P34" s="1">
        <v>1</v>
      </c>
      <c r="Q34" s="1">
        <v>1.099</v>
      </c>
      <c r="R34" s="1">
        <v>1.198</v>
      </c>
      <c r="S34" s="1">
        <v>0.41299999999999998</v>
      </c>
      <c r="U34" s="1">
        <v>1</v>
      </c>
      <c r="V34" s="1">
        <v>1.0589999999999999</v>
      </c>
      <c r="W34" s="1">
        <v>1.0169999999999999</v>
      </c>
      <c r="X34" s="1">
        <v>2.68</v>
      </c>
    </row>
    <row r="35" spans="1:24" x14ac:dyDescent="0.3">
      <c r="A35" s="1">
        <v>2</v>
      </c>
      <c r="B35" s="1">
        <v>0.93</v>
      </c>
      <c r="C35" s="1">
        <v>1.0580000000000001</v>
      </c>
      <c r="D35" s="1">
        <v>2.488</v>
      </c>
      <c r="F35" s="1">
        <v>2</v>
      </c>
      <c r="G35" s="1">
        <v>1.123</v>
      </c>
      <c r="H35" s="1">
        <v>0.999</v>
      </c>
      <c r="I35" s="1">
        <v>0.28499999999999998</v>
      </c>
      <c r="K35" s="1">
        <v>2</v>
      </c>
      <c r="L35" s="1">
        <v>0.91900000000000004</v>
      </c>
      <c r="M35" s="1">
        <v>0.95899999999999996</v>
      </c>
      <c r="N35" s="1">
        <v>0.45400000000000001</v>
      </c>
      <c r="P35" s="1">
        <v>2</v>
      </c>
      <c r="Q35" s="1">
        <v>0.998</v>
      </c>
      <c r="R35" s="1">
        <v>1.028</v>
      </c>
      <c r="S35" s="1">
        <v>0.34200000000000003</v>
      </c>
      <c r="U35" s="1">
        <v>2</v>
      </c>
      <c r="V35" s="1">
        <v>0.90400000000000003</v>
      </c>
      <c r="W35" s="1">
        <v>0.86099999999999999</v>
      </c>
      <c r="X35" s="1">
        <v>3.238</v>
      </c>
    </row>
    <row r="36" spans="1:24" x14ac:dyDescent="0.3">
      <c r="A36" s="1">
        <v>3</v>
      </c>
      <c r="B36" s="1">
        <v>1.1040000000000001</v>
      </c>
      <c r="C36" s="1">
        <v>0.85</v>
      </c>
      <c r="D36" s="1">
        <v>3.07</v>
      </c>
      <c r="F36" s="1">
        <v>3</v>
      </c>
      <c r="G36" s="1">
        <v>0.93300000000000005</v>
      </c>
      <c r="H36" s="1">
        <v>1.131</v>
      </c>
      <c r="I36" s="1">
        <v>0.23599999999999999</v>
      </c>
      <c r="K36" s="1">
        <v>3</v>
      </c>
      <c r="L36" s="1">
        <v>1.1319999999999999</v>
      </c>
      <c r="M36" s="1">
        <v>1.1539999999999999</v>
      </c>
      <c r="N36" s="1">
        <v>0.432</v>
      </c>
      <c r="P36" s="1">
        <v>3</v>
      </c>
      <c r="Q36" s="1">
        <v>0.90300000000000002</v>
      </c>
      <c r="R36" s="1">
        <v>0.97799999999999998</v>
      </c>
      <c r="S36" s="1">
        <v>0.34300000000000003</v>
      </c>
      <c r="U36" s="1">
        <v>3</v>
      </c>
      <c r="V36" s="1">
        <v>1.038</v>
      </c>
      <c r="W36" s="1">
        <v>1.0649999999999999</v>
      </c>
      <c r="X36" s="1">
        <v>3.12</v>
      </c>
    </row>
    <row r="38" spans="1:24" x14ac:dyDescent="0.45">
      <c r="A38" s="1" t="s">
        <v>1</v>
      </c>
      <c r="B38" s="2" t="s">
        <v>2</v>
      </c>
      <c r="C38" s="2" t="s">
        <v>38</v>
      </c>
      <c r="D38" s="2" t="s">
        <v>39</v>
      </c>
      <c r="F38" s="1" t="s">
        <v>1</v>
      </c>
      <c r="G38" s="2" t="s">
        <v>2</v>
      </c>
      <c r="H38" s="2" t="s">
        <v>38</v>
      </c>
      <c r="I38" s="2" t="s">
        <v>39</v>
      </c>
      <c r="K38" s="1" t="s">
        <v>1</v>
      </c>
      <c r="L38" s="2" t="s">
        <v>2</v>
      </c>
      <c r="M38" s="2" t="s">
        <v>38</v>
      </c>
      <c r="N38" s="2" t="s">
        <v>39</v>
      </c>
      <c r="P38" s="1" t="s">
        <v>1</v>
      </c>
      <c r="Q38" s="2" t="s">
        <v>2</v>
      </c>
      <c r="R38" s="2" t="s">
        <v>38</v>
      </c>
      <c r="S38" s="2" t="s">
        <v>39</v>
      </c>
      <c r="U38" s="1" t="s">
        <v>1</v>
      </c>
      <c r="V38" s="2" t="s">
        <v>2</v>
      </c>
      <c r="W38" s="2" t="s">
        <v>38</v>
      </c>
      <c r="X38" s="2" t="s">
        <v>39</v>
      </c>
    </row>
    <row r="39" spans="1:24" x14ac:dyDescent="0.3">
      <c r="A39" s="1">
        <v>1</v>
      </c>
      <c r="B39" s="1">
        <v>1.054</v>
      </c>
      <c r="C39" s="1">
        <v>1.103</v>
      </c>
      <c r="D39" s="1">
        <v>0.36699999999999999</v>
      </c>
      <c r="F39" s="1">
        <v>1</v>
      </c>
      <c r="G39" s="1">
        <v>0.92800000000000005</v>
      </c>
      <c r="H39" s="1">
        <v>1.056</v>
      </c>
      <c r="I39" s="1">
        <v>2.5129999999999999</v>
      </c>
      <c r="K39" s="1">
        <v>1</v>
      </c>
      <c r="L39" s="1">
        <v>0.99399999999999999</v>
      </c>
      <c r="M39" s="1">
        <v>1.1850000000000001</v>
      </c>
      <c r="N39" s="1">
        <v>3.3210000000000002</v>
      </c>
      <c r="P39" s="1">
        <v>1</v>
      </c>
      <c r="Q39" s="1">
        <v>0.91900000000000004</v>
      </c>
      <c r="R39" s="1">
        <v>1.204</v>
      </c>
      <c r="S39" s="1">
        <v>2.5</v>
      </c>
      <c r="U39" s="1">
        <v>1</v>
      </c>
      <c r="V39" s="1">
        <v>1.117</v>
      </c>
      <c r="W39" s="1">
        <v>1.1040000000000001</v>
      </c>
      <c r="X39" s="1">
        <v>0.52900000000000003</v>
      </c>
    </row>
    <row r="40" spans="1:24" x14ac:dyDescent="0.3">
      <c r="A40" s="1">
        <v>2</v>
      </c>
      <c r="B40" s="1">
        <v>1.032</v>
      </c>
      <c r="C40" s="1">
        <v>1.2130000000000001</v>
      </c>
      <c r="D40" s="1">
        <v>0.36699999999999999</v>
      </c>
      <c r="F40" s="1">
        <v>2</v>
      </c>
      <c r="G40" s="1">
        <v>0.95899999999999996</v>
      </c>
      <c r="H40" s="1">
        <v>0.85599999999999998</v>
      </c>
      <c r="I40" s="1">
        <v>3.1040000000000001</v>
      </c>
      <c r="K40" s="1">
        <v>2</v>
      </c>
      <c r="L40" s="1">
        <v>0.92</v>
      </c>
      <c r="M40" s="1">
        <v>0.95699999999999996</v>
      </c>
      <c r="N40" s="1">
        <v>3.4660000000000002</v>
      </c>
      <c r="P40" s="1">
        <v>2</v>
      </c>
      <c r="Q40" s="1">
        <v>0.98099999999999998</v>
      </c>
      <c r="R40" s="1">
        <v>0.98099999999999998</v>
      </c>
      <c r="S40" s="1">
        <v>2.6840000000000002</v>
      </c>
      <c r="U40" s="1">
        <v>2</v>
      </c>
      <c r="V40" s="1">
        <v>0.97</v>
      </c>
      <c r="W40" s="1">
        <v>0.91600000000000004</v>
      </c>
      <c r="X40" s="1">
        <v>0.45500000000000002</v>
      </c>
    </row>
    <row r="41" spans="1:24" x14ac:dyDescent="0.3">
      <c r="A41" s="1">
        <v>3</v>
      </c>
      <c r="B41" s="1">
        <v>0.91400000000000003</v>
      </c>
      <c r="C41" s="1">
        <v>1.0169999999999999</v>
      </c>
      <c r="D41" s="1">
        <v>0.44500000000000001</v>
      </c>
      <c r="F41" s="1">
        <v>3</v>
      </c>
      <c r="G41" s="1">
        <v>1.113</v>
      </c>
      <c r="H41" s="1">
        <v>0.93500000000000005</v>
      </c>
      <c r="I41" s="1">
        <v>2.9660000000000002</v>
      </c>
      <c r="K41" s="1">
        <v>3</v>
      </c>
      <c r="L41" s="1">
        <v>1.0860000000000001</v>
      </c>
      <c r="M41" s="1">
        <v>1.107</v>
      </c>
      <c r="N41" s="1">
        <v>2.8109999999999999</v>
      </c>
      <c r="P41" s="1">
        <v>3</v>
      </c>
      <c r="Q41" s="1">
        <v>1.1000000000000001</v>
      </c>
      <c r="R41" s="1">
        <v>0.98</v>
      </c>
      <c r="S41" s="1">
        <v>2.2320000000000002</v>
      </c>
      <c r="U41" s="1">
        <v>3</v>
      </c>
      <c r="V41" s="1">
        <v>0.91300000000000003</v>
      </c>
      <c r="W41" s="1">
        <v>0.89500000000000002</v>
      </c>
      <c r="X41" s="1">
        <v>0.53100000000000003</v>
      </c>
    </row>
    <row r="43" spans="1:24" x14ac:dyDescent="0.45">
      <c r="A43" s="1" t="s">
        <v>1</v>
      </c>
      <c r="B43" s="2" t="s">
        <v>2</v>
      </c>
      <c r="C43" s="2" t="s">
        <v>3</v>
      </c>
      <c r="D43" s="2" t="s">
        <v>4</v>
      </c>
      <c r="F43" s="1" t="s">
        <v>1</v>
      </c>
      <c r="G43" s="2" t="s">
        <v>2</v>
      </c>
      <c r="H43" s="2" t="s">
        <v>3</v>
      </c>
      <c r="I43" s="2" t="s">
        <v>4</v>
      </c>
      <c r="K43" s="1" t="s">
        <v>1</v>
      </c>
      <c r="L43" s="2" t="s">
        <v>2</v>
      </c>
      <c r="M43" s="2" t="s">
        <v>3</v>
      </c>
      <c r="N43" s="2" t="s">
        <v>4</v>
      </c>
      <c r="P43" s="1" t="s">
        <v>1</v>
      </c>
      <c r="Q43" s="2" t="s">
        <v>2</v>
      </c>
      <c r="R43" s="2" t="s">
        <v>3</v>
      </c>
      <c r="S43" s="2" t="s">
        <v>4</v>
      </c>
      <c r="U43" s="1" t="s">
        <v>1</v>
      </c>
      <c r="V43" s="2" t="s">
        <v>2</v>
      </c>
      <c r="W43" s="2" t="s">
        <v>3</v>
      </c>
      <c r="X43" s="2" t="s">
        <v>4</v>
      </c>
    </row>
    <row r="44" spans="1:24" x14ac:dyDescent="0.3">
      <c r="A44" s="1">
        <v>1</v>
      </c>
      <c r="B44" s="1">
        <v>0.99299999999999999</v>
      </c>
      <c r="C44" s="1">
        <v>1.012</v>
      </c>
      <c r="D44" s="1">
        <v>3.399</v>
      </c>
      <c r="F44" s="1">
        <v>1</v>
      </c>
      <c r="G44" s="1">
        <v>1.054</v>
      </c>
      <c r="H44" s="1">
        <v>0.95299999999999996</v>
      </c>
      <c r="I44" s="1">
        <v>0.53500000000000003</v>
      </c>
      <c r="K44" s="1">
        <v>1</v>
      </c>
      <c r="L44" s="1">
        <v>1.0609999999999999</v>
      </c>
      <c r="M44" s="1">
        <v>0.86499999999999999</v>
      </c>
      <c r="N44" s="1">
        <v>0.43</v>
      </c>
      <c r="P44" s="1">
        <v>1</v>
      </c>
      <c r="Q44" s="1">
        <v>0.94799999999999995</v>
      </c>
      <c r="R44" s="1">
        <v>1.044</v>
      </c>
      <c r="S44" s="1">
        <v>0.34599999999999997</v>
      </c>
      <c r="U44" s="1">
        <v>1</v>
      </c>
      <c r="V44" s="1">
        <v>1.0209999999999999</v>
      </c>
      <c r="W44" s="1">
        <v>1.274</v>
      </c>
      <c r="X44" s="1">
        <v>3.036</v>
      </c>
    </row>
    <row r="45" spans="1:24" x14ac:dyDescent="0.3">
      <c r="A45" s="1">
        <v>2</v>
      </c>
      <c r="B45" s="1">
        <v>1.0880000000000001</v>
      </c>
      <c r="C45" s="1">
        <v>1.2070000000000001</v>
      </c>
      <c r="D45" s="1">
        <v>4.2370000000000001</v>
      </c>
      <c r="F45" s="1">
        <v>2</v>
      </c>
      <c r="G45" s="1">
        <v>1.071</v>
      </c>
      <c r="H45" s="1">
        <v>1.0449999999999999</v>
      </c>
      <c r="I45" s="1">
        <v>0.53100000000000003</v>
      </c>
      <c r="K45" s="1">
        <v>2</v>
      </c>
      <c r="L45" s="1">
        <v>0.86499999999999999</v>
      </c>
      <c r="M45" s="1">
        <v>0.97</v>
      </c>
      <c r="N45" s="1">
        <v>0.40500000000000003</v>
      </c>
      <c r="P45" s="1">
        <v>2</v>
      </c>
      <c r="Q45" s="1">
        <v>0.94499999999999995</v>
      </c>
      <c r="R45" s="1">
        <v>1.2410000000000001</v>
      </c>
      <c r="S45" s="1">
        <v>0.28100000000000003</v>
      </c>
      <c r="U45" s="1">
        <v>2</v>
      </c>
      <c r="V45" s="1">
        <v>1.083</v>
      </c>
      <c r="W45" s="1">
        <v>1.145</v>
      </c>
      <c r="X45" s="1">
        <v>2.9470000000000001</v>
      </c>
    </row>
    <row r="46" spans="1:24" x14ac:dyDescent="0.3">
      <c r="A46" s="1">
        <v>3</v>
      </c>
      <c r="B46" s="1">
        <v>0.91900000000000004</v>
      </c>
      <c r="C46" s="1">
        <v>0.998</v>
      </c>
      <c r="D46" s="1">
        <v>3.911</v>
      </c>
      <c r="F46" s="1">
        <v>3</v>
      </c>
      <c r="G46" s="1">
        <v>0.875</v>
      </c>
      <c r="H46" s="1">
        <v>1.137</v>
      </c>
      <c r="I46" s="1">
        <v>0.45500000000000002</v>
      </c>
      <c r="K46" s="1">
        <v>3</v>
      </c>
      <c r="L46" s="1">
        <v>1.0740000000000001</v>
      </c>
      <c r="M46" s="1">
        <v>1.073</v>
      </c>
      <c r="N46" s="1">
        <v>0.34100000000000003</v>
      </c>
      <c r="P46" s="1">
        <v>3</v>
      </c>
      <c r="Q46" s="1">
        <v>1.107</v>
      </c>
      <c r="R46" s="1">
        <v>1.03</v>
      </c>
      <c r="S46" s="1">
        <v>0.35099999999999998</v>
      </c>
      <c r="U46" s="1">
        <v>3</v>
      </c>
      <c r="V46" s="1">
        <v>0.89500000000000002</v>
      </c>
      <c r="W46" s="1">
        <v>1.006</v>
      </c>
      <c r="X46" s="1">
        <v>3.569</v>
      </c>
    </row>
    <row r="48" spans="1:24" x14ac:dyDescent="0.45">
      <c r="A48" s="1" t="s">
        <v>1</v>
      </c>
      <c r="B48" s="2" t="s">
        <v>2</v>
      </c>
      <c r="C48" s="2" t="s">
        <v>38</v>
      </c>
      <c r="D48" s="2" t="s">
        <v>39</v>
      </c>
      <c r="F48" s="1" t="s">
        <v>1</v>
      </c>
      <c r="G48" s="2" t="s">
        <v>2</v>
      </c>
      <c r="H48" s="2" t="s">
        <v>38</v>
      </c>
      <c r="I48" s="2" t="s">
        <v>39</v>
      </c>
      <c r="K48" s="1" t="s">
        <v>1</v>
      </c>
      <c r="L48" s="2" t="s">
        <v>2</v>
      </c>
      <c r="M48" s="2" t="s">
        <v>38</v>
      </c>
      <c r="N48" s="2" t="s">
        <v>39</v>
      </c>
      <c r="P48" s="1" t="s">
        <v>1</v>
      </c>
      <c r="Q48" s="2" t="s">
        <v>2</v>
      </c>
      <c r="R48" s="2" t="s">
        <v>38</v>
      </c>
      <c r="S48" s="2" t="s">
        <v>39</v>
      </c>
      <c r="U48" s="1" t="s">
        <v>1</v>
      </c>
      <c r="V48" s="2" t="s">
        <v>2</v>
      </c>
      <c r="W48" s="2" t="s">
        <v>38</v>
      </c>
      <c r="X48" s="2" t="s">
        <v>39</v>
      </c>
    </row>
    <row r="49" spans="1:24" x14ac:dyDescent="0.3">
      <c r="A49" s="1">
        <v>1</v>
      </c>
      <c r="B49" s="1">
        <v>1.0529999999999999</v>
      </c>
      <c r="C49" s="1">
        <v>0.96299999999999997</v>
      </c>
      <c r="D49" s="1">
        <v>0.28000000000000003</v>
      </c>
      <c r="F49" s="1">
        <v>1</v>
      </c>
      <c r="G49" s="1">
        <v>1.109</v>
      </c>
      <c r="H49" s="1">
        <v>0.86199999999999999</v>
      </c>
      <c r="I49" s="1">
        <v>2.0539999999999998</v>
      </c>
      <c r="K49" s="1">
        <v>1</v>
      </c>
      <c r="L49" s="1">
        <v>1.002</v>
      </c>
      <c r="M49" s="1">
        <v>1.1000000000000001</v>
      </c>
      <c r="N49" s="1">
        <v>2.0150000000000001</v>
      </c>
      <c r="P49" s="1">
        <v>1</v>
      </c>
      <c r="Q49" s="1">
        <v>0.98799999999999999</v>
      </c>
      <c r="R49" s="1">
        <v>1.1240000000000001</v>
      </c>
      <c r="S49" s="1">
        <v>2.1720000000000002</v>
      </c>
      <c r="U49" s="1">
        <v>1</v>
      </c>
      <c r="V49" s="1">
        <v>0.90300000000000002</v>
      </c>
      <c r="W49" s="1">
        <v>1.0149999999999999</v>
      </c>
      <c r="X49" s="1">
        <v>0.44600000000000001</v>
      </c>
    </row>
    <row r="50" spans="1:24" x14ac:dyDescent="0.3">
      <c r="A50" s="1">
        <v>2</v>
      </c>
      <c r="B50" s="1">
        <v>1.0529999999999999</v>
      </c>
      <c r="C50" s="1">
        <v>1.0529999999999999</v>
      </c>
      <c r="D50" s="1">
        <v>0.311</v>
      </c>
      <c r="F50" s="1">
        <v>2</v>
      </c>
      <c r="G50" s="1">
        <v>0.875</v>
      </c>
      <c r="H50" s="1">
        <v>1.0569999999999999</v>
      </c>
      <c r="I50" s="1">
        <v>1.732</v>
      </c>
      <c r="K50" s="1">
        <v>2</v>
      </c>
      <c r="L50" s="1">
        <v>1.123</v>
      </c>
      <c r="M50" s="1">
        <v>1.155</v>
      </c>
      <c r="N50" s="1">
        <v>2.2120000000000002</v>
      </c>
      <c r="P50" s="1">
        <v>2</v>
      </c>
      <c r="Q50" s="1">
        <v>0.89600000000000002</v>
      </c>
      <c r="R50" s="1">
        <v>1.25</v>
      </c>
      <c r="S50" s="1">
        <v>2.036</v>
      </c>
      <c r="U50" s="1">
        <v>2</v>
      </c>
      <c r="V50" s="1">
        <v>1.032</v>
      </c>
      <c r="W50" s="1">
        <v>1.1319999999999999</v>
      </c>
      <c r="X50" s="1">
        <v>0.502</v>
      </c>
    </row>
    <row r="51" spans="1:24" x14ac:dyDescent="0.3">
      <c r="A51" s="1">
        <v>3</v>
      </c>
      <c r="B51" s="1">
        <v>0.89400000000000002</v>
      </c>
      <c r="C51" s="1">
        <v>0.85499999999999998</v>
      </c>
      <c r="D51" s="1">
        <v>0.26100000000000001</v>
      </c>
      <c r="F51" s="1">
        <v>3</v>
      </c>
      <c r="G51" s="1">
        <v>1.016</v>
      </c>
      <c r="H51" s="1">
        <v>1.024</v>
      </c>
      <c r="I51" s="1">
        <v>1.821</v>
      </c>
      <c r="K51" s="1">
        <v>3</v>
      </c>
      <c r="L51" s="1">
        <v>0.875</v>
      </c>
      <c r="M51" s="1">
        <v>0.93200000000000005</v>
      </c>
      <c r="N51" s="1">
        <v>2.508</v>
      </c>
      <c r="P51" s="1">
        <v>3</v>
      </c>
      <c r="Q51" s="1">
        <v>1.117</v>
      </c>
      <c r="R51" s="1">
        <v>0.98</v>
      </c>
      <c r="S51" s="1">
        <v>1.7649999999999999</v>
      </c>
      <c r="U51" s="1">
        <v>3</v>
      </c>
      <c r="V51" s="1">
        <v>1.0649999999999999</v>
      </c>
      <c r="W51" s="1">
        <v>0.95199999999999996</v>
      </c>
      <c r="X51" s="1">
        <v>0.39600000000000002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workbookViewId="0">
      <selection activeCell="D32" sqref="D32"/>
    </sheetView>
  </sheetViews>
  <sheetFormatPr defaultColWidth="9" defaultRowHeight="15" x14ac:dyDescent="0.3"/>
  <cols>
    <col min="1" max="16384" width="9" style="1"/>
  </cols>
  <sheetData>
    <row r="1" spans="1:23" x14ac:dyDescent="0.3">
      <c r="A1" s="1" t="s">
        <v>0</v>
      </c>
      <c r="M1" s="1" t="s">
        <v>27</v>
      </c>
    </row>
    <row r="2" spans="1:23" x14ac:dyDescent="0.45">
      <c r="A2" s="1" t="s">
        <v>1</v>
      </c>
      <c r="B2" s="2" t="s">
        <v>3</v>
      </c>
      <c r="C2" s="2" t="s">
        <v>4</v>
      </c>
      <c r="D2" s="2" t="s">
        <v>5</v>
      </c>
      <c r="E2" s="2" t="s">
        <v>40</v>
      </c>
      <c r="G2" s="1" t="s">
        <v>1</v>
      </c>
      <c r="H2" s="2" t="s">
        <v>3</v>
      </c>
      <c r="I2" s="2" t="s">
        <v>4</v>
      </c>
      <c r="J2" s="2" t="s">
        <v>5</v>
      </c>
      <c r="K2" s="2" t="s">
        <v>40</v>
      </c>
      <c r="M2" s="1" t="s">
        <v>1</v>
      </c>
      <c r="N2" s="2" t="s">
        <v>3</v>
      </c>
      <c r="O2" s="2" t="s">
        <v>4</v>
      </c>
      <c r="P2" s="2" t="s">
        <v>5</v>
      </c>
      <c r="Q2" s="2" t="s">
        <v>40</v>
      </c>
      <c r="S2" s="1" t="s">
        <v>1</v>
      </c>
      <c r="T2" s="2" t="s">
        <v>3</v>
      </c>
      <c r="U2" s="2" t="s">
        <v>4</v>
      </c>
      <c r="V2" s="2" t="s">
        <v>5</v>
      </c>
      <c r="W2" s="2" t="s">
        <v>40</v>
      </c>
    </row>
    <row r="3" spans="1:23" x14ac:dyDescent="0.3">
      <c r="A3" s="1">
        <v>1</v>
      </c>
      <c r="B3" s="1">
        <v>127</v>
      </c>
      <c r="C3" s="1">
        <v>226</v>
      </c>
      <c r="D3" s="1">
        <v>139</v>
      </c>
      <c r="E3" s="1">
        <v>66</v>
      </c>
      <c r="G3" s="1">
        <v>1</v>
      </c>
      <c r="H3" s="1">
        <v>175</v>
      </c>
      <c r="I3" s="1">
        <v>262</v>
      </c>
      <c r="J3" s="1">
        <v>186</v>
      </c>
      <c r="K3" s="1">
        <v>109</v>
      </c>
      <c r="M3" s="1">
        <v>1</v>
      </c>
      <c r="N3" s="1">
        <v>48.06</v>
      </c>
      <c r="O3" s="1">
        <v>18.73</v>
      </c>
      <c r="P3" s="1">
        <v>44.49</v>
      </c>
      <c r="Q3" s="1">
        <v>88.61</v>
      </c>
      <c r="S3" s="1">
        <v>1</v>
      </c>
      <c r="T3" s="1">
        <v>61.84</v>
      </c>
      <c r="U3" s="1">
        <v>27.48</v>
      </c>
      <c r="V3" s="1">
        <v>54.18</v>
      </c>
      <c r="W3" s="1">
        <v>117.22</v>
      </c>
    </row>
    <row r="4" spans="1:23" x14ac:dyDescent="0.3">
      <c r="A4" s="1">
        <v>2</v>
      </c>
      <c r="B4" s="1">
        <v>111</v>
      </c>
      <c r="C4" s="1">
        <v>263</v>
      </c>
      <c r="D4" s="1">
        <v>120</v>
      </c>
      <c r="E4" s="1">
        <v>64</v>
      </c>
      <c r="G4" s="1">
        <v>2</v>
      </c>
      <c r="H4" s="1">
        <v>168</v>
      </c>
      <c r="I4" s="1">
        <v>316</v>
      </c>
      <c r="J4" s="1">
        <v>189</v>
      </c>
      <c r="K4" s="1">
        <v>118</v>
      </c>
      <c r="M4" s="1">
        <v>2</v>
      </c>
      <c r="N4" s="1">
        <v>39.69</v>
      </c>
      <c r="O4" s="1">
        <v>22.62</v>
      </c>
      <c r="P4" s="1">
        <v>39.92</v>
      </c>
      <c r="Q4" s="1">
        <v>73.31</v>
      </c>
      <c r="S4" s="1">
        <v>2</v>
      </c>
      <c r="T4" s="1">
        <v>50.34</v>
      </c>
      <c r="U4" s="1">
        <v>32.93</v>
      </c>
      <c r="V4" s="1">
        <v>64.81</v>
      </c>
      <c r="W4" s="1">
        <v>123.04</v>
      </c>
    </row>
    <row r="5" spans="1:23" x14ac:dyDescent="0.3">
      <c r="A5" s="1">
        <v>3</v>
      </c>
      <c r="B5" s="1">
        <v>137</v>
      </c>
      <c r="C5" s="1">
        <v>228</v>
      </c>
      <c r="D5" s="1">
        <v>142</v>
      </c>
      <c r="E5" s="1">
        <v>79</v>
      </c>
      <c r="G5" s="1">
        <v>3</v>
      </c>
      <c r="H5" s="1">
        <v>140</v>
      </c>
      <c r="I5" s="1">
        <v>322</v>
      </c>
      <c r="J5" s="1">
        <v>165</v>
      </c>
      <c r="K5" s="1">
        <v>94</v>
      </c>
      <c r="M5" s="1">
        <v>3</v>
      </c>
      <c r="N5" s="1">
        <v>39.03</v>
      </c>
      <c r="O5" s="1">
        <v>20.96</v>
      </c>
      <c r="P5" s="1">
        <v>35.67</v>
      </c>
      <c r="Q5" s="1">
        <v>75.72</v>
      </c>
      <c r="S5" s="1">
        <v>3</v>
      </c>
      <c r="T5" s="1">
        <v>59.57</v>
      </c>
      <c r="U5" s="1">
        <v>29.92</v>
      </c>
      <c r="V5" s="1">
        <v>66.44</v>
      </c>
      <c r="W5" s="1">
        <v>101.92</v>
      </c>
    </row>
    <row r="7" spans="1:23" x14ac:dyDescent="0.3">
      <c r="A7" s="1" t="s">
        <v>28</v>
      </c>
      <c r="M7" s="1" t="s">
        <v>29</v>
      </c>
    </row>
    <row r="8" spans="1:23" x14ac:dyDescent="0.45">
      <c r="A8" s="1" t="s">
        <v>1</v>
      </c>
      <c r="B8" s="2" t="s">
        <v>3</v>
      </c>
      <c r="C8" s="2" t="s">
        <v>4</v>
      </c>
      <c r="D8" s="2" t="s">
        <v>5</v>
      </c>
      <c r="E8" s="2" t="s">
        <v>40</v>
      </c>
      <c r="G8" s="1" t="s">
        <v>1</v>
      </c>
      <c r="H8" s="2" t="s">
        <v>3</v>
      </c>
      <c r="I8" s="2" t="s">
        <v>4</v>
      </c>
      <c r="J8" s="2" t="s">
        <v>5</v>
      </c>
      <c r="K8" s="2" t="s">
        <v>40</v>
      </c>
      <c r="M8" s="1" t="s">
        <v>1</v>
      </c>
      <c r="N8" s="2" t="s">
        <v>3</v>
      </c>
      <c r="O8" s="2" t="s">
        <v>4</v>
      </c>
      <c r="P8" s="2" t="s">
        <v>5</v>
      </c>
      <c r="Q8" s="2" t="s">
        <v>40</v>
      </c>
      <c r="S8" s="1" t="s">
        <v>1</v>
      </c>
      <c r="T8" s="2" t="s">
        <v>3</v>
      </c>
      <c r="U8" s="2" t="s">
        <v>4</v>
      </c>
      <c r="V8" s="2" t="s">
        <v>5</v>
      </c>
      <c r="W8" s="2" t="s">
        <v>40</v>
      </c>
    </row>
    <row r="9" spans="1:23" x14ac:dyDescent="0.3">
      <c r="A9" s="1">
        <v>1</v>
      </c>
      <c r="B9" s="1">
        <v>4.3600000000000003</v>
      </c>
      <c r="C9" s="1">
        <v>2.2000000000000002</v>
      </c>
      <c r="D9" s="1">
        <v>4.1399999999999997</v>
      </c>
      <c r="E9" s="1">
        <v>10.01</v>
      </c>
      <c r="G9" s="1">
        <v>1</v>
      </c>
      <c r="H9" s="1">
        <v>5.43</v>
      </c>
      <c r="I9" s="1">
        <v>3.37</v>
      </c>
      <c r="J9" s="1">
        <v>6.98</v>
      </c>
      <c r="K9" s="1">
        <v>10.29</v>
      </c>
      <c r="M9" s="1">
        <v>1</v>
      </c>
      <c r="N9" s="1">
        <v>5.42</v>
      </c>
      <c r="O9" s="1">
        <v>3.08</v>
      </c>
      <c r="P9" s="1">
        <v>4.96</v>
      </c>
      <c r="Q9" s="1">
        <v>9.91</v>
      </c>
      <c r="S9" s="1">
        <v>1</v>
      </c>
      <c r="T9" s="1">
        <v>7.05</v>
      </c>
      <c r="U9" s="1">
        <v>2.54</v>
      </c>
      <c r="V9" s="1">
        <v>5.97</v>
      </c>
      <c r="W9" s="1">
        <v>11.41</v>
      </c>
    </row>
    <row r="10" spans="1:23" x14ac:dyDescent="0.3">
      <c r="A10" s="1">
        <v>2</v>
      </c>
      <c r="B10" s="1">
        <v>5.42</v>
      </c>
      <c r="C10" s="1">
        <v>2.25</v>
      </c>
      <c r="D10" s="1">
        <v>4.7</v>
      </c>
      <c r="E10" s="1">
        <v>8.1</v>
      </c>
      <c r="G10" s="1">
        <v>2</v>
      </c>
      <c r="H10" s="1">
        <v>6.05</v>
      </c>
      <c r="I10" s="1">
        <v>3.82</v>
      </c>
      <c r="J10" s="1">
        <v>5.57</v>
      </c>
      <c r="K10" s="1">
        <v>12.08</v>
      </c>
      <c r="M10" s="1">
        <v>2</v>
      </c>
      <c r="N10" s="1">
        <v>5.57</v>
      </c>
      <c r="O10" s="1">
        <v>2.63</v>
      </c>
      <c r="P10" s="1">
        <v>5.62</v>
      </c>
      <c r="Q10" s="1">
        <v>8.69</v>
      </c>
      <c r="S10" s="1">
        <v>2</v>
      </c>
      <c r="T10" s="1">
        <v>5.88</v>
      </c>
      <c r="U10" s="1">
        <v>2.87</v>
      </c>
      <c r="V10" s="1">
        <v>7.74</v>
      </c>
      <c r="W10" s="1">
        <v>11.39</v>
      </c>
    </row>
    <row r="11" spans="1:23" x14ac:dyDescent="0.3">
      <c r="A11" s="1">
        <v>3</v>
      </c>
      <c r="B11" s="1">
        <v>4.6399999999999997</v>
      </c>
      <c r="C11" s="1">
        <v>2.71</v>
      </c>
      <c r="D11" s="1">
        <v>5.16</v>
      </c>
      <c r="E11" s="1">
        <v>8.35</v>
      </c>
      <c r="G11" s="1">
        <v>3</v>
      </c>
      <c r="H11" s="1">
        <v>6.75</v>
      </c>
      <c r="I11" s="1">
        <v>3.04</v>
      </c>
      <c r="J11" s="1">
        <v>6.16</v>
      </c>
      <c r="K11" s="1">
        <v>12.2</v>
      </c>
      <c r="M11" s="1">
        <v>3</v>
      </c>
      <c r="N11" s="1">
        <v>4.55</v>
      </c>
      <c r="O11" s="1">
        <v>3.38</v>
      </c>
      <c r="P11" s="1">
        <v>4.57</v>
      </c>
      <c r="Q11" s="1">
        <v>8.3699999999999992</v>
      </c>
      <c r="S11" s="1">
        <v>3</v>
      </c>
      <c r="T11" s="1">
        <v>5.81</v>
      </c>
      <c r="U11" s="1">
        <v>2.29</v>
      </c>
      <c r="V11" s="1">
        <v>6.42</v>
      </c>
      <c r="W11" s="1">
        <v>9.27</v>
      </c>
    </row>
    <row r="13" spans="1:23" x14ac:dyDescent="0.3">
      <c r="A13" s="1" t="s">
        <v>41</v>
      </c>
      <c r="M13" s="1" t="s">
        <v>42</v>
      </c>
    </row>
    <row r="14" spans="1:23" x14ac:dyDescent="0.45">
      <c r="A14" s="1" t="s">
        <v>1</v>
      </c>
      <c r="B14" s="2" t="s">
        <v>3</v>
      </c>
      <c r="C14" s="2" t="s">
        <v>4</v>
      </c>
      <c r="D14" s="2" t="s">
        <v>5</v>
      </c>
      <c r="E14" s="2" t="s">
        <v>40</v>
      </c>
      <c r="G14" s="1" t="s">
        <v>1</v>
      </c>
      <c r="H14" s="2" t="s">
        <v>3</v>
      </c>
      <c r="I14" s="2" t="s">
        <v>4</v>
      </c>
      <c r="J14" s="2" t="s">
        <v>5</v>
      </c>
      <c r="K14" s="2" t="s">
        <v>40</v>
      </c>
      <c r="M14" s="1" t="s">
        <v>1</v>
      </c>
      <c r="N14" s="2" t="s">
        <v>3</v>
      </c>
      <c r="O14" s="2" t="s">
        <v>4</v>
      </c>
      <c r="P14" s="2" t="s">
        <v>5</v>
      </c>
      <c r="Q14" s="2" t="s">
        <v>40</v>
      </c>
      <c r="S14" s="1" t="s">
        <v>1</v>
      </c>
      <c r="T14" s="2" t="s">
        <v>3</v>
      </c>
      <c r="U14" s="2" t="s">
        <v>4</v>
      </c>
      <c r="V14" s="2" t="s">
        <v>5</v>
      </c>
      <c r="W14" s="2" t="s">
        <v>40</v>
      </c>
    </row>
    <row r="15" spans="1:23" x14ac:dyDescent="0.3">
      <c r="A15" s="1">
        <v>1</v>
      </c>
      <c r="B15" s="1">
        <v>7.16</v>
      </c>
      <c r="C15" s="1">
        <v>13.15</v>
      </c>
      <c r="D15" s="1">
        <v>6.75</v>
      </c>
      <c r="E15" s="1">
        <v>3.58</v>
      </c>
      <c r="G15" s="1">
        <v>1</v>
      </c>
      <c r="H15" s="1">
        <v>7.22</v>
      </c>
      <c r="I15" s="1">
        <v>22.41</v>
      </c>
      <c r="J15" s="1">
        <v>8.5500000000000007</v>
      </c>
      <c r="K15" s="1">
        <v>4.4400000000000004</v>
      </c>
      <c r="M15" s="1">
        <v>1</v>
      </c>
      <c r="N15" s="1">
        <v>34.299999999999997</v>
      </c>
      <c r="O15" s="1">
        <v>19.899999999999999</v>
      </c>
      <c r="P15" s="1">
        <v>34.200000000000003</v>
      </c>
      <c r="Q15" s="1">
        <v>46.4</v>
      </c>
      <c r="S15" s="1">
        <v>1</v>
      </c>
      <c r="T15" s="1">
        <v>34.299999999999997</v>
      </c>
      <c r="U15" s="1">
        <v>16.2</v>
      </c>
      <c r="V15" s="1">
        <v>34.700000000000003</v>
      </c>
      <c r="W15" s="1">
        <v>49.4</v>
      </c>
    </row>
    <row r="16" spans="1:23" x14ac:dyDescent="0.3">
      <c r="A16" s="1">
        <v>2</v>
      </c>
      <c r="B16" s="1">
        <v>5.84</v>
      </c>
      <c r="C16" s="1">
        <v>11.64</v>
      </c>
      <c r="D16" s="1">
        <v>7.1</v>
      </c>
      <c r="E16" s="1">
        <v>3.68</v>
      </c>
      <c r="G16" s="1">
        <v>2</v>
      </c>
      <c r="H16" s="1">
        <v>8.83</v>
      </c>
      <c r="I16" s="1">
        <v>18</v>
      </c>
      <c r="J16" s="1">
        <v>7.43</v>
      </c>
      <c r="K16" s="1">
        <v>3.6</v>
      </c>
      <c r="M16" s="1">
        <v>2</v>
      </c>
      <c r="N16" s="1">
        <v>25.79</v>
      </c>
      <c r="O16" s="1">
        <v>15.33</v>
      </c>
      <c r="P16" s="1">
        <v>28.72</v>
      </c>
      <c r="Q16" s="1">
        <v>40.130000000000003</v>
      </c>
      <c r="S16" s="1">
        <v>2</v>
      </c>
      <c r="T16" s="1">
        <v>41.09</v>
      </c>
      <c r="U16" s="1">
        <v>22.84</v>
      </c>
      <c r="V16" s="1">
        <v>36.69</v>
      </c>
      <c r="W16" s="1">
        <v>61.49</v>
      </c>
    </row>
    <row r="17" spans="1:23" x14ac:dyDescent="0.3">
      <c r="A17" s="1">
        <v>3</v>
      </c>
      <c r="B17" s="1">
        <v>7.13</v>
      </c>
      <c r="C17" s="1">
        <v>11.18</v>
      </c>
      <c r="D17" s="1">
        <v>5.77</v>
      </c>
      <c r="E17" s="1">
        <v>4.2</v>
      </c>
      <c r="G17" s="1">
        <v>3</v>
      </c>
      <c r="H17" s="1">
        <v>8.49</v>
      </c>
      <c r="I17" s="1">
        <v>19.62</v>
      </c>
      <c r="J17" s="1">
        <v>9.34</v>
      </c>
      <c r="K17" s="1">
        <v>4.53</v>
      </c>
      <c r="M17" s="1">
        <v>3</v>
      </c>
      <c r="N17" s="1">
        <v>31.54</v>
      </c>
      <c r="O17" s="1">
        <v>14.28</v>
      </c>
      <c r="P17" s="1">
        <v>23.24</v>
      </c>
      <c r="Q17" s="1">
        <v>47.05</v>
      </c>
      <c r="S17" s="1">
        <v>3</v>
      </c>
      <c r="T17" s="1">
        <v>39.71</v>
      </c>
      <c r="U17" s="1">
        <v>18.95</v>
      </c>
      <c r="V17" s="1">
        <v>38.299999999999997</v>
      </c>
      <c r="W17" s="1">
        <v>72.599999999999994</v>
      </c>
    </row>
    <row r="19" spans="1:23" x14ac:dyDescent="0.3">
      <c r="A19" s="1" t="s">
        <v>43</v>
      </c>
    </row>
    <row r="20" spans="1:23" x14ac:dyDescent="0.45">
      <c r="A20" s="1" t="s">
        <v>1</v>
      </c>
      <c r="B20" s="2" t="s">
        <v>3</v>
      </c>
      <c r="C20" s="2" t="s">
        <v>4</v>
      </c>
      <c r="D20" s="2" t="s">
        <v>5</v>
      </c>
      <c r="E20" s="2" t="s">
        <v>40</v>
      </c>
      <c r="G20" s="1" t="s">
        <v>1</v>
      </c>
      <c r="H20" s="2" t="s">
        <v>3</v>
      </c>
      <c r="I20" s="2" t="s">
        <v>4</v>
      </c>
      <c r="J20" s="2" t="s">
        <v>5</v>
      </c>
      <c r="K20" s="2" t="s">
        <v>40</v>
      </c>
    </row>
    <row r="21" spans="1:23" x14ac:dyDescent="0.3">
      <c r="A21" s="1">
        <v>1</v>
      </c>
      <c r="B21" s="1">
        <v>34.299999999999997</v>
      </c>
      <c r="C21" s="1">
        <v>45.5</v>
      </c>
      <c r="D21" s="1">
        <v>34.6</v>
      </c>
      <c r="E21" s="1">
        <v>19.7</v>
      </c>
      <c r="G21" s="1">
        <v>1</v>
      </c>
      <c r="H21" s="1">
        <v>34.5</v>
      </c>
      <c r="I21" s="1">
        <v>49.8</v>
      </c>
      <c r="J21" s="1">
        <v>34.4</v>
      </c>
      <c r="K21" s="1">
        <v>16.399999999999999</v>
      </c>
    </row>
    <row r="22" spans="1:23" x14ac:dyDescent="0.3">
      <c r="A22" s="1">
        <v>2</v>
      </c>
      <c r="B22" s="1">
        <v>28.18</v>
      </c>
      <c r="C22" s="1">
        <v>40.83</v>
      </c>
      <c r="D22" s="1">
        <v>30.49</v>
      </c>
      <c r="E22" s="1">
        <v>15.23</v>
      </c>
      <c r="G22" s="1">
        <v>2</v>
      </c>
      <c r="H22" s="1">
        <v>37.049999999999997</v>
      </c>
      <c r="I22" s="1">
        <v>40.950000000000003</v>
      </c>
      <c r="J22" s="1">
        <v>25.47</v>
      </c>
      <c r="K22" s="1">
        <v>12.48</v>
      </c>
    </row>
    <row r="23" spans="1:23" x14ac:dyDescent="0.3">
      <c r="A23" s="1">
        <v>3</v>
      </c>
      <c r="B23" s="1">
        <v>33.32</v>
      </c>
      <c r="C23" s="1">
        <v>47.13</v>
      </c>
      <c r="D23" s="1">
        <v>24.82</v>
      </c>
      <c r="E23" s="1">
        <v>13.82</v>
      </c>
      <c r="G23" s="1">
        <v>3</v>
      </c>
      <c r="H23" s="1">
        <v>32.89</v>
      </c>
      <c r="I23" s="1">
        <v>46.88</v>
      </c>
      <c r="J23" s="1">
        <v>31.51</v>
      </c>
      <c r="K23" s="1">
        <v>15.12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figure4</vt:lpstr>
      <vt:lpstr>figure6</vt:lpstr>
      <vt:lpstr>figure7</vt:lpstr>
      <vt:lpstr>figure8</vt:lpstr>
      <vt:lpstr>figure9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</dc:creator>
  <cp:lastModifiedBy>Haoran Xia</cp:lastModifiedBy>
  <dcterms:created xsi:type="dcterms:W3CDTF">2024-01-26T00:50:00Z</dcterms:created>
  <dcterms:modified xsi:type="dcterms:W3CDTF">2024-09-18T18:36:47Z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F7BC3750E6804B8A89AE2F258675A6D7_11</vt:lpwstr>
  </property>
  <property fmtid="{D5CDD505-2E9C-101B-9397-08002B2CF9AE}" pid="3" name="KSOProductBuildVer">
    <vt:lpwstr>2052-12.1.0.17827</vt:lpwstr>
  </property>
</Properties>
</file>