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rskgroup.sharepoint.com/sites/IMIPublicMonitoringAnalysis/Shared Documents/Imidacloprid publication/"/>
    </mc:Choice>
  </mc:AlternateContent>
  <xr:revisionPtr revIDLastSave="34" documentId="8_{71C68838-9576-408F-BB64-E44C14294632}" xr6:coauthVersionLast="47" xr6:coauthVersionMax="47" xr10:uidLastSave="{6A47AAED-647C-4B06-9CBD-CFCE3A779C23}"/>
  <bookViews>
    <workbookView xWindow="-120" yWindow="-120" windowWidth="20730" windowHeight="11160" xr2:uid="{FF221D20-7A63-4636-9EEF-D5ED8DBBA1CF}"/>
  </bookViews>
  <sheets>
    <sheet name="UK food residue summary" sheetId="2" r:id="rId1"/>
    <sheet name="UK food residue monitoring " sheetId="1" r:id="rId2"/>
    <sheet name="UK Diet Exposure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2" l="1"/>
  <c r="G5" i="2"/>
  <c r="G4" i="2"/>
  <c r="G3" i="2"/>
  <c r="G2" i="2"/>
  <c r="G8" i="2" l="1"/>
  <c r="G7" i="2"/>
  <c r="G6" i="2"/>
  <c r="D8" i="2" l="1"/>
  <c r="D7" i="2"/>
  <c r="D5" i="2"/>
  <c r="D3" i="2"/>
  <c r="D2" i="2"/>
  <c r="AM26" i="1"/>
  <c r="AM22" i="1"/>
  <c r="AM23" i="1" s="1"/>
  <c r="AG22" i="1"/>
  <c r="AG21" i="1"/>
  <c r="AG25" i="1"/>
  <c r="AA25" i="1"/>
  <c r="AA26" i="1" s="1"/>
  <c r="AA29" i="1"/>
  <c r="U28" i="1"/>
  <c r="U24" i="1"/>
  <c r="U25" i="1" s="1"/>
  <c r="O35" i="1"/>
  <c r="O32" i="1"/>
  <c r="O31" i="1"/>
  <c r="I26" i="1"/>
  <c r="I27" i="1" s="1"/>
  <c r="I29" i="1"/>
  <c r="I30" i="1" s="1"/>
  <c r="C27" i="1"/>
  <c r="C23" i="1"/>
  <c r="C24" i="1" s="1"/>
</calcChain>
</file>

<file path=xl/sharedStrings.xml><?xml version="1.0" encoding="utf-8"?>
<sst xmlns="http://schemas.openxmlformats.org/spreadsheetml/2006/main" count="243" uniqueCount="131">
  <si>
    <t>Samples</t>
  </si>
  <si>
    <t>Detections*</t>
  </si>
  <si>
    <t>%</t>
  </si>
  <si>
    <t>min concentration (mg/kg)</t>
  </si>
  <si>
    <t>max concentration (mg/kg)</t>
  </si>
  <si>
    <t>Mean (mg/kg)</t>
  </si>
  <si>
    <t>https://www.data.gov.uk/dataset/5d5028ef-9918-4ab7-8755-81f3ad06f308/pesticide-residues-in-food</t>
  </si>
  <si>
    <t>Samples (n)</t>
  </si>
  <si>
    <t>Positive detections</t>
  </si>
  <si>
    <t>Min concentration (ug/L)</t>
  </si>
  <si>
    <t>Max concentration (ug/L)</t>
  </si>
  <si>
    <t>Apples</t>
  </si>
  <si>
    <t>Avacados</t>
  </si>
  <si>
    <t>Asparagus</t>
  </si>
  <si>
    <t>Apricots</t>
  </si>
  <si>
    <t>Beans</t>
  </si>
  <si>
    <t>Aubergines</t>
  </si>
  <si>
    <t>Barley</t>
  </si>
  <si>
    <t>Courgette</t>
  </si>
  <si>
    <t>Aubergine</t>
  </si>
  <si>
    <t>Appricots</t>
  </si>
  <si>
    <t>Beans with pods</t>
  </si>
  <si>
    <t>Carrots</t>
  </si>
  <si>
    <t>Banana</t>
  </si>
  <si>
    <t>Dried beans</t>
  </si>
  <si>
    <t>Avocado</t>
  </si>
  <si>
    <t>Cabbage</t>
  </si>
  <si>
    <t>Cauliflower</t>
  </si>
  <si>
    <t>Beans with pod</t>
  </si>
  <si>
    <t>Bread</t>
  </si>
  <si>
    <t>Beans in pod</t>
  </si>
  <si>
    <t>Barely</t>
  </si>
  <si>
    <t xml:space="preserve">Cashew </t>
  </si>
  <si>
    <t>Cherry</t>
  </si>
  <si>
    <t>Berries</t>
  </si>
  <si>
    <t>Grapefruit</t>
  </si>
  <si>
    <t>Cucumber</t>
  </si>
  <si>
    <t>Broccoli</t>
  </si>
  <si>
    <t>Chillies</t>
  </si>
  <si>
    <t>Grapes</t>
  </si>
  <si>
    <t>Chinese Cabbage</t>
  </si>
  <si>
    <t>Curry leaves</t>
  </si>
  <si>
    <t>Dried grapes</t>
  </si>
  <si>
    <t>Edible seeds</t>
  </si>
  <si>
    <t>Brussel sprout</t>
  </si>
  <si>
    <t>Leeks</t>
  </si>
  <si>
    <t>Kiwi</t>
  </si>
  <si>
    <t>Curry Leaves</t>
  </si>
  <si>
    <t>Lettuce</t>
  </si>
  <si>
    <t>Lemons and Limes</t>
  </si>
  <si>
    <t>Frozen Fruit</t>
  </si>
  <si>
    <t>Lemons</t>
  </si>
  <si>
    <t>Herbs</t>
  </si>
  <si>
    <t>Cherries</t>
  </si>
  <si>
    <t>Okra</t>
  </si>
  <si>
    <t>Frozen Veg</t>
  </si>
  <si>
    <t>Melons</t>
  </si>
  <si>
    <t>Peaches</t>
  </si>
  <si>
    <t>Ginger</t>
  </si>
  <si>
    <t>Oats</t>
  </si>
  <si>
    <t>Mushrooms</t>
  </si>
  <si>
    <t>Pears</t>
  </si>
  <si>
    <t>Onion</t>
  </si>
  <si>
    <t>Mango</t>
  </si>
  <si>
    <t>Nuts</t>
  </si>
  <si>
    <t>Pepper</t>
  </si>
  <si>
    <t>Oranges</t>
  </si>
  <si>
    <t>Peaches &amp; Nectarines</t>
  </si>
  <si>
    <t>Processed Peppers</t>
  </si>
  <si>
    <t>Potatoes</t>
  </si>
  <si>
    <t>Parsnip</t>
  </si>
  <si>
    <t>Lentils</t>
  </si>
  <si>
    <t>Peppers</t>
  </si>
  <si>
    <t>Onions</t>
  </si>
  <si>
    <t>Fresh Peppers</t>
  </si>
  <si>
    <t>Prepared fresh fruit</t>
  </si>
  <si>
    <t>Plums</t>
  </si>
  <si>
    <t>Orange</t>
  </si>
  <si>
    <t>Rye</t>
  </si>
  <si>
    <t>Melon</t>
  </si>
  <si>
    <t>Potato</t>
  </si>
  <si>
    <t>Raspberry</t>
  </si>
  <si>
    <t>Spices</t>
  </si>
  <si>
    <t>Specialty Veg</t>
  </si>
  <si>
    <t>Salad</t>
  </si>
  <si>
    <t>Peas in Pod</t>
  </si>
  <si>
    <t>Rice</t>
  </si>
  <si>
    <t>Spinach</t>
  </si>
  <si>
    <t>Specialty mushrooms</t>
  </si>
  <si>
    <t>Peas without pod</t>
  </si>
  <si>
    <t>Spring greens</t>
  </si>
  <si>
    <t>Strawberries</t>
  </si>
  <si>
    <t>Spring onions</t>
  </si>
  <si>
    <t>Tumeric</t>
  </si>
  <si>
    <t>Wheat</t>
  </si>
  <si>
    <t>Sundried tomatoes</t>
  </si>
  <si>
    <t>Olive oil</t>
  </si>
  <si>
    <t>Pumpkin and Squash</t>
  </si>
  <si>
    <t>Total</t>
  </si>
  <si>
    <t>Tomatoes</t>
  </si>
  <si>
    <t xml:space="preserve">Pears </t>
  </si>
  <si>
    <t>Strawberry</t>
  </si>
  <si>
    <t>Detection frequency (%)</t>
  </si>
  <si>
    <t>Specialty beans (dried)</t>
  </si>
  <si>
    <t>Tomato</t>
  </si>
  <si>
    <t>Number of food types</t>
  </si>
  <si>
    <t>Specialty fruit</t>
  </si>
  <si>
    <t>Sweet Potatoes</t>
  </si>
  <si>
    <t>Number of food types imi detected</t>
  </si>
  <si>
    <t>Spring greens and kale</t>
  </si>
  <si>
    <t>Pineapple</t>
  </si>
  <si>
    <t>% of food types with imi detection</t>
  </si>
  <si>
    <t>Soft Citrus</t>
  </si>
  <si>
    <t>Specialty veg</t>
  </si>
  <si>
    <t>Vine leaves</t>
  </si>
  <si>
    <t xml:space="preserve">Wheat </t>
  </si>
  <si>
    <t>Samples with &lt;LOQ are assumed to be 0.5*LOQ (0.01mg/kg)</t>
  </si>
  <si>
    <t>Highest calculated exposure in % of ADI* - Lower Bound</t>
  </si>
  <si>
    <t>Highest calculated exposure in % of ADI* - Middle Bound</t>
  </si>
  <si>
    <t>Highest calculated exposure in % of ADI* - Upper Bound</t>
  </si>
  <si>
    <t>* ADI (Acceptable daily allowance) for imidacloprid in EU/UK is 0.06 mg/kg BW (EFSA, 2021)</t>
  </si>
  <si>
    <t>Year</t>
  </si>
  <si>
    <t>Chronic exposure of imidacloprid residues on  food in typical UK adult diet</t>
  </si>
  <si>
    <t>Data source reference</t>
  </si>
  <si>
    <t>The 2016 European Union report on pesticide residues in food - - 2018 - EFSA Journal - Wiley Online Library</t>
  </si>
  <si>
    <t>The 2019 European Union report on pesticide residues in food - - 2021 - EFSA Journal - Wiley Online Library</t>
  </si>
  <si>
    <t>The 2020 European Union report on pesticide residues in food - - 2022 - EFSA Journal - Wiley Online Library</t>
  </si>
  <si>
    <t>The 2021 European Union report on pesticide residues in food - - 2023 - EFSA Journal - Wiley Online Library</t>
  </si>
  <si>
    <t>The 2022 European Union report on pesticide residues in food - - 2024 - EFSA Journal - Wiley Online Library</t>
  </si>
  <si>
    <t xml:space="preserve">https://efsa.onlinelibrary.wiley.com/doi/10.2903/j.efsa.2019.5743 </t>
  </si>
  <si>
    <t xml:space="preserve">https://www.efsa.europa.eu/en/efsajournal/pub/6057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</si>
</sst>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"/>
  </numFmts>
  <fonts count="5" x14ac:knownFonts="1">
    <font>
      <sz val="9"/>
      <color theme="1"/>
      <name val="Aptos Narrow"/>
      <family val="2"/>
      <scheme val="minor"/>
    </font>
    <font>
      <u/>
      <sz val="9"/>
      <color theme="1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"/>
      <family val="2"/>
    </font>
    <font>
      <sz val="9"/>
      <name val="Apto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/>
    <xf numFmtId="165" fontId="0" fillId="0" borderId="1" xfId="0" applyNumberFormat="1" applyBorder="1"/>
    <xf numFmtId="0" fontId="0" fillId="0" borderId="1" xfId="0" applyBorder="1" applyAlignment="1">
      <alignment wrapText="1"/>
    </xf>
    <xf numFmtId="1" fontId="0" fillId="0" borderId="1" xfId="0" applyNumberFormat="1" applyBorder="1"/>
    <xf numFmtId="0" fontId="0" fillId="0" borderId="1" xfId="0" applyBorder="1" applyAlignment="1">
      <alignment horizontal="center" vertical="center"/>
    </xf>
    <xf numFmtId="164" fontId="0" fillId="0" borderId="1" xfId="0" applyNumberFormat="1" applyBorder="1"/>
    <xf numFmtId="0" fontId="0" fillId="0" borderId="3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 vertical="center" wrapText="1"/>
    </xf>
    <xf numFmtId="0" fontId="1" fillId="0" borderId="0" xfId="1"/>
    <xf numFmtId="166" fontId="0" fillId="0" borderId="1" xfId="0" applyNumberFormat="1" applyBorder="1"/>
    <xf numFmtId="166" fontId="0" fillId="0" borderId="1" xfId="0" applyNumberFormat="1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165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hidden="1"/>
    </xf>
    <xf numFmtId="2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4" fillId="0" borderId="1" xfId="0" applyFont="1" applyFill="1" applyBorder="1" applyAlignment="1" applyProtection="1">
      <alignment horizontal="center" vertical="center" wrapText="1"/>
      <protection hidden="1"/>
    </xf>
    <xf numFmtId="0" fontId="1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236998130725207"/>
          <c:y val="4.0251944444444444E-2"/>
          <c:w val="0.77154455474051631"/>
          <c:h val="0.80770694444444446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'UK food residue summary'!$A$2:$A$8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xVal>
          <c:yVal>
            <c:numRef>
              <c:f>'UK food residue summary'!$D$2:$D$8</c:f>
              <c:numCache>
                <c:formatCode>0</c:formatCode>
                <c:ptCount val="7"/>
                <c:pt idx="0">
                  <c:v>5.4131054131054128</c:v>
                </c:pt>
                <c:pt idx="1">
                  <c:v>4.1280148423005567</c:v>
                </c:pt>
                <c:pt idx="2">
                  <c:v>5.4</c:v>
                </c:pt>
                <c:pt idx="3" formatCode="0.0">
                  <c:v>2.5540275049115913</c:v>
                </c:pt>
                <c:pt idx="4" formatCode="0.0">
                  <c:v>2.9081295439524126</c:v>
                </c:pt>
                <c:pt idx="5" formatCode="0.0">
                  <c:v>3.0778515389257697</c:v>
                </c:pt>
                <c:pt idx="6">
                  <c:v>1.0787486515641855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998-4847-AB09-369C078F15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9877183"/>
        <c:axId val="499884863"/>
      </c:scatterChart>
      <c:valAx>
        <c:axId val="4998771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50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9884863"/>
        <c:crosses val="autoZero"/>
        <c:crossBetween val="midCat"/>
      </c:valAx>
      <c:valAx>
        <c:axId val="49988486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50"/>
                  <a:t>Imidacloprid sampling detections (%)</a:t>
                </a:r>
              </a:p>
            </c:rich>
          </c:tx>
          <c:layout>
            <c:manualLayout>
              <c:xMode val="edge"/>
              <c:yMode val="edge"/>
              <c:x val="2.1191307448049316E-2"/>
              <c:y val="0.168559444444444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987718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486922713422423"/>
          <c:y val="4.168332736084919E-2"/>
          <c:w val="0.74434511151147742"/>
          <c:h val="0.81965883510271054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'UK food residue summary'!$A$2:$A$8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xVal>
          <c:yVal>
            <c:numRef>
              <c:f>'UK food residue summary'!$G$2:$G$8</c:f>
              <c:numCache>
                <c:formatCode>0.0000</c:formatCode>
                <c:ptCount val="7"/>
                <c:pt idx="0">
                  <c:v>8.8819999999999997</c:v>
                </c:pt>
                <c:pt idx="1">
                  <c:v>6.7703016241303704</c:v>
                </c:pt>
                <c:pt idx="2">
                  <c:v>7.24977252047369</c:v>
                </c:pt>
                <c:pt idx="3">
                  <c:v>6.5471698113210497</c:v>
                </c:pt>
                <c:pt idx="4">
                  <c:v>5.9667093469910801</c:v>
                </c:pt>
                <c:pt idx="5">
                  <c:v>5.9867229933616004</c:v>
                </c:pt>
                <c:pt idx="6">
                  <c:v>5.6580366774542901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B96-4162-9CC2-83043F5CA1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9877183"/>
        <c:axId val="499884863"/>
      </c:scatterChart>
      <c:valAx>
        <c:axId val="4998771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50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9884863"/>
        <c:crosses val="autoZero"/>
        <c:crossBetween val="midCat"/>
      </c:valAx>
      <c:valAx>
        <c:axId val="49988486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50"/>
                  <a:t>Mean</a:t>
                </a:r>
                <a:r>
                  <a:rPr lang="en-GB" sz="1050" baseline="0"/>
                  <a:t> imidacloprid concentration (ng/kg)</a:t>
                </a:r>
                <a:endParaRPr lang="en-GB" sz="1050"/>
              </a:p>
            </c:rich>
          </c:tx>
          <c:layout>
            <c:manualLayout>
              <c:xMode val="edge"/>
              <c:yMode val="edge"/>
              <c:x val="2.2448619679658294E-2"/>
              <c:y val="0.1496598451212644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987718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'UK Diet Exposure'!$C$2</c:f>
              <c:strCache>
                <c:ptCount val="1"/>
                <c:pt idx="0">
                  <c:v>Highest calculated exposure in % of ADI* - Lower Bound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'UK Diet Exposure'!$B$3:$B$9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xVal>
          <c:yVal>
            <c:numRef>
              <c:f>'UK Diet Exposure'!$C$3:$C$9</c:f>
              <c:numCache>
                <c:formatCode>0.00</c:formatCode>
                <c:ptCount val="7"/>
                <c:pt idx="0">
                  <c:v>1.3060458059210524E-2</c:v>
                </c:pt>
                <c:pt idx="1">
                  <c:v>1.2416847494300505E-2</c:v>
                </c:pt>
                <c:pt idx="2" formatCode="0.000">
                  <c:v>1.5367384317587929E-2</c:v>
                </c:pt>
                <c:pt idx="3" formatCode="0.000">
                  <c:v>7.6059617552801896E-3</c:v>
                </c:pt>
                <c:pt idx="4" formatCode="0.000">
                  <c:v>5.8533730709948665E-3</c:v>
                </c:pt>
                <c:pt idx="5" formatCode="0.0000">
                  <c:v>7.2830912801231645E-3</c:v>
                </c:pt>
                <c:pt idx="6" formatCode="0.0000">
                  <c:v>4.8569395435445291E-3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AB4-4677-940D-8E26A9F72E1A}"/>
            </c:ext>
          </c:extLst>
        </c:ser>
        <c:ser>
          <c:idx val="1"/>
          <c:order val="1"/>
          <c:tx>
            <c:strRef>
              <c:f>'UK Diet Exposure'!$E$2</c:f>
              <c:strCache>
                <c:ptCount val="1"/>
                <c:pt idx="0">
                  <c:v>Highest calculated exposure in % of ADI* - Upper Bound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'UK Diet Exposure'!$B$3:$B$9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xVal>
          <c:yVal>
            <c:numRef>
              <c:f>'UK Diet Exposure'!$E$3:$E$9</c:f>
              <c:numCache>
                <c:formatCode>0.00</c:formatCode>
                <c:ptCount val="7"/>
                <c:pt idx="0">
                  <c:v>0.16464199805555552</c:v>
                </c:pt>
                <c:pt idx="1">
                  <c:v>0.15269210529064894</c:v>
                </c:pt>
                <c:pt idx="2" formatCode="0.000">
                  <c:v>0.14854175665154809</c:v>
                </c:pt>
                <c:pt idx="3" formatCode="0.000">
                  <c:v>0.42762580858934041</c:v>
                </c:pt>
                <c:pt idx="4" formatCode="0.000">
                  <c:v>0.14849227240233534</c:v>
                </c:pt>
                <c:pt idx="5" formatCode="0.0000">
                  <c:v>8.2111863630543708E-2</c:v>
                </c:pt>
                <c:pt idx="6" formatCode="0.0000">
                  <c:v>4.8569395435445291E-3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AB4-4677-940D-8E26A9F72E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8490479"/>
        <c:axId val="2018485679"/>
      </c:scatterChart>
      <c:valAx>
        <c:axId val="20184904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8485679"/>
        <c:crosses val="autoZero"/>
        <c:crossBetween val="midCat"/>
      </c:valAx>
      <c:valAx>
        <c:axId val="2018485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% ADI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849047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59531</xdr:colOff>
      <xdr:row>12</xdr:row>
      <xdr:rowOff>59532</xdr:rowOff>
    </xdr:from>
    <xdr:to>
      <xdr:col>5</xdr:col>
      <xdr:colOff>164046</xdr:colOff>
      <xdr:row>35</xdr:row>
      <xdr:rowOff>154331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81564F4-69A2-452E-90AF-7BED3E5EE6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235744</xdr:colOff>
      <xdr:row>12</xdr:row>
      <xdr:rowOff>54770</xdr:rowOff>
    </xdr:from>
    <xdr:to>
      <xdr:col>8</xdr:col>
      <xdr:colOff>1097908</xdr:colOff>
      <xdr:row>36</xdr:row>
      <xdr:rowOff>8583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7DAB4D5-7ED7-410C-9C7C-82649809A9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</xdr:colOff>
      <xdr:row>11</xdr:row>
      <xdr:rowOff>61912</xdr:rowOff>
    </xdr:from>
    <xdr:to>
      <xdr:col>4</xdr:col>
      <xdr:colOff>1038225</xdr:colOff>
      <xdr:row>29</xdr:row>
      <xdr:rowOff>61912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01EB50A-B1BD-BEFF-9D17-D92D2C93D74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data.gov.uk/dataset/5d5028ef-9918-4ab7-8755-81f3ad06f308/pesticide-residues-in-food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hyperlink" Target="https://efsa.onlinelibrary.wiley.com/doi/10.2903/j.efsa.2022.7215" TargetMode="External"/><Relationship Id="rId7" Type="http://schemas.openxmlformats.org/officeDocument/2006/relationships/hyperlink" Target="https://www.efsa.europa.eu/en/efsajournal/pub/6057" TargetMode="External"/><Relationship Id="rId2" Type="http://schemas.openxmlformats.org/officeDocument/2006/relationships/hyperlink" Target="https://efsa.onlinelibrary.wiley.com/doi/full/10.2903/j.efsa.2024.8753" TargetMode="External"/><Relationship Id="rId1" Type="http://schemas.openxmlformats.org/officeDocument/2006/relationships/hyperlink" Target="https://efsa.onlinelibrary.wiley.com/doi/full/10.2903/j.efsa.2023.7939" TargetMode="External"/><Relationship Id="rId6" Type="http://schemas.openxmlformats.org/officeDocument/2006/relationships/hyperlink" Target="https://efsa.onlinelibrary.wiley.com/doi/10.2903/j.efsa.2019.5743" TargetMode="External"/><Relationship Id="rId5" Type="http://schemas.openxmlformats.org/officeDocument/2006/relationships/hyperlink" Target="https://efsa.onlinelibrary.wiley.com/doi/10.2903/j.efsa.2018.5348" TargetMode="External"/><Relationship Id="rId4" Type="http://schemas.openxmlformats.org/officeDocument/2006/relationships/hyperlink" Target="https://efsa.onlinelibrary.wiley.com/doi/10.2903/j.efsa.2021.6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0003B-1424-4574-A19B-8274F7ED7510}">
  <dimension ref="A1:J10"/>
  <sheetViews>
    <sheetView tabSelected="1" zoomScale="80" zoomScaleNormal="80" workbookViewId="0">
      <selection activeCell="J16" sqref="J16"/>
    </sheetView>
  </sheetViews>
  <sheetFormatPr defaultRowHeight="12" x14ac:dyDescent="0.2"/>
  <cols>
    <col min="2" max="2" width="11.1640625" bestFit="1" customWidth="1"/>
    <col min="3" max="3" width="13.5" bestFit="1" customWidth="1"/>
    <col min="5" max="5" width="18" customWidth="1"/>
    <col min="6" max="6" width="17.6640625" customWidth="1"/>
    <col min="7" max="7" width="11.5" customWidth="1"/>
    <col min="8" max="8" width="24" customWidth="1"/>
    <col min="9" max="9" width="22" customWidth="1"/>
    <col min="10" max="10" width="26.6640625" customWidth="1"/>
  </cols>
  <sheetData>
    <row r="1" spans="1:10" ht="24" x14ac:dyDescent="0.2">
      <c r="A1" s="4"/>
      <c r="B1" s="8" t="s">
        <v>0</v>
      </c>
      <c r="C1" s="8" t="s">
        <v>1</v>
      </c>
      <c r="D1" s="8" t="s">
        <v>2</v>
      </c>
      <c r="E1" s="2" t="s">
        <v>3</v>
      </c>
      <c r="F1" s="2" t="s">
        <v>4</v>
      </c>
      <c r="G1" s="2" t="s">
        <v>5</v>
      </c>
      <c r="H1" s="18"/>
      <c r="I1" s="18"/>
      <c r="J1" s="18"/>
    </row>
    <row r="2" spans="1:10" x14ac:dyDescent="0.2">
      <c r="A2" s="11">
        <v>2016</v>
      </c>
      <c r="B2" s="12">
        <v>1755</v>
      </c>
      <c r="C2" s="12">
        <v>95</v>
      </c>
      <c r="D2" s="13">
        <f t="shared" ref="D2:D8" si="0">C2/B2*100</f>
        <v>5.4131054131054128</v>
      </c>
      <c r="E2" s="14">
        <v>0.01</v>
      </c>
      <c r="F2" s="14">
        <v>1</v>
      </c>
      <c r="G2" s="17">
        <f>0.008882*1000</f>
        <v>8.8819999999999997</v>
      </c>
      <c r="I2" s="19"/>
      <c r="J2" s="20"/>
    </row>
    <row r="3" spans="1:10" x14ac:dyDescent="0.2">
      <c r="A3" s="11">
        <v>2017</v>
      </c>
      <c r="B3" s="12">
        <v>2156</v>
      </c>
      <c r="C3" s="12">
        <v>89</v>
      </c>
      <c r="D3" s="13">
        <f t="shared" si="0"/>
        <v>4.1280148423005567</v>
      </c>
      <c r="E3" s="14">
        <v>0.01</v>
      </c>
      <c r="F3" s="14">
        <v>0.4</v>
      </c>
      <c r="G3" s="17">
        <f>0.00677030162413037*1000</f>
        <v>6.7703016241303704</v>
      </c>
      <c r="J3" s="20"/>
    </row>
    <row r="4" spans="1:10" x14ac:dyDescent="0.2">
      <c r="A4" s="4">
        <v>2018</v>
      </c>
      <c r="B4" s="4">
        <v>2199</v>
      </c>
      <c r="C4" s="4">
        <v>127</v>
      </c>
      <c r="D4" s="7">
        <v>5.4</v>
      </c>
      <c r="E4" s="4">
        <v>0.01</v>
      </c>
      <c r="F4" s="4">
        <v>0.5</v>
      </c>
      <c r="G4" s="16">
        <f>0.00724977252047369*1000</f>
        <v>7.24977252047369</v>
      </c>
      <c r="J4" s="20"/>
    </row>
    <row r="5" spans="1:10" x14ac:dyDescent="0.2">
      <c r="A5" s="4">
        <v>2019</v>
      </c>
      <c r="B5" s="4">
        <v>2036</v>
      </c>
      <c r="C5" s="4">
        <v>52</v>
      </c>
      <c r="D5" s="5">
        <f t="shared" si="0"/>
        <v>2.5540275049115913</v>
      </c>
      <c r="E5" s="4">
        <v>0.01</v>
      </c>
      <c r="F5" s="4">
        <v>0.5</v>
      </c>
      <c r="G5" s="16">
        <f>0.00654716981132105*1000</f>
        <v>6.5471698113210497</v>
      </c>
      <c r="J5" s="20"/>
    </row>
    <row r="6" spans="1:10" x14ac:dyDescent="0.2">
      <c r="A6" s="4">
        <v>2020</v>
      </c>
      <c r="B6" s="4">
        <v>1513</v>
      </c>
      <c r="C6" s="4">
        <v>44</v>
      </c>
      <c r="D6" s="5">
        <f>C6/B6*100</f>
        <v>2.9081295439524126</v>
      </c>
      <c r="E6" s="4">
        <v>0.01</v>
      </c>
      <c r="F6" s="4">
        <v>0.2</v>
      </c>
      <c r="G6" s="16">
        <f>0.00596670934699108*1000</f>
        <v>5.9667093469910801</v>
      </c>
      <c r="J6" s="20"/>
    </row>
    <row r="7" spans="1:10" x14ac:dyDescent="0.2">
      <c r="A7" s="4">
        <v>2021</v>
      </c>
      <c r="B7" s="4">
        <v>1657</v>
      </c>
      <c r="C7" s="4">
        <v>51</v>
      </c>
      <c r="D7" s="5">
        <f t="shared" si="0"/>
        <v>3.0778515389257697</v>
      </c>
      <c r="E7" s="4">
        <v>0.01</v>
      </c>
      <c r="F7" s="4">
        <v>0.2</v>
      </c>
      <c r="G7" s="16">
        <f>0.0059867229933616*1000</f>
        <v>5.9867229933616004</v>
      </c>
      <c r="J7" s="20"/>
    </row>
    <row r="8" spans="1:10" x14ac:dyDescent="0.2">
      <c r="A8" s="4">
        <v>2022</v>
      </c>
      <c r="B8" s="4">
        <v>1854</v>
      </c>
      <c r="C8" s="4">
        <v>20</v>
      </c>
      <c r="D8" s="7">
        <f t="shared" si="0"/>
        <v>1.0787486515641855</v>
      </c>
      <c r="E8" s="4">
        <v>0.01</v>
      </c>
      <c r="F8" s="4">
        <v>0.2</v>
      </c>
      <c r="G8" s="16">
        <f>0.00565803667745429*1000</f>
        <v>5.6580366774542901</v>
      </c>
      <c r="J8" s="20"/>
    </row>
    <row r="9" spans="1:10" x14ac:dyDescent="0.2">
      <c r="A9" s="15" t="s">
        <v>6</v>
      </c>
    </row>
    <row r="10" spans="1:10" x14ac:dyDescent="0.2">
      <c r="A10" t="s">
        <v>116</v>
      </c>
    </row>
  </sheetData>
  <hyperlinks>
    <hyperlink ref="A9" r:id="rId1" xr:uid="{80A7027A-0A8A-4C78-BE3F-D7521732872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484E0-F348-4533-BD79-16B86A8C9CC5}">
  <dimension ref="B1:AP35"/>
  <sheetViews>
    <sheetView zoomScale="90" zoomScaleNormal="90" workbookViewId="0">
      <selection activeCell="F25" sqref="F25"/>
    </sheetView>
  </sheetViews>
  <sheetFormatPr defaultRowHeight="12" x14ac:dyDescent="0.2"/>
  <cols>
    <col min="2" max="2" width="36.1640625" customWidth="1"/>
    <col min="3" max="3" width="10.6640625" bestFit="1" customWidth="1"/>
    <col min="4" max="4" width="12.6640625" customWidth="1"/>
    <col min="5" max="5" width="13.1640625" customWidth="1"/>
    <col min="6" max="6" width="13.33203125" customWidth="1"/>
    <col min="8" max="8" width="32.83203125" customWidth="1"/>
    <col min="9" max="9" width="11.33203125" customWidth="1"/>
    <col min="10" max="10" width="11" customWidth="1"/>
    <col min="11" max="11" width="12.33203125" customWidth="1"/>
    <col min="12" max="12" width="12.6640625" customWidth="1"/>
    <col min="14" max="14" width="30" customWidth="1"/>
    <col min="15" max="15" width="10.6640625" bestFit="1" customWidth="1"/>
    <col min="16" max="16" width="12.6640625" customWidth="1"/>
    <col min="17" max="17" width="13.1640625" customWidth="1"/>
    <col min="18" max="18" width="13.33203125" customWidth="1"/>
    <col min="20" max="20" width="30" customWidth="1"/>
    <col min="21" max="21" width="10.6640625" bestFit="1" customWidth="1"/>
    <col min="22" max="22" width="12.6640625" customWidth="1"/>
    <col min="23" max="23" width="13.1640625" customWidth="1"/>
    <col min="24" max="24" width="13.33203125" customWidth="1"/>
    <col min="26" max="26" width="30" customWidth="1"/>
    <col min="27" max="27" width="10.6640625" bestFit="1" customWidth="1"/>
    <col min="28" max="28" width="12.6640625" customWidth="1"/>
    <col min="29" max="29" width="13.1640625" customWidth="1"/>
    <col min="30" max="30" width="13.33203125" customWidth="1"/>
    <col min="32" max="32" width="30" customWidth="1"/>
    <col min="33" max="33" width="10.6640625" bestFit="1" customWidth="1"/>
    <col min="34" max="34" width="12.6640625" customWidth="1"/>
    <col min="35" max="35" width="13.1640625" customWidth="1"/>
    <col min="36" max="36" width="13.33203125" customWidth="1"/>
    <col min="38" max="38" width="30" customWidth="1"/>
    <col min="39" max="39" width="10.6640625" bestFit="1" customWidth="1"/>
    <col min="40" max="40" width="12.6640625" customWidth="1"/>
    <col min="41" max="41" width="13.1640625" customWidth="1"/>
    <col min="42" max="42" width="13.33203125" customWidth="1"/>
  </cols>
  <sheetData>
    <row r="1" spans="2:42" s="1" customFormat="1" ht="36" x14ac:dyDescent="0.2">
      <c r="B1" s="8">
        <v>2016</v>
      </c>
      <c r="C1" s="3" t="s">
        <v>7</v>
      </c>
      <c r="D1" s="3" t="s">
        <v>8</v>
      </c>
      <c r="E1" s="3" t="s">
        <v>9</v>
      </c>
      <c r="F1" s="3" t="s">
        <v>10</v>
      </c>
      <c r="H1" s="8">
        <v>2017</v>
      </c>
      <c r="I1" s="2" t="s">
        <v>7</v>
      </c>
      <c r="J1" s="2" t="s">
        <v>8</v>
      </c>
      <c r="K1" s="2" t="s">
        <v>9</v>
      </c>
      <c r="L1" s="2" t="s">
        <v>10</v>
      </c>
      <c r="N1" s="8">
        <v>2018</v>
      </c>
      <c r="O1" s="2" t="s">
        <v>7</v>
      </c>
      <c r="P1" s="2" t="s">
        <v>8</v>
      </c>
      <c r="Q1" s="2" t="s">
        <v>9</v>
      </c>
      <c r="R1" s="2" t="s">
        <v>10</v>
      </c>
      <c r="T1" s="8">
        <v>2019</v>
      </c>
      <c r="U1" s="2" t="s">
        <v>7</v>
      </c>
      <c r="V1" s="2" t="s">
        <v>8</v>
      </c>
      <c r="W1" s="2" t="s">
        <v>9</v>
      </c>
      <c r="X1" s="2" t="s">
        <v>10</v>
      </c>
      <c r="Z1" s="8">
        <v>2020</v>
      </c>
      <c r="AA1" s="2" t="s">
        <v>7</v>
      </c>
      <c r="AB1" s="2" t="s">
        <v>8</v>
      </c>
      <c r="AC1" s="2" t="s">
        <v>9</v>
      </c>
      <c r="AD1" s="2" t="s">
        <v>10</v>
      </c>
      <c r="AF1" s="8">
        <v>2021</v>
      </c>
      <c r="AG1" s="2" t="s">
        <v>7</v>
      </c>
      <c r="AH1" s="2" t="s">
        <v>8</v>
      </c>
      <c r="AI1" s="2" t="s">
        <v>9</v>
      </c>
      <c r="AJ1" s="2" t="s">
        <v>10</v>
      </c>
      <c r="AL1" s="8">
        <v>2022</v>
      </c>
      <c r="AM1" s="2" t="s">
        <v>7</v>
      </c>
      <c r="AN1" s="2" t="s">
        <v>8</v>
      </c>
      <c r="AO1" s="2" t="s">
        <v>9</v>
      </c>
      <c r="AP1" s="2" t="s">
        <v>10</v>
      </c>
    </row>
    <row r="2" spans="2:42" x14ac:dyDescent="0.2">
      <c r="B2" s="4" t="s">
        <v>11</v>
      </c>
      <c r="C2" s="4">
        <v>96</v>
      </c>
      <c r="D2" s="4">
        <v>0</v>
      </c>
      <c r="E2" s="4"/>
      <c r="F2" s="4"/>
      <c r="H2" s="4" t="s">
        <v>11</v>
      </c>
      <c r="I2" s="4">
        <v>97</v>
      </c>
      <c r="J2" s="4">
        <v>0</v>
      </c>
      <c r="K2" s="4"/>
      <c r="L2" s="4"/>
      <c r="N2" s="4" t="s">
        <v>11</v>
      </c>
      <c r="O2" s="4">
        <v>96</v>
      </c>
      <c r="P2" s="4"/>
      <c r="Q2" s="4"/>
      <c r="R2" s="4"/>
      <c r="T2" s="4" t="s">
        <v>11</v>
      </c>
      <c r="U2" s="4">
        <v>96</v>
      </c>
      <c r="V2" s="4"/>
      <c r="W2" s="4"/>
      <c r="X2" s="4"/>
      <c r="Z2" s="4" t="s">
        <v>12</v>
      </c>
      <c r="AA2" s="4">
        <v>72</v>
      </c>
      <c r="AB2" s="4"/>
      <c r="AC2" s="4"/>
      <c r="AD2" s="4"/>
      <c r="AF2" s="4" t="s">
        <v>13</v>
      </c>
      <c r="AG2" s="4">
        <v>48</v>
      </c>
      <c r="AH2" s="4"/>
      <c r="AI2" s="4"/>
      <c r="AJ2" s="4"/>
      <c r="AL2" s="4" t="s">
        <v>11</v>
      </c>
      <c r="AM2" s="4">
        <v>96</v>
      </c>
      <c r="AN2" s="4"/>
      <c r="AO2" s="4"/>
      <c r="AP2" s="4"/>
    </row>
    <row r="3" spans="2:42" x14ac:dyDescent="0.2">
      <c r="B3" s="4" t="s">
        <v>14</v>
      </c>
      <c r="C3" s="4">
        <v>73</v>
      </c>
      <c r="D3" s="4">
        <v>0</v>
      </c>
      <c r="E3" s="4"/>
      <c r="F3" s="4"/>
      <c r="H3" s="4" t="s">
        <v>15</v>
      </c>
      <c r="I3" s="4">
        <v>96</v>
      </c>
      <c r="J3" s="4">
        <v>3</v>
      </c>
      <c r="K3" s="4">
        <v>0.02</v>
      </c>
      <c r="L3" s="4">
        <v>0.03</v>
      </c>
      <c r="N3" s="4" t="s">
        <v>16</v>
      </c>
      <c r="O3" s="4">
        <v>96</v>
      </c>
      <c r="P3" s="4">
        <v>3</v>
      </c>
      <c r="Q3" s="4">
        <v>0.02</v>
      </c>
      <c r="R3" s="4">
        <v>0.1</v>
      </c>
      <c r="T3" s="4" t="s">
        <v>17</v>
      </c>
      <c r="U3" s="4">
        <v>72</v>
      </c>
      <c r="V3" s="4"/>
      <c r="W3" s="4"/>
      <c r="X3" s="4"/>
      <c r="Z3" s="4" t="s">
        <v>18</v>
      </c>
      <c r="AA3" s="4">
        <v>72</v>
      </c>
      <c r="AB3" s="4">
        <v>5</v>
      </c>
      <c r="AC3" s="4">
        <v>0.01</v>
      </c>
      <c r="AD3" s="4">
        <v>0.1</v>
      </c>
      <c r="AF3" s="4" t="s">
        <v>19</v>
      </c>
      <c r="AG3" s="4">
        <v>97</v>
      </c>
      <c r="AH3" s="4"/>
      <c r="AI3" s="4"/>
      <c r="AJ3" s="4"/>
      <c r="AL3" s="4" t="s">
        <v>20</v>
      </c>
      <c r="AM3" s="4">
        <v>97</v>
      </c>
      <c r="AN3" s="4"/>
      <c r="AO3" s="4"/>
      <c r="AP3" s="4"/>
    </row>
    <row r="4" spans="2:42" x14ac:dyDescent="0.2">
      <c r="B4" s="4" t="s">
        <v>21</v>
      </c>
      <c r="C4" s="4">
        <v>120</v>
      </c>
      <c r="D4" s="4">
        <v>7</v>
      </c>
      <c r="E4" s="4">
        <v>0.01</v>
      </c>
      <c r="F4" s="4">
        <v>0.05</v>
      </c>
      <c r="H4" s="4" t="s">
        <v>22</v>
      </c>
      <c r="I4" s="4">
        <v>96</v>
      </c>
      <c r="J4" s="4">
        <v>0</v>
      </c>
      <c r="K4" s="4"/>
      <c r="L4" s="4"/>
      <c r="N4" s="4" t="s">
        <v>23</v>
      </c>
      <c r="O4" s="4">
        <v>71</v>
      </c>
      <c r="P4" s="4">
        <v>1</v>
      </c>
      <c r="Q4" s="4">
        <v>0.02</v>
      </c>
      <c r="R4" s="4">
        <v>0.02</v>
      </c>
      <c r="T4" s="4" t="s">
        <v>15</v>
      </c>
      <c r="U4" s="4">
        <v>96</v>
      </c>
      <c r="V4" s="4">
        <v>3</v>
      </c>
      <c r="W4" s="4">
        <v>0.01</v>
      </c>
      <c r="X4" s="4">
        <v>0.04</v>
      </c>
      <c r="Z4" s="4" t="s">
        <v>24</v>
      </c>
      <c r="AA4" s="4">
        <v>72</v>
      </c>
      <c r="AB4" s="4">
        <v>1</v>
      </c>
      <c r="AC4" s="4">
        <v>0.01</v>
      </c>
      <c r="AD4" s="4">
        <v>0.01</v>
      </c>
      <c r="AF4" s="4" t="s">
        <v>23</v>
      </c>
      <c r="AG4" s="4">
        <v>96</v>
      </c>
      <c r="AH4" s="4"/>
      <c r="AI4" s="4"/>
      <c r="AJ4" s="4"/>
      <c r="AL4" s="4" t="s">
        <v>25</v>
      </c>
      <c r="AM4" s="4">
        <v>96</v>
      </c>
      <c r="AN4" s="4"/>
      <c r="AO4" s="4"/>
      <c r="AP4" s="4"/>
    </row>
    <row r="5" spans="2:42" x14ac:dyDescent="0.2">
      <c r="B5" s="4" t="s">
        <v>26</v>
      </c>
      <c r="C5" s="4">
        <v>96</v>
      </c>
      <c r="D5" s="4">
        <v>3</v>
      </c>
      <c r="E5" s="4">
        <v>0.01</v>
      </c>
      <c r="F5" s="4">
        <v>7.0000000000000007E-2</v>
      </c>
      <c r="H5" s="4" t="s">
        <v>27</v>
      </c>
      <c r="I5" s="4">
        <v>96</v>
      </c>
      <c r="J5" s="4">
        <v>1</v>
      </c>
      <c r="K5" s="4">
        <v>0.02</v>
      </c>
      <c r="L5" s="4">
        <v>0.02</v>
      </c>
      <c r="N5" s="4" t="s">
        <v>28</v>
      </c>
      <c r="O5" s="4">
        <v>96</v>
      </c>
      <c r="P5" s="4">
        <v>11</v>
      </c>
      <c r="Q5" s="4">
        <v>0.01</v>
      </c>
      <c r="R5" s="4">
        <v>0.01</v>
      </c>
      <c r="T5" s="4" t="s">
        <v>29</v>
      </c>
      <c r="U5" s="4">
        <v>180</v>
      </c>
      <c r="V5" s="4"/>
      <c r="W5" s="4"/>
      <c r="X5" s="4"/>
      <c r="Z5" s="4" t="s">
        <v>30</v>
      </c>
      <c r="AA5" s="4">
        <v>72</v>
      </c>
      <c r="AB5" s="4">
        <v>3</v>
      </c>
      <c r="AC5" s="4">
        <v>0.03</v>
      </c>
      <c r="AD5" s="4">
        <v>0.1</v>
      </c>
      <c r="AF5" s="4" t="s">
        <v>15</v>
      </c>
      <c r="AG5" s="4">
        <v>96</v>
      </c>
      <c r="AH5" s="4">
        <v>5</v>
      </c>
      <c r="AI5" s="4">
        <v>0.02</v>
      </c>
      <c r="AJ5" s="4">
        <v>0.1</v>
      </c>
      <c r="AL5" s="4" t="s">
        <v>31</v>
      </c>
      <c r="AM5" s="4">
        <v>84</v>
      </c>
      <c r="AN5" s="4"/>
      <c r="AO5" s="4"/>
      <c r="AP5" s="4"/>
    </row>
    <row r="6" spans="2:42" x14ac:dyDescent="0.2">
      <c r="B6" s="4" t="s">
        <v>32</v>
      </c>
      <c r="C6" s="4">
        <v>48</v>
      </c>
      <c r="D6" s="4">
        <v>0</v>
      </c>
      <c r="E6" s="4"/>
      <c r="F6" s="4"/>
      <c r="H6" s="4" t="s">
        <v>33</v>
      </c>
      <c r="I6" s="4">
        <v>97</v>
      </c>
      <c r="J6" s="4">
        <v>8</v>
      </c>
      <c r="K6" s="4">
        <v>0.01</v>
      </c>
      <c r="L6" s="4">
        <v>0.1</v>
      </c>
      <c r="N6" s="4" t="s">
        <v>34</v>
      </c>
      <c r="O6" s="4">
        <v>96</v>
      </c>
      <c r="P6" s="4"/>
      <c r="Q6" s="4"/>
      <c r="R6" s="4"/>
      <c r="T6" s="4" t="s">
        <v>26</v>
      </c>
      <c r="U6" s="4">
        <v>96</v>
      </c>
      <c r="V6" s="4"/>
      <c r="W6" s="4"/>
      <c r="X6" s="4"/>
      <c r="Z6" s="4" t="s">
        <v>22</v>
      </c>
      <c r="AA6" s="4">
        <v>82</v>
      </c>
      <c r="AB6" s="4"/>
      <c r="AC6" s="4"/>
      <c r="AD6" s="4"/>
      <c r="AF6" s="4" t="s">
        <v>34</v>
      </c>
      <c r="AG6" s="4">
        <v>97</v>
      </c>
      <c r="AH6" s="4">
        <v>2</v>
      </c>
      <c r="AI6" s="4">
        <v>0.01</v>
      </c>
      <c r="AJ6" s="4">
        <v>0.02</v>
      </c>
      <c r="AL6" s="4" t="s">
        <v>15</v>
      </c>
      <c r="AM6" s="4">
        <v>96</v>
      </c>
      <c r="AN6" s="4">
        <v>4</v>
      </c>
      <c r="AO6" s="4">
        <v>0.01</v>
      </c>
      <c r="AP6" s="4">
        <v>0.05</v>
      </c>
    </row>
    <row r="7" spans="2:42" x14ac:dyDescent="0.2">
      <c r="B7" s="4" t="s">
        <v>35</v>
      </c>
      <c r="C7" s="4">
        <v>96</v>
      </c>
      <c r="D7" s="4">
        <v>24</v>
      </c>
      <c r="E7" s="4">
        <v>0.01</v>
      </c>
      <c r="F7" s="4">
        <v>0.1</v>
      </c>
      <c r="H7" s="4" t="s">
        <v>36</v>
      </c>
      <c r="I7" s="4">
        <v>96</v>
      </c>
      <c r="J7" s="4">
        <v>0</v>
      </c>
      <c r="K7" s="4"/>
      <c r="L7" s="4"/>
      <c r="N7" s="4" t="s">
        <v>37</v>
      </c>
      <c r="O7" s="4">
        <v>96</v>
      </c>
      <c r="P7" s="4">
        <v>6</v>
      </c>
      <c r="Q7" s="4">
        <v>0.01</v>
      </c>
      <c r="R7" s="4">
        <v>0.02</v>
      </c>
      <c r="T7" s="4" t="s">
        <v>38</v>
      </c>
      <c r="U7" s="4">
        <v>49</v>
      </c>
      <c r="V7" s="4">
        <v>7</v>
      </c>
      <c r="W7" s="4">
        <v>0.01</v>
      </c>
      <c r="X7" s="4">
        <v>0.5</v>
      </c>
      <c r="Z7" s="4" t="s">
        <v>27</v>
      </c>
      <c r="AA7" s="4">
        <v>78</v>
      </c>
      <c r="AB7" s="4"/>
      <c r="AC7" s="4"/>
      <c r="AD7" s="4"/>
      <c r="AF7" s="4" t="s">
        <v>37</v>
      </c>
      <c r="AG7" s="4">
        <v>97</v>
      </c>
      <c r="AH7" s="4"/>
      <c r="AI7" s="4"/>
      <c r="AJ7" s="4"/>
      <c r="AL7" s="4" t="s">
        <v>29</v>
      </c>
      <c r="AM7" s="4">
        <v>72</v>
      </c>
      <c r="AN7" s="4"/>
      <c r="AO7" s="4"/>
      <c r="AP7" s="4"/>
    </row>
    <row r="8" spans="2:42" x14ac:dyDescent="0.2">
      <c r="B8" s="4" t="s">
        <v>39</v>
      </c>
      <c r="C8" s="4">
        <v>120</v>
      </c>
      <c r="D8" s="4">
        <v>15</v>
      </c>
      <c r="E8" s="4">
        <v>0.01</v>
      </c>
      <c r="F8" s="4">
        <v>0.09</v>
      </c>
      <c r="H8" s="4" t="s">
        <v>39</v>
      </c>
      <c r="I8" s="4">
        <v>120</v>
      </c>
      <c r="J8" s="4">
        <v>10</v>
      </c>
      <c r="K8" s="4">
        <v>0.01</v>
      </c>
      <c r="L8" s="4">
        <v>0.4</v>
      </c>
      <c r="N8" s="4" t="s">
        <v>40</v>
      </c>
      <c r="O8" s="4">
        <v>48</v>
      </c>
      <c r="P8" s="4"/>
      <c r="Q8" s="4"/>
      <c r="R8" s="4"/>
      <c r="T8" s="4" t="s">
        <v>41</v>
      </c>
      <c r="U8" s="4">
        <v>18</v>
      </c>
      <c r="V8" s="4">
        <v>1</v>
      </c>
      <c r="W8" s="4">
        <v>0.03</v>
      </c>
      <c r="X8" s="4">
        <v>0.03</v>
      </c>
      <c r="Z8" s="4" t="s">
        <v>42</v>
      </c>
      <c r="AA8" s="4">
        <v>72</v>
      </c>
      <c r="AB8" s="4">
        <v>8</v>
      </c>
      <c r="AC8" s="4">
        <v>0.01</v>
      </c>
      <c r="AD8" s="4">
        <v>0.04</v>
      </c>
      <c r="AF8" s="4" t="s">
        <v>43</v>
      </c>
      <c r="AG8" s="4">
        <v>48</v>
      </c>
      <c r="AH8" s="4"/>
      <c r="AI8" s="4"/>
      <c r="AJ8" s="4"/>
      <c r="AL8" s="4" t="s">
        <v>44</v>
      </c>
      <c r="AM8" s="4">
        <v>48</v>
      </c>
      <c r="AN8" s="4"/>
      <c r="AO8" s="4"/>
      <c r="AP8" s="4"/>
    </row>
    <row r="9" spans="2:42" x14ac:dyDescent="0.2">
      <c r="B9" s="4" t="s">
        <v>45</v>
      </c>
      <c r="C9" s="4">
        <v>96</v>
      </c>
      <c r="D9" s="4">
        <v>0</v>
      </c>
      <c r="E9" s="4"/>
      <c r="F9" s="4"/>
      <c r="H9" s="4" t="s">
        <v>46</v>
      </c>
      <c r="I9" s="4">
        <v>120</v>
      </c>
      <c r="J9" s="4">
        <v>0</v>
      </c>
      <c r="K9" s="4"/>
      <c r="L9" s="4"/>
      <c r="N9" s="4" t="s">
        <v>47</v>
      </c>
      <c r="O9" s="4">
        <v>24</v>
      </c>
      <c r="P9" s="4">
        <v>1</v>
      </c>
      <c r="Q9" s="4">
        <v>0.02</v>
      </c>
      <c r="R9" s="4">
        <v>0.02</v>
      </c>
      <c r="T9" s="4" t="s">
        <v>39</v>
      </c>
      <c r="U9" s="4">
        <v>120</v>
      </c>
      <c r="V9" s="4">
        <v>11</v>
      </c>
      <c r="W9" s="4">
        <v>0.03</v>
      </c>
      <c r="X9" s="4">
        <v>0.2</v>
      </c>
      <c r="Z9" s="4" t="s">
        <v>39</v>
      </c>
      <c r="AA9" s="4">
        <v>78</v>
      </c>
      <c r="AB9" s="4">
        <v>2</v>
      </c>
      <c r="AC9" s="4">
        <v>0.02</v>
      </c>
      <c r="AD9" s="4">
        <v>0.02</v>
      </c>
      <c r="AF9" s="4" t="s">
        <v>35</v>
      </c>
      <c r="AG9" s="4">
        <v>96</v>
      </c>
      <c r="AH9" s="4">
        <v>16</v>
      </c>
      <c r="AI9" s="4">
        <v>0.01</v>
      </c>
      <c r="AJ9" s="4">
        <v>0.06</v>
      </c>
      <c r="AL9" s="4" t="s">
        <v>26</v>
      </c>
      <c r="AM9" s="4">
        <v>96</v>
      </c>
      <c r="AN9" s="4"/>
      <c r="AO9" s="4"/>
      <c r="AP9" s="4"/>
    </row>
    <row r="10" spans="2:42" x14ac:dyDescent="0.2">
      <c r="B10" s="4" t="s">
        <v>48</v>
      </c>
      <c r="C10" s="4">
        <v>72</v>
      </c>
      <c r="D10" s="4">
        <v>21</v>
      </c>
      <c r="E10" s="4">
        <v>0.01</v>
      </c>
      <c r="F10" s="4">
        <v>0.09</v>
      </c>
      <c r="H10" s="4" t="s">
        <v>49</v>
      </c>
      <c r="I10" s="4">
        <v>72</v>
      </c>
      <c r="J10" s="4">
        <v>5</v>
      </c>
      <c r="K10" s="4">
        <v>0.02</v>
      </c>
      <c r="L10" s="4">
        <v>0.04</v>
      </c>
      <c r="N10" s="4" t="s">
        <v>50</v>
      </c>
      <c r="O10" s="4">
        <v>72</v>
      </c>
      <c r="P10" s="4"/>
      <c r="Q10" s="4"/>
      <c r="R10" s="4"/>
      <c r="T10" s="4" t="s">
        <v>51</v>
      </c>
      <c r="U10" s="4">
        <v>96</v>
      </c>
      <c r="V10" s="4">
        <v>4</v>
      </c>
      <c r="W10" s="4">
        <v>0.01</v>
      </c>
      <c r="X10" s="4">
        <v>0.03</v>
      </c>
      <c r="Z10" s="4" t="s">
        <v>52</v>
      </c>
      <c r="AA10" s="4">
        <v>32</v>
      </c>
      <c r="AB10" s="4"/>
      <c r="AC10" s="4"/>
      <c r="AD10" s="4"/>
      <c r="AF10" s="4" t="s">
        <v>39</v>
      </c>
      <c r="AG10" s="4">
        <v>108</v>
      </c>
      <c r="AH10" s="4"/>
      <c r="AI10" s="4"/>
      <c r="AJ10" s="4"/>
      <c r="AL10" s="4" t="s">
        <v>53</v>
      </c>
      <c r="AM10" s="4">
        <v>121</v>
      </c>
      <c r="AN10" s="4"/>
      <c r="AO10" s="4"/>
      <c r="AP10" s="4"/>
    </row>
    <row r="11" spans="2:42" x14ac:dyDescent="0.2">
      <c r="B11" s="4" t="s">
        <v>54</v>
      </c>
      <c r="C11" s="4">
        <v>91</v>
      </c>
      <c r="D11" s="4">
        <v>11</v>
      </c>
      <c r="E11" s="4">
        <v>0.02</v>
      </c>
      <c r="F11" s="4">
        <v>1</v>
      </c>
      <c r="H11" s="4" t="s">
        <v>48</v>
      </c>
      <c r="I11" s="4">
        <v>73</v>
      </c>
      <c r="J11" s="4">
        <v>16</v>
      </c>
      <c r="K11" s="4">
        <v>0.01</v>
      </c>
      <c r="L11" s="4">
        <v>0.2</v>
      </c>
      <c r="N11" s="4" t="s">
        <v>55</v>
      </c>
      <c r="O11" s="4">
        <v>24</v>
      </c>
      <c r="P11" s="4"/>
      <c r="Q11" s="4"/>
      <c r="R11" s="4"/>
      <c r="T11" s="4" t="s">
        <v>48</v>
      </c>
      <c r="U11" s="4">
        <v>72</v>
      </c>
      <c r="V11" s="4"/>
      <c r="W11" s="4"/>
      <c r="X11" s="4"/>
      <c r="Z11" s="4" t="s">
        <v>46</v>
      </c>
      <c r="AA11" s="4">
        <v>72</v>
      </c>
      <c r="AB11" s="4"/>
      <c r="AC11" s="4"/>
      <c r="AD11" s="4"/>
      <c r="AF11" s="4" t="s">
        <v>56</v>
      </c>
      <c r="AG11" s="4">
        <v>120</v>
      </c>
      <c r="AH11" s="4">
        <v>19</v>
      </c>
      <c r="AI11" s="4">
        <v>0.01</v>
      </c>
      <c r="AJ11" s="4">
        <v>0.08</v>
      </c>
      <c r="AL11" s="4" t="s">
        <v>36</v>
      </c>
      <c r="AM11" s="4">
        <v>96</v>
      </c>
      <c r="AN11" s="4"/>
      <c r="AO11" s="4"/>
      <c r="AP11" s="4"/>
    </row>
    <row r="12" spans="2:42" x14ac:dyDescent="0.2">
      <c r="B12" s="4" t="s">
        <v>57</v>
      </c>
      <c r="C12" s="4">
        <v>92</v>
      </c>
      <c r="D12" s="4">
        <v>9</v>
      </c>
      <c r="E12" s="4">
        <v>0.01</v>
      </c>
      <c r="F12" s="4">
        <v>0.1</v>
      </c>
      <c r="H12" s="4" t="s">
        <v>54</v>
      </c>
      <c r="I12" s="4">
        <v>90</v>
      </c>
      <c r="J12" s="4">
        <v>16</v>
      </c>
      <c r="K12" s="4">
        <v>0.01</v>
      </c>
      <c r="L12" s="4">
        <v>0.2</v>
      </c>
      <c r="N12" s="4" t="s">
        <v>58</v>
      </c>
      <c r="O12" s="4">
        <v>25</v>
      </c>
      <c r="P12" s="4">
        <v>2</v>
      </c>
      <c r="Q12" s="4">
        <v>0.02</v>
      </c>
      <c r="R12" s="4">
        <v>0.06</v>
      </c>
      <c r="T12" s="4" t="s">
        <v>59</v>
      </c>
      <c r="U12" s="4">
        <v>96</v>
      </c>
      <c r="V12" s="4"/>
      <c r="W12" s="4"/>
      <c r="X12" s="4"/>
      <c r="Z12" s="4" t="s">
        <v>48</v>
      </c>
      <c r="AA12" s="4">
        <v>72</v>
      </c>
      <c r="AB12" s="4"/>
      <c r="AC12" s="4"/>
      <c r="AD12" s="4"/>
      <c r="AF12" s="4" t="s">
        <v>60</v>
      </c>
      <c r="AG12" s="4">
        <v>97</v>
      </c>
      <c r="AH12" s="4"/>
      <c r="AI12" s="4"/>
      <c r="AJ12" s="4"/>
      <c r="AL12" s="4" t="s">
        <v>39</v>
      </c>
      <c r="AM12" s="4">
        <v>109</v>
      </c>
      <c r="AN12" s="4">
        <v>4</v>
      </c>
      <c r="AO12" s="4">
        <v>0.01</v>
      </c>
      <c r="AP12" s="4">
        <v>0.09</v>
      </c>
    </row>
    <row r="13" spans="2:42" x14ac:dyDescent="0.2">
      <c r="B13" s="4" t="s">
        <v>61</v>
      </c>
      <c r="C13" s="4">
        <v>96</v>
      </c>
      <c r="D13" s="4">
        <v>1</v>
      </c>
      <c r="E13" s="4">
        <v>0.03</v>
      </c>
      <c r="F13" s="4">
        <v>0.03</v>
      </c>
      <c r="H13" s="4" t="s">
        <v>62</v>
      </c>
      <c r="I13" s="4">
        <v>96</v>
      </c>
      <c r="J13" s="4">
        <v>0</v>
      </c>
      <c r="K13" s="4"/>
      <c r="L13" s="4"/>
      <c r="N13" s="4" t="s">
        <v>35</v>
      </c>
      <c r="O13" s="4">
        <v>96</v>
      </c>
      <c r="P13" s="4">
        <v>17</v>
      </c>
      <c r="Q13" s="4">
        <v>0.01</v>
      </c>
      <c r="R13" s="4">
        <v>0.1</v>
      </c>
      <c r="T13" s="4" t="s">
        <v>54</v>
      </c>
      <c r="U13" s="4">
        <v>91</v>
      </c>
      <c r="V13" s="4">
        <v>18</v>
      </c>
      <c r="W13" s="4">
        <v>0.01</v>
      </c>
      <c r="X13" s="4">
        <v>0.3</v>
      </c>
      <c r="Z13" s="4" t="s">
        <v>63</v>
      </c>
      <c r="AA13" s="4">
        <v>66</v>
      </c>
      <c r="AB13" s="4">
        <v>2</v>
      </c>
      <c r="AC13" s="4">
        <v>0.01</v>
      </c>
      <c r="AD13" s="4">
        <v>0.03</v>
      </c>
      <c r="AF13" s="4" t="s">
        <v>64</v>
      </c>
      <c r="AG13" s="4">
        <v>48</v>
      </c>
      <c r="AH13" s="4"/>
      <c r="AI13" s="4"/>
      <c r="AJ13" s="4"/>
      <c r="AL13" s="4" t="s">
        <v>48</v>
      </c>
      <c r="AM13" s="4">
        <v>97</v>
      </c>
      <c r="AN13" s="4"/>
      <c r="AO13" s="4"/>
      <c r="AP13" s="4"/>
    </row>
    <row r="14" spans="2:42" x14ac:dyDescent="0.2">
      <c r="B14" s="4" t="s">
        <v>65</v>
      </c>
      <c r="C14" s="4">
        <v>72</v>
      </c>
      <c r="D14" s="4">
        <v>1</v>
      </c>
      <c r="E14" s="4">
        <v>0.06</v>
      </c>
      <c r="F14" s="4">
        <v>0.06</v>
      </c>
      <c r="H14" s="4" t="s">
        <v>66</v>
      </c>
      <c r="I14" s="4">
        <v>96</v>
      </c>
      <c r="J14" s="4">
        <v>12</v>
      </c>
      <c r="K14" s="4">
        <v>0.01</v>
      </c>
      <c r="L14" s="4">
        <v>0.04</v>
      </c>
      <c r="N14" s="4" t="s">
        <v>39</v>
      </c>
      <c r="O14" s="4">
        <v>120</v>
      </c>
      <c r="P14" s="4">
        <v>16</v>
      </c>
      <c r="Q14" s="4">
        <v>0.01</v>
      </c>
      <c r="R14" s="4">
        <v>0.1</v>
      </c>
      <c r="T14" s="4" t="s">
        <v>67</v>
      </c>
      <c r="U14" s="4">
        <v>96</v>
      </c>
      <c r="V14" s="4">
        <v>1</v>
      </c>
      <c r="W14" s="4">
        <v>0.01</v>
      </c>
      <c r="X14" s="4">
        <v>0.01</v>
      </c>
      <c r="Z14" s="4" t="s">
        <v>54</v>
      </c>
      <c r="AA14" s="4">
        <v>73</v>
      </c>
      <c r="AB14" s="4">
        <v>16</v>
      </c>
      <c r="AC14" s="4">
        <v>0.01</v>
      </c>
      <c r="AD14" s="4">
        <v>0.2</v>
      </c>
      <c r="AF14" s="4" t="s">
        <v>68</v>
      </c>
      <c r="AG14" s="4">
        <v>24</v>
      </c>
      <c r="AH14" s="4">
        <v>1</v>
      </c>
      <c r="AI14" s="4">
        <v>0.09</v>
      </c>
      <c r="AJ14" s="4">
        <v>0.09</v>
      </c>
      <c r="AL14" s="4" t="s">
        <v>59</v>
      </c>
      <c r="AM14" s="4">
        <v>96</v>
      </c>
      <c r="AN14" s="4"/>
      <c r="AO14" s="4"/>
      <c r="AP14" s="4"/>
    </row>
    <row r="15" spans="2:42" x14ac:dyDescent="0.2">
      <c r="B15" s="4" t="s">
        <v>69</v>
      </c>
      <c r="C15" s="4">
        <v>155</v>
      </c>
      <c r="D15" s="4">
        <v>1</v>
      </c>
      <c r="E15" s="4">
        <v>0.02</v>
      </c>
      <c r="F15" s="4">
        <v>0.02</v>
      </c>
      <c r="H15" s="4" t="s">
        <v>70</v>
      </c>
      <c r="I15" s="4">
        <v>48</v>
      </c>
      <c r="J15" s="4">
        <v>0</v>
      </c>
      <c r="K15" s="4"/>
      <c r="L15" s="4"/>
      <c r="N15" s="4" t="s">
        <v>71</v>
      </c>
      <c r="O15" s="4">
        <v>48</v>
      </c>
      <c r="P15" s="4"/>
      <c r="Q15" s="4"/>
      <c r="R15" s="4"/>
      <c r="T15" s="4" t="s">
        <v>72</v>
      </c>
      <c r="U15" s="4">
        <v>122</v>
      </c>
      <c r="V15" s="4"/>
      <c r="W15" s="4"/>
      <c r="X15" s="4"/>
      <c r="Z15" s="4" t="s">
        <v>73</v>
      </c>
      <c r="AA15" s="4">
        <v>72</v>
      </c>
      <c r="AB15" s="4"/>
      <c r="AC15" s="4"/>
      <c r="AD15" s="4"/>
      <c r="AF15" s="4" t="s">
        <v>74</v>
      </c>
      <c r="AG15" s="4">
        <v>96</v>
      </c>
      <c r="AH15" s="4">
        <v>4</v>
      </c>
      <c r="AI15" s="4">
        <v>0.03</v>
      </c>
      <c r="AJ15" s="4">
        <v>0.2</v>
      </c>
      <c r="AL15" s="4" t="s">
        <v>67</v>
      </c>
      <c r="AM15" s="4">
        <v>97</v>
      </c>
      <c r="AN15" s="4">
        <v>1</v>
      </c>
      <c r="AO15" s="4">
        <v>0.02</v>
      </c>
      <c r="AP15" s="4">
        <v>0.02</v>
      </c>
    </row>
    <row r="16" spans="2:42" x14ac:dyDescent="0.2">
      <c r="B16" s="4" t="s">
        <v>75</v>
      </c>
      <c r="C16" s="4">
        <v>96</v>
      </c>
      <c r="D16" s="4">
        <v>0</v>
      </c>
      <c r="E16" s="4"/>
      <c r="F16" s="4"/>
      <c r="H16" s="4" t="s">
        <v>61</v>
      </c>
      <c r="I16" s="4">
        <v>96</v>
      </c>
      <c r="J16" s="4">
        <v>2</v>
      </c>
      <c r="K16" s="4">
        <v>0.03</v>
      </c>
      <c r="L16" s="4">
        <v>0.03</v>
      </c>
      <c r="N16" s="4" t="s">
        <v>48</v>
      </c>
      <c r="O16" s="4">
        <v>72</v>
      </c>
      <c r="P16" s="4">
        <v>1</v>
      </c>
      <c r="Q16" s="4">
        <v>0.01</v>
      </c>
      <c r="R16" s="4">
        <v>0.2</v>
      </c>
      <c r="T16" s="4" t="s">
        <v>76</v>
      </c>
      <c r="U16" s="4">
        <v>96</v>
      </c>
      <c r="V16" s="4"/>
      <c r="W16" s="4"/>
      <c r="X16" s="4"/>
      <c r="Z16" s="4" t="s">
        <v>77</v>
      </c>
      <c r="AA16" s="4">
        <v>75</v>
      </c>
      <c r="AB16" s="4">
        <v>4</v>
      </c>
      <c r="AC16" s="4">
        <v>0.01</v>
      </c>
      <c r="AD16" s="4">
        <v>0.1</v>
      </c>
      <c r="AF16" s="4" t="s">
        <v>69</v>
      </c>
      <c r="AG16" s="4">
        <v>141</v>
      </c>
      <c r="AH16" s="4"/>
      <c r="AI16" s="4"/>
      <c r="AJ16" s="4"/>
      <c r="AL16" s="4" t="s">
        <v>69</v>
      </c>
      <c r="AM16" s="4">
        <v>145</v>
      </c>
      <c r="AN16" s="4"/>
      <c r="AO16" s="4"/>
      <c r="AP16" s="4"/>
    </row>
    <row r="17" spans="2:42" x14ac:dyDescent="0.2">
      <c r="B17" s="4" t="s">
        <v>78</v>
      </c>
      <c r="C17" s="4">
        <v>24</v>
      </c>
      <c r="D17" s="4">
        <v>0</v>
      </c>
      <c r="E17" s="4"/>
      <c r="F17" s="4"/>
      <c r="H17" s="4" t="s">
        <v>72</v>
      </c>
      <c r="I17" s="4">
        <v>72</v>
      </c>
      <c r="J17" s="4">
        <v>2</v>
      </c>
      <c r="K17" s="4">
        <v>0.02</v>
      </c>
      <c r="L17" s="4">
        <v>0.4</v>
      </c>
      <c r="N17" s="4" t="s">
        <v>79</v>
      </c>
      <c r="O17" s="4">
        <v>120</v>
      </c>
      <c r="P17" s="4">
        <v>30</v>
      </c>
      <c r="Q17" s="4">
        <v>0.01</v>
      </c>
      <c r="R17" s="4">
        <v>0.1</v>
      </c>
      <c r="T17" s="4" t="s">
        <v>80</v>
      </c>
      <c r="U17" s="4">
        <v>156</v>
      </c>
      <c r="V17" s="4"/>
      <c r="W17" s="4"/>
      <c r="X17" s="4"/>
      <c r="Z17" s="4" t="s">
        <v>61</v>
      </c>
      <c r="AA17" s="4">
        <v>72</v>
      </c>
      <c r="AB17" s="4"/>
      <c r="AC17" s="4"/>
      <c r="AD17" s="4"/>
      <c r="AF17" s="4" t="s">
        <v>81</v>
      </c>
      <c r="AG17" s="4">
        <v>120</v>
      </c>
      <c r="AH17" s="4"/>
      <c r="AI17" s="4"/>
      <c r="AJ17" s="4"/>
      <c r="AL17" s="4" t="s">
        <v>82</v>
      </c>
      <c r="AM17" s="4">
        <v>72</v>
      </c>
      <c r="AN17" s="4">
        <v>11</v>
      </c>
      <c r="AO17" s="4">
        <v>0.01</v>
      </c>
      <c r="AP17" s="4">
        <v>0.1</v>
      </c>
    </row>
    <row r="18" spans="2:42" x14ac:dyDescent="0.2">
      <c r="B18" s="4" t="s">
        <v>83</v>
      </c>
      <c r="C18" s="4">
        <v>60</v>
      </c>
      <c r="D18" s="4">
        <v>1</v>
      </c>
      <c r="E18" s="4">
        <v>1</v>
      </c>
      <c r="F18" s="4">
        <v>1</v>
      </c>
      <c r="H18" s="4" t="s">
        <v>80</v>
      </c>
      <c r="I18" s="4">
        <v>156</v>
      </c>
      <c r="J18" s="4">
        <v>2</v>
      </c>
      <c r="K18" s="4">
        <v>0.02</v>
      </c>
      <c r="L18" s="4">
        <v>0.02</v>
      </c>
      <c r="N18" s="4" t="s">
        <v>60</v>
      </c>
      <c r="O18" s="4">
        <v>72</v>
      </c>
      <c r="P18" s="4"/>
      <c r="Q18" s="4"/>
      <c r="R18" s="4"/>
      <c r="T18" s="4" t="s">
        <v>84</v>
      </c>
      <c r="U18" s="4">
        <v>88</v>
      </c>
      <c r="V18" s="4"/>
      <c r="W18" s="4"/>
      <c r="X18" s="4"/>
      <c r="Z18" s="4" t="s">
        <v>85</v>
      </c>
      <c r="AA18" s="4">
        <v>31</v>
      </c>
      <c r="AB18" s="4">
        <v>1</v>
      </c>
      <c r="AC18" s="4">
        <v>0.01</v>
      </c>
      <c r="AD18" s="4">
        <v>0.01</v>
      </c>
      <c r="AF18" s="4" t="s">
        <v>86</v>
      </c>
      <c r="AG18" s="4">
        <v>60</v>
      </c>
      <c r="AH18" s="4">
        <v>4</v>
      </c>
      <c r="AI18" s="4">
        <v>0.02</v>
      </c>
      <c r="AJ18" s="4">
        <v>0.08</v>
      </c>
      <c r="AL18" s="4" t="s">
        <v>87</v>
      </c>
      <c r="AM18" s="4">
        <v>96</v>
      </c>
      <c r="AN18" s="4"/>
      <c r="AO18" s="4"/>
      <c r="AP18" s="4"/>
    </row>
    <row r="19" spans="2:42" x14ac:dyDescent="0.2">
      <c r="B19" s="4" t="s">
        <v>82</v>
      </c>
      <c r="C19" s="4">
        <v>24</v>
      </c>
      <c r="D19" s="4">
        <v>0</v>
      </c>
      <c r="E19" s="4"/>
      <c r="F19" s="4"/>
      <c r="H19" s="4" t="s">
        <v>75</v>
      </c>
      <c r="I19" s="4">
        <v>96</v>
      </c>
      <c r="J19" s="4">
        <v>0</v>
      </c>
      <c r="K19" s="4"/>
      <c r="L19" s="4"/>
      <c r="N19" s="4" t="s">
        <v>88</v>
      </c>
      <c r="O19" s="4">
        <v>24</v>
      </c>
      <c r="P19" s="4"/>
      <c r="Q19" s="4"/>
      <c r="R19" s="4"/>
      <c r="T19" s="4" t="s">
        <v>86</v>
      </c>
      <c r="U19" s="4">
        <v>36</v>
      </c>
      <c r="V19" s="4">
        <v>2</v>
      </c>
      <c r="W19" s="4">
        <v>0.02</v>
      </c>
      <c r="X19" s="4">
        <v>0.04</v>
      </c>
      <c r="Z19" s="4" t="s">
        <v>89</v>
      </c>
      <c r="AA19" s="4">
        <v>60</v>
      </c>
      <c r="AB19" s="4"/>
      <c r="AC19" s="4"/>
      <c r="AD19" s="4"/>
      <c r="AF19" s="4" t="s">
        <v>90</v>
      </c>
      <c r="AG19" s="4">
        <v>96</v>
      </c>
      <c r="AH19" s="4"/>
      <c r="AI19" s="4"/>
      <c r="AJ19" s="4"/>
      <c r="AL19" s="4" t="s">
        <v>91</v>
      </c>
      <c r="AM19" s="4">
        <v>120</v>
      </c>
      <c r="AN19" s="4"/>
      <c r="AO19" s="4"/>
      <c r="AP19" s="4"/>
    </row>
    <row r="20" spans="2:42" x14ac:dyDescent="0.2">
      <c r="B20" s="4" t="s">
        <v>92</v>
      </c>
      <c r="C20" s="4">
        <v>48</v>
      </c>
      <c r="D20" s="4">
        <v>0</v>
      </c>
      <c r="E20" s="4"/>
      <c r="F20" s="4"/>
      <c r="H20" s="4" t="s">
        <v>81</v>
      </c>
      <c r="I20" s="4">
        <v>72</v>
      </c>
      <c r="J20" s="4">
        <v>0</v>
      </c>
      <c r="K20" s="4"/>
      <c r="L20" s="4"/>
      <c r="N20" s="4" t="s">
        <v>54</v>
      </c>
      <c r="O20" s="4">
        <v>90</v>
      </c>
      <c r="P20" s="4">
        <v>17</v>
      </c>
      <c r="Q20" s="4">
        <v>0.01</v>
      </c>
      <c r="R20" s="4">
        <v>0.5</v>
      </c>
      <c r="T20" s="4" t="s">
        <v>93</v>
      </c>
      <c r="U20" s="4">
        <v>48</v>
      </c>
      <c r="V20" s="4"/>
      <c r="W20" s="4"/>
      <c r="X20" s="4"/>
      <c r="Z20" s="4" t="s">
        <v>69</v>
      </c>
      <c r="AA20" s="4">
        <v>123</v>
      </c>
      <c r="AB20" s="4"/>
      <c r="AC20" s="4"/>
      <c r="AD20" s="4"/>
      <c r="AF20" s="4" t="s">
        <v>94</v>
      </c>
      <c r="AG20" s="4">
        <v>72</v>
      </c>
      <c r="AH20" s="4"/>
      <c r="AI20" s="4"/>
      <c r="AJ20" s="4"/>
      <c r="AL20" s="4" t="s">
        <v>95</v>
      </c>
      <c r="AM20" s="4">
        <v>24</v>
      </c>
      <c r="AN20" s="4"/>
      <c r="AO20" s="4"/>
      <c r="AP20" s="4"/>
    </row>
    <row r="21" spans="2:42" x14ac:dyDescent="0.2">
      <c r="B21" s="4" t="s">
        <v>91</v>
      </c>
      <c r="C21" s="4">
        <v>96</v>
      </c>
      <c r="D21" s="4">
        <v>0</v>
      </c>
      <c r="E21" s="4"/>
      <c r="F21" s="4"/>
      <c r="H21" s="4" t="s">
        <v>86</v>
      </c>
      <c r="I21" s="4">
        <v>96</v>
      </c>
      <c r="J21" s="4">
        <v>10</v>
      </c>
      <c r="K21" s="4">
        <v>0.02</v>
      </c>
      <c r="L21" s="4">
        <v>0.06</v>
      </c>
      <c r="N21" s="4" t="s">
        <v>96</v>
      </c>
      <c r="O21" s="4">
        <v>72</v>
      </c>
      <c r="P21" s="4"/>
      <c r="Q21" s="4"/>
      <c r="R21" s="4"/>
      <c r="T21" s="4" t="s">
        <v>87</v>
      </c>
      <c r="U21" s="4">
        <v>96</v>
      </c>
      <c r="V21" s="4">
        <v>4</v>
      </c>
      <c r="W21" s="4">
        <v>0.01</v>
      </c>
      <c r="X21" s="4">
        <v>0.02</v>
      </c>
      <c r="Z21" s="4" t="s">
        <v>97</v>
      </c>
      <c r="AA21" s="4">
        <v>24</v>
      </c>
      <c r="AB21" s="4"/>
      <c r="AC21" s="4"/>
      <c r="AD21" s="4"/>
      <c r="AF21" s="4" t="s">
        <v>98</v>
      </c>
      <c r="AG21" s="4">
        <f>SUM(AG2:AG20)</f>
        <v>1657</v>
      </c>
      <c r="AL21" s="4" t="s">
        <v>99</v>
      </c>
      <c r="AM21" s="4">
        <v>96</v>
      </c>
      <c r="AN21" s="4"/>
      <c r="AO21" s="4"/>
      <c r="AP21" s="4"/>
    </row>
    <row r="22" spans="2:42" x14ac:dyDescent="0.2">
      <c r="B22" s="4" t="s">
        <v>99</v>
      </c>
      <c r="C22" s="4">
        <v>84</v>
      </c>
      <c r="D22" s="4">
        <v>1</v>
      </c>
      <c r="E22" s="4">
        <v>0.02</v>
      </c>
      <c r="F22" s="4">
        <v>0.02</v>
      </c>
      <c r="H22" s="4" t="s">
        <v>78</v>
      </c>
      <c r="I22" s="4">
        <v>45</v>
      </c>
      <c r="J22" s="4">
        <v>0</v>
      </c>
      <c r="K22" s="4"/>
      <c r="L22" s="4"/>
      <c r="N22" s="4" t="s">
        <v>100</v>
      </c>
      <c r="O22" s="4">
        <v>95</v>
      </c>
      <c r="P22" s="4">
        <v>1</v>
      </c>
      <c r="Q22" s="4">
        <v>0.02</v>
      </c>
      <c r="R22" s="4">
        <v>0.02</v>
      </c>
      <c r="T22" s="4" t="s">
        <v>101</v>
      </c>
      <c r="U22" s="4">
        <v>120</v>
      </c>
      <c r="V22" s="4"/>
      <c r="W22" s="4"/>
      <c r="X22" s="4"/>
      <c r="Z22" s="4" t="s">
        <v>86</v>
      </c>
      <c r="AA22" s="4">
        <v>72</v>
      </c>
      <c r="AB22" s="4">
        <v>2</v>
      </c>
      <c r="AC22" s="4">
        <v>0.01</v>
      </c>
      <c r="AD22" s="4">
        <v>0.03</v>
      </c>
      <c r="AF22" s="4" t="s">
        <v>102</v>
      </c>
      <c r="AG22" s="5">
        <f>SUM(AH2:AH20)/AG21*100</f>
        <v>3.0778515389257697</v>
      </c>
      <c r="AL22" s="4" t="s">
        <v>98</v>
      </c>
      <c r="AM22" s="4">
        <f>SUM(AM3:AM21)</f>
        <v>1758</v>
      </c>
      <c r="AN22" s="4"/>
      <c r="AO22" s="4"/>
      <c r="AP22" s="4"/>
    </row>
    <row r="23" spans="2:42" x14ac:dyDescent="0.2">
      <c r="B23" s="4" t="s">
        <v>98</v>
      </c>
      <c r="C23" s="4">
        <f>SUM(C2:C22)</f>
        <v>1755</v>
      </c>
      <c r="H23" s="4" t="s">
        <v>103</v>
      </c>
      <c r="I23" s="4">
        <v>72</v>
      </c>
      <c r="J23" s="4">
        <v>0</v>
      </c>
      <c r="K23" s="4"/>
      <c r="L23" s="4"/>
      <c r="N23" s="4" t="s">
        <v>89</v>
      </c>
      <c r="O23" s="4">
        <v>72</v>
      </c>
      <c r="P23" s="4"/>
      <c r="Q23" s="4"/>
      <c r="R23" s="4"/>
      <c r="T23" s="4" t="s">
        <v>104</v>
      </c>
      <c r="U23" s="4">
        <v>96</v>
      </c>
      <c r="V23" s="4">
        <v>1</v>
      </c>
      <c r="W23" s="4">
        <v>0.06</v>
      </c>
      <c r="X23" s="4">
        <v>0.06</v>
      </c>
      <c r="Z23" s="4" t="s">
        <v>78</v>
      </c>
      <c r="AA23" s="4">
        <v>95</v>
      </c>
      <c r="AB23" s="4"/>
      <c r="AC23" s="4"/>
      <c r="AD23" s="4"/>
      <c r="AF23" s="4" t="s">
        <v>105</v>
      </c>
      <c r="AG23" s="4">
        <v>19</v>
      </c>
      <c r="AL23" s="4" t="s">
        <v>102</v>
      </c>
      <c r="AM23" s="9">
        <f>SUM(AN3:AN21)/AM22*100</f>
        <v>1.1376564277588168</v>
      </c>
    </row>
    <row r="24" spans="2:42" x14ac:dyDescent="0.2">
      <c r="B24" s="4" t="s">
        <v>102</v>
      </c>
      <c r="C24" s="5">
        <f>SUM(D2:D22)/C23*100</f>
        <v>5.4131054131054128</v>
      </c>
      <c r="H24" s="4" t="s">
        <v>106</v>
      </c>
      <c r="I24" s="4">
        <v>62</v>
      </c>
      <c r="J24" s="4">
        <v>0</v>
      </c>
      <c r="K24" s="4"/>
      <c r="L24" s="4"/>
      <c r="N24" s="4" t="s">
        <v>72</v>
      </c>
      <c r="O24" s="4">
        <v>96</v>
      </c>
      <c r="P24" s="4">
        <v>2</v>
      </c>
      <c r="Q24" s="4">
        <v>0.01</v>
      </c>
      <c r="R24" s="4">
        <v>0.01</v>
      </c>
      <c r="T24" s="4" t="s">
        <v>98</v>
      </c>
      <c r="U24" s="4">
        <f>SUM(U2:U23)</f>
        <v>2036</v>
      </c>
      <c r="V24" s="4"/>
      <c r="W24" s="4"/>
      <c r="X24" s="4"/>
      <c r="Z24" s="4" t="s">
        <v>107</v>
      </c>
      <c r="AA24" s="4">
        <v>48</v>
      </c>
      <c r="AB24" s="4"/>
      <c r="AC24" s="4"/>
      <c r="AD24" s="4"/>
      <c r="AF24" s="4" t="s">
        <v>108</v>
      </c>
      <c r="AG24" s="4">
        <v>7</v>
      </c>
      <c r="AL24" s="4" t="s">
        <v>105</v>
      </c>
      <c r="AM24" s="4">
        <v>20</v>
      </c>
    </row>
    <row r="25" spans="2:42" x14ac:dyDescent="0.2">
      <c r="B25" s="4" t="s">
        <v>105</v>
      </c>
      <c r="C25" s="7">
        <v>21</v>
      </c>
      <c r="H25" s="4" t="s">
        <v>109</v>
      </c>
      <c r="I25" s="4">
        <v>96</v>
      </c>
      <c r="J25" s="4">
        <v>2</v>
      </c>
      <c r="K25" s="4">
        <v>0.01</v>
      </c>
      <c r="L25" s="4">
        <v>0.01</v>
      </c>
      <c r="N25" s="4" t="s">
        <v>110</v>
      </c>
      <c r="O25" s="4">
        <v>96</v>
      </c>
      <c r="P25" s="4"/>
      <c r="Q25" s="4"/>
      <c r="R25" s="4"/>
      <c r="T25" s="4" t="s">
        <v>102</v>
      </c>
      <c r="U25" s="5">
        <f>SUM(V2:V24)/U24*100</f>
        <v>2.5540275049115913</v>
      </c>
      <c r="Z25" s="4" t="s">
        <v>98</v>
      </c>
      <c r="AA25" s="4">
        <f>SUM(AA2:AA24)</f>
        <v>1585</v>
      </c>
      <c r="AF25" s="4" t="s">
        <v>111</v>
      </c>
      <c r="AG25" s="7">
        <f>AG24/AG23*100</f>
        <v>36.84210526315789</v>
      </c>
      <c r="AL25" s="4" t="s">
        <v>108</v>
      </c>
      <c r="AM25" s="4">
        <v>4</v>
      </c>
    </row>
    <row r="26" spans="2:42" x14ac:dyDescent="0.2">
      <c r="B26" s="6" t="s">
        <v>108</v>
      </c>
      <c r="C26" s="4">
        <v>13</v>
      </c>
      <c r="H26" s="4" t="s">
        <v>98</v>
      </c>
      <c r="I26" s="4">
        <f>SUM(I2:I25)</f>
        <v>2156</v>
      </c>
      <c r="N26" s="4" t="s">
        <v>69</v>
      </c>
      <c r="O26" s="4">
        <v>153</v>
      </c>
      <c r="P26" s="4"/>
      <c r="Q26" s="4"/>
      <c r="R26" s="4"/>
      <c r="T26" s="4" t="s">
        <v>105</v>
      </c>
      <c r="U26" s="4">
        <v>22</v>
      </c>
      <c r="Z26" s="4" t="s">
        <v>102</v>
      </c>
      <c r="AA26" s="5">
        <f>SUM(AB2:AB25)/AA25*100</f>
        <v>2.77602523659306</v>
      </c>
      <c r="AL26" s="4" t="s">
        <v>111</v>
      </c>
      <c r="AM26" s="4">
        <f>AM25/AM24*100</f>
        <v>20</v>
      </c>
    </row>
    <row r="27" spans="2:42" x14ac:dyDescent="0.2">
      <c r="B27" s="6" t="s">
        <v>111</v>
      </c>
      <c r="C27" s="7">
        <f>C26/C25*100</f>
        <v>61.904761904761905</v>
      </c>
      <c r="H27" s="4" t="s">
        <v>102</v>
      </c>
      <c r="I27" s="5">
        <f>SUM(J2:J25)/I26*100</f>
        <v>4.1280148423005567</v>
      </c>
      <c r="N27" s="4" t="s">
        <v>112</v>
      </c>
      <c r="O27" s="4">
        <v>72</v>
      </c>
      <c r="P27" s="4">
        <v>9</v>
      </c>
      <c r="Q27" s="4">
        <v>0.01</v>
      </c>
      <c r="R27" s="4">
        <v>0.06</v>
      </c>
      <c r="T27" s="4" t="s">
        <v>108</v>
      </c>
      <c r="U27" s="4">
        <v>10</v>
      </c>
      <c r="Z27" s="4" t="s">
        <v>105</v>
      </c>
      <c r="AA27" s="4">
        <v>23</v>
      </c>
    </row>
    <row r="28" spans="2:42" x14ac:dyDescent="0.2">
      <c r="H28" s="4" t="s">
        <v>105</v>
      </c>
      <c r="I28" s="4">
        <v>24</v>
      </c>
      <c r="N28" s="4" t="s">
        <v>113</v>
      </c>
      <c r="O28" s="4">
        <v>61</v>
      </c>
      <c r="P28" s="4"/>
      <c r="Q28" s="4"/>
      <c r="R28" s="4"/>
      <c r="T28" s="4" t="s">
        <v>111</v>
      </c>
      <c r="U28" s="7">
        <f>U27/U26*100</f>
        <v>45.454545454545453</v>
      </c>
      <c r="Z28" s="4" t="s">
        <v>108</v>
      </c>
      <c r="AA28" s="4">
        <v>10</v>
      </c>
    </row>
    <row r="29" spans="2:42" x14ac:dyDescent="0.2">
      <c r="H29" s="6" t="s">
        <v>108</v>
      </c>
      <c r="I29" s="4">
        <f>14</f>
        <v>14</v>
      </c>
      <c r="N29" s="4" t="s">
        <v>114</v>
      </c>
      <c r="O29" s="4">
        <v>24</v>
      </c>
      <c r="P29" s="4">
        <v>1</v>
      </c>
      <c r="Q29" s="4">
        <v>0.2</v>
      </c>
      <c r="R29" s="4">
        <v>0.2</v>
      </c>
      <c r="Z29" s="4" t="s">
        <v>111</v>
      </c>
      <c r="AA29" s="7">
        <f>AA28/AA27*100</f>
        <v>43.478260869565219</v>
      </c>
    </row>
    <row r="30" spans="2:42" x14ac:dyDescent="0.2">
      <c r="H30" s="6" t="s">
        <v>111</v>
      </c>
      <c r="I30" s="7">
        <f>I29/I28*100</f>
        <v>58.333333333333336</v>
      </c>
      <c r="N30" s="4" t="s">
        <v>115</v>
      </c>
      <c r="O30" s="4">
        <v>72</v>
      </c>
      <c r="P30" s="4"/>
      <c r="Q30" s="4"/>
      <c r="R30" s="4"/>
    </row>
    <row r="31" spans="2:42" x14ac:dyDescent="0.2">
      <c r="N31" s="10" t="s">
        <v>98</v>
      </c>
      <c r="O31" s="4">
        <f>SUM(O2:O30)</f>
        <v>2199</v>
      </c>
    </row>
    <row r="32" spans="2:42" x14ac:dyDescent="0.2">
      <c r="N32" s="4" t="s">
        <v>102</v>
      </c>
      <c r="O32" s="5">
        <f>SUM(P2:P30)/O31*100</f>
        <v>5.3660754888585727</v>
      </c>
    </row>
    <row r="33" spans="14:15" x14ac:dyDescent="0.2">
      <c r="N33" s="4" t="s">
        <v>105</v>
      </c>
      <c r="O33" s="4">
        <v>29</v>
      </c>
    </row>
    <row r="34" spans="14:15" x14ac:dyDescent="0.2">
      <c r="N34" s="6" t="s">
        <v>108</v>
      </c>
      <c r="O34" s="7">
        <v>15</v>
      </c>
    </row>
    <row r="35" spans="14:15" x14ac:dyDescent="0.2">
      <c r="N35" s="6" t="s">
        <v>111</v>
      </c>
      <c r="O35" s="7">
        <f>15/O33*100</f>
        <v>51.724137931034484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253AC-B64F-469F-8916-C4F6D4B70B5D}">
  <dimension ref="A1:F10"/>
  <sheetViews>
    <sheetView workbookViewId="0">
      <selection activeCell="F24" sqref="F24"/>
    </sheetView>
  </sheetViews>
  <sheetFormatPr defaultRowHeight="12" x14ac:dyDescent="0.2"/>
  <cols>
    <col min="2" max="5" width="18.33203125" customWidth="1"/>
    <col min="6" max="6" width="87.83203125" bestFit="1" customWidth="1"/>
  </cols>
  <sheetData>
    <row r="1" spans="1:6" x14ac:dyDescent="0.2">
      <c r="A1" s="27" t="s">
        <v>122</v>
      </c>
    </row>
    <row r="2" spans="1:6" ht="48" x14ac:dyDescent="0.2">
      <c r="B2" s="21" t="s">
        <v>121</v>
      </c>
      <c r="C2" s="22" t="s">
        <v>117</v>
      </c>
      <c r="D2" s="22" t="s">
        <v>118</v>
      </c>
      <c r="E2" s="22" t="s">
        <v>119</v>
      </c>
      <c r="F2" s="28" t="s">
        <v>123</v>
      </c>
    </row>
    <row r="3" spans="1:6" x14ac:dyDescent="0.2">
      <c r="B3" s="21">
        <v>2016</v>
      </c>
      <c r="C3" s="23">
        <v>1.3060458059210524E-2</v>
      </c>
      <c r="D3" s="21"/>
      <c r="E3" s="23">
        <v>0.16464199805555552</v>
      </c>
      <c r="F3" s="29" t="s">
        <v>124</v>
      </c>
    </row>
    <row r="4" spans="1:6" x14ac:dyDescent="0.2">
      <c r="B4" s="21">
        <v>2017</v>
      </c>
      <c r="C4" s="23">
        <v>1.2416847494300505E-2</v>
      </c>
      <c r="D4" s="21"/>
      <c r="E4" s="23">
        <v>0.15269210529064894</v>
      </c>
      <c r="F4" s="29" t="s">
        <v>129</v>
      </c>
    </row>
    <row r="5" spans="1:6" x14ac:dyDescent="0.2">
      <c r="B5" s="21">
        <v>2018</v>
      </c>
      <c r="C5" s="24">
        <v>1.5367384317587929E-2</v>
      </c>
      <c r="D5" s="21"/>
      <c r="E5" s="24">
        <v>0.14854175665154809</v>
      </c>
      <c r="F5" s="29" t="s">
        <v>130</v>
      </c>
    </row>
    <row r="6" spans="1:6" x14ac:dyDescent="0.2">
      <c r="B6" s="21">
        <v>2019</v>
      </c>
      <c r="C6" s="24">
        <v>7.6059617552801896E-3</v>
      </c>
      <c r="D6" s="24">
        <v>0.22039909759581544</v>
      </c>
      <c r="E6" s="24">
        <v>0.42762580858934041</v>
      </c>
      <c r="F6" s="29" t="s">
        <v>125</v>
      </c>
    </row>
    <row r="7" spans="1:6" x14ac:dyDescent="0.2">
      <c r="B7" s="21">
        <v>2020</v>
      </c>
      <c r="C7" s="24">
        <v>5.8533730709948665E-3</v>
      </c>
      <c r="D7" s="24">
        <v>7.7346005589509076E-2</v>
      </c>
      <c r="E7" s="24">
        <v>0.14849227240233534</v>
      </c>
      <c r="F7" s="29" t="s">
        <v>126</v>
      </c>
    </row>
    <row r="8" spans="1:6" x14ac:dyDescent="0.2">
      <c r="B8" s="21">
        <v>2021</v>
      </c>
      <c r="C8" s="25">
        <v>7.2830912801231645E-3</v>
      </c>
      <c r="D8" s="26"/>
      <c r="E8" s="25">
        <v>8.2111863630543708E-2</v>
      </c>
      <c r="F8" s="29" t="s">
        <v>127</v>
      </c>
    </row>
    <row r="9" spans="1:6" x14ac:dyDescent="0.2">
      <c r="B9" s="21">
        <v>2022</v>
      </c>
      <c r="C9" s="25">
        <v>4.8569395435445291E-3</v>
      </c>
      <c r="D9" s="25">
        <v>4.8569395435445291E-3</v>
      </c>
      <c r="E9" s="25">
        <v>4.8569395435445291E-3</v>
      </c>
      <c r="F9" s="29" t="s">
        <v>128</v>
      </c>
    </row>
    <row r="10" spans="1:6" x14ac:dyDescent="0.2">
      <c r="B10" t="s">
        <v>120</v>
      </c>
    </row>
  </sheetData>
  <hyperlinks>
    <hyperlink ref="F8" r:id="rId1" location=":~:text=The%202021%20EU%20report%20on%20pesticide%20residues%20in%20food%20provides" display="https://efsa.onlinelibrary.wiley.com/doi/full/10.2903/j.efsa.2023.7939 - :~:text=The%202021%20EU%20report%20on%20pesticide%20residues%20in%20food%20provides" xr:uid="{B2900F55-B60C-4937-A68E-AA8439AF835C}"/>
    <hyperlink ref="F9" r:id="rId2" display="https://efsa.onlinelibrary.wiley.com/doi/full/10.2903/j.efsa.2024.8753" xr:uid="{A46BED67-883D-44F1-A5D3-44F187C215E5}"/>
    <hyperlink ref="F7" r:id="rId3" display="https://efsa.onlinelibrary.wiley.com/doi/10.2903/j.efsa.2022.7215" xr:uid="{91B57E22-418B-4EFB-B05A-0CB2384F7822}"/>
    <hyperlink ref="F6" r:id="rId4" display="https://efsa.onlinelibrary.wiley.com/doi/10.2903/j.efsa.2021.6491" xr:uid="{D3ADDF0C-69B0-4CB1-A7B2-AE930D6B3488}"/>
    <hyperlink ref="F3" r:id="rId5" display="https://efsa.onlinelibrary.wiley.com/doi/10.2903/j.efsa.2018.5348" xr:uid="{AEE6C28F-8647-4232-86B6-282A48EEA214}"/>
    <hyperlink ref="F4" r:id="rId6" xr:uid="{22CA05AB-B021-49D8-ACAA-AAA2FAAB4154}"/>
    <hyperlink ref="F5" r:id="rId7" xr:uid="{66E72D83-7741-42D7-9350-E59C8DDD930C}"/>
  </hyperlinks>
  <pageMargins left="0.7" right="0.7" top="0.75" bottom="0.75" header="0.3" footer="0.3"/>
  <drawing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51D817E853C74C8039C04A40FD74C1" ma:contentTypeVersion="15" ma:contentTypeDescription="Create a new document." ma:contentTypeScope="" ma:versionID="3e9350b55511935cb2e2ffdbcaff86e9">
  <xsd:schema xmlns:xsd="http://www.w3.org/2001/XMLSchema" xmlns:xs="http://www.w3.org/2001/XMLSchema" xmlns:p="http://schemas.microsoft.com/office/2006/metadata/properties" xmlns:ns2="f2e16121-62fb-41ca-ba66-fca59cf66426" xmlns:ns3="5d992f1a-eac0-4812-988d-3add01bd09c7" targetNamespace="http://schemas.microsoft.com/office/2006/metadata/properties" ma:root="true" ma:fieldsID="d6e4a16d5bb6f27d559288c1827d7d7d" ns2:_="" ns3:_="">
    <xsd:import namespace="f2e16121-62fb-41ca-ba66-fca59cf66426"/>
    <xsd:import namespace="5d992f1a-eac0-4812-988d-3add01bd09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e16121-62fb-41ca-ba66-fca59cf664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f2dd975-943e-4a2b-bd50-ee43505297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92f1a-eac0-4812-988d-3add01bd09c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1e555fda-4c54-4b02-baf7-d98cc969e6e3}" ma:internalName="TaxCatchAll" ma:showField="CatchAllData" ma:web="5d992f1a-eac0-4812-988d-3add01bd09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992f1a-eac0-4812-988d-3add01bd09c7" xsi:nil="true"/>
    <lcf76f155ced4ddcb4097134ff3c332f xmlns="f2e16121-62fb-41ca-ba66-fca59cf664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66A63B0-7FFC-450B-90FC-1B4EC60ED3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DB8E80-FF4B-4F5C-8BF5-A0DED3FFB4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e16121-62fb-41ca-ba66-fca59cf66426"/>
    <ds:schemaRef ds:uri="5d992f1a-eac0-4812-988d-3add01bd09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2536E8-3AA6-46BB-A220-9E23D7BBDD06}">
  <ds:schemaRefs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metadata/properties"/>
    <ds:schemaRef ds:uri="5d992f1a-eac0-4812-988d-3add01bd09c7"/>
    <ds:schemaRef ds:uri="http://schemas.microsoft.com/office/2006/documentManagement/types"/>
    <ds:schemaRef ds:uri="f2e16121-62fb-41ca-ba66-fca59cf66426"/>
    <ds:schemaRef ds:uri="http://schemas.microsoft.com/office/infopath/2007/PartnerControl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UK food residue summary</vt:lpstr>
      <vt:lpstr>UK food residue monitoring </vt:lpstr>
      <vt:lpstr>UK Diet Exposure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Brown</dc:creator>
  <cp:keywords/>
  <dc:description/>
  <cp:lastModifiedBy>David Brown</cp:lastModifiedBy>
  <cp:revision/>
  <dcterms:created xsi:type="dcterms:W3CDTF">2024-09-24T02:06:08Z</dcterms:created>
  <dcterms:modified xsi:type="dcterms:W3CDTF">2024-12-19T08:37:34Z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0x0101004E51D817E853C74C8039C04A40FD74C1</vt:lpwstr>
  </property>
  <property fmtid="{D5CDD505-2E9C-101B-9397-08002B2CF9AE}" pid="3" name="MediaServiceImageTags">
    <vt:lpwstr/>
  </property>
</Properties>
</file>