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d2" sheetId="1" r:id="rId1"/>
    <sheet name="d7" sheetId="2" r:id="rId2"/>
    <sheet name="days comparison" sheetId="3" r:id="rId3"/>
  </sheets>
  <calcPr calcId="152511"/>
</workbook>
</file>

<file path=xl/calcChain.xml><?xml version="1.0" encoding="utf-8"?>
<calcChain xmlns="http://schemas.openxmlformats.org/spreadsheetml/2006/main">
  <c r="O40" i="3" l="1"/>
  <c r="O39" i="3"/>
  <c r="O38" i="3"/>
  <c r="O37" i="3"/>
  <c r="N40" i="3"/>
  <c r="N39" i="3"/>
  <c r="N38" i="3"/>
  <c r="N37" i="3"/>
  <c r="K131" i="2" l="1"/>
  <c r="L131" i="2"/>
  <c r="K132" i="2"/>
  <c r="L132" i="2"/>
  <c r="K135" i="2"/>
  <c r="L133" i="2"/>
  <c r="K136" i="2"/>
  <c r="L134" i="2"/>
  <c r="L135" i="2"/>
  <c r="L136" i="2"/>
  <c r="L137" i="2"/>
  <c r="L138" i="2"/>
  <c r="I38" i="2"/>
  <c r="H38" i="2"/>
  <c r="G38" i="2"/>
  <c r="F38" i="2"/>
  <c r="E38" i="2"/>
  <c r="I36" i="2"/>
  <c r="G36" i="2"/>
  <c r="F36" i="2"/>
  <c r="H36" i="2" s="1"/>
  <c r="J36" i="2" s="1"/>
  <c r="E36" i="2"/>
  <c r="I32" i="1"/>
  <c r="H32" i="1"/>
  <c r="G32" i="1"/>
  <c r="F32" i="1"/>
  <c r="E32" i="1"/>
  <c r="I30" i="1"/>
  <c r="G30" i="1"/>
  <c r="T54" i="1"/>
  <c r="S54" i="1"/>
  <c r="T50" i="1"/>
  <c r="S50" i="1"/>
  <c r="F30" i="1"/>
  <c r="E30" i="1"/>
  <c r="J38" i="2" l="1"/>
  <c r="K38" i="2"/>
  <c r="K36" i="2"/>
  <c r="J32" i="1"/>
  <c r="K32" i="1"/>
  <c r="K30" i="1"/>
  <c r="H30" i="1"/>
  <c r="J30" i="1" s="1"/>
  <c r="T66" i="2" l="1"/>
  <c r="S66" i="2"/>
  <c r="T62" i="2"/>
  <c r="S62" i="2"/>
  <c r="N14" i="3" l="1"/>
  <c r="N15" i="3"/>
  <c r="N16" i="3"/>
  <c r="N17" i="3"/>
  <c r="N18" i="3"/>
  <c r="N13" i="3"/>
  <c r="L72" i="2" l="1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71" i="2"/>
  <c r="K80" i="2"/>
  <c r="K83" i="2"/>
  <c r="K84" i="2"/>
  <c r="K87" i="2"/>
  <c r="K88" i="2"/>
  <c r="K91" i="2"/>
  <c r="K92" i="2"/>
  <c r="K95" i="2"/>
  <c r="K96" i="2"/>
  <c r="K99" i="2"/>
  <c r="K100" i="2"/>
  <c r="K103" i="2"/>
  <c r="K104" i="2"/>
  <c r="K107" i="2"/>
  <c r="K108" i="2"/>
  <c r="K111" i="2"/>
  <c r="K112" i="2"/>
  <c r="K115" i="2"/>
  <c r="K116" i="2"/>
  <c r="K119" i="2"/>
  <c r="K120" i="2"/>
  <c r="K123" i="2"/>
  <c r="K124" i="2"/>
  <c r="K125" i="2"/>
  <c r="K126" i="2"/>
  <c r="K127" i="2"/>
  <c r="K128" i="2"/>
  <c r="K129" i="2"/>
  <c r="K130" i="2"/>
  <c r="K79" i="2"/>
  <c r="K76" i="2"/>
  <c r="K75" i="2"/>
  <c r="K72" i="2"/>
  <c r="K71" i="2"/>
  <c r="I34" i="2" l="1"/>
  <c r="I30" i="2"/>
  <c r="I28" i="2"/>
  <c r="I26" i="2"/>
  <c r="I24" i="2"/>
  <c r="I22" i="2"/>
  <c r="I20" i="2"/>
  <c r="I18" i="2"/>
  <c r="I16" i="2"/>
  <c r="I14" i="2"/>
  <c r="I12" i="2"/>
  <c r="I10" i="2"/>
  <c r="I8" i="2"/>
  <c r="I6" i="2"/>
  <c r="I4" i="2"/>
  <c r="I2" i="2"/>
  <c r="H34" i="2"/>
  <c r="G34" i="2"/>
  <c r="H32" i="2"/>
  <c r="J32" i="2" s="1"/>
  <c r="G32" i="2"/>
  <c r="H30" i="2"/>
  <c r="J30" i="2" s="1"/>
  <c r="G30" i="2"/>
  <c r="H28" i="2"/>
  <c r="G28" i="2"/>
  <c r="H26" i="2"/>
  <c r="J26" i="2" s="1"/>
  <c r="G26" i="2"/>
  <c r="F34" i="2"/>
  <c r="E34" i="2"/>
  <c r="F32" i="2"/>
  <c r="E32" i="2"/>
  <c r="I32" i="2" s="1"/>
  <c r="K32" i="2" s="1"/>
  <c r="F30" i="2"/>
  <c r="E30" i="2"/>
  <c r="J28" i="2"/>
  <c r="F28" i="2"/>
  <c r="E28" i="2"/>
  <c r="F26" i="2"/>
  <c r="E26" i="2"/>
  <c r="K26" i="2" s="1"/>
  <c r="H24" i="2"/>
  <c r="G24" i="2"/>
  <c r="H22" i="2"/>
  <c r="G22" i="2"/>
  <c r="H20" i="2"/>
  <c r="G20" i="2"/>
  <c r="H18" i="2"/>
  <c r="G18" i="2"/>
  <c r="H16" i="2"/>
  <c r="G16" i="2"/>
  <c r="H14" i="2"/>
  <c r="G14" i="2"/>
  <c r="H12" i="2"/>
  <c r="G12" i="2"/>
  <c r="H10" i="2"/>
  <c r="G10" i="2"/>
  <c r="H8" i="2"/>
  <c r="G8" i="2"/>
  <c r="H6" i="2"/>
  <c r="G6" i="2"/>
  <c r="G4" i="2"/>
  <c r="T60" i="2"/>
  <c r="T58" i="2"/>
  <c r="T56" i="2"/>
  <c r="T54" i="2"/>
  <c r="T50" i="2"/>
  <c r="T46" i="2"/>
  <c r="T42" i="2"/>
  <c r="T38" i="2"/>
  <c r="T34" i="2"/>
  <c r="T30" i="2"/>
  <c r="T26" i="2"/>
  <c r="T22" i="2"/>
  <c r="T18" i="2"/>
  <c r="T14" i="2"/>
  <c r="T10" i="2"/>
  <c r="T6" i="2"/>
  <c r="T2" i="2"/>
  <c r="S60" i="2"/>
  <c r="S58" i="2"/>
  <c r="S56" i="2"/>
  <c r="S54" i="2"/>
  <c r="S50" i="2"/>
  <c r="S46" i="2"/>
  <c r="S42" i="2"/>
  <c r="S38" i="2"/>
  <c r="S34" i="2"/>
  <c r="S30" i="2"/>
  <c r="S26" i="2"/>
  <c r="S22" i="2"/>
  <c r="S18" i="2"/>
  <c r="S14" i="2"/>
  <c r="S10" i="2"/>
  <c r="S6" i="2"/>
  <c r="S2" i="2"/>
  <c r="F24" i="2"/>
  <c r="J24" i="2" s="1"/>
  <c r="E24" i="2"/>
  <c r="F22" i="2"/>
  <c r="J22" i="2" s="1"/>
  <c r="E22" i="2"/>
  <c r="F20" i="2"/>
  <c r="J20" i="2" s="1"/>
  <c r="E20" i="2"/>
  <c r="F18" i="2"/>
  <c r="E18" i="2"/>
  <c r="F16" i="2"/>
  <c r="J16" i="2" s="1"/>
  <c r="E16" i="2"/>
  <c r="F14" i="2"/>
  <c r="J14" i="2" s="1"/>
  <c r="E14" i="2"/>
  <c r="F12" i="2"/>
  <c r="E12" i="2"/>
  <c r="F10" i="2"/>
  <c r="E10" i="2"/>
  <c r="F8" i="2"/>
  <c r="E8" i="2"/>
  <c r="F6" i="2"/>
  <c r="E6" i="2"/>
  <c r="F4" i="2"/>
  <c r="E4" i="2"/>
  <c r="F2" i="2"/>
  <c r="H2" i="2" s="1"/>
  <c r="J2" i="2" s="1"/>
  <c r="E2" i="2"/>
  <c r="G2" i="2" s="1"/>
  <c r="K30" i="2" l="1"/>
  <c r="J34" i="2"/>
  <c r="K34" i="2"/>
  <c r="K28" i="2"/>
  <c r="J18" i="2"/>
  <c r="J12" i="2"/>
  <c r="J8" i="2"/>
  <c r="J6" i="2"/>
  <c r="K18" i="2"/>
  <c r="J10" i="2"/>
  <c r="H4" i="2"/>
  <c r="J4" i="2" s="1"/>
  <c r="K14" i="2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60" i="1"/>
  <c r="L61" i="1"/>
  <c r="L64" i="1"/>
  <c r="L65" i="1"/>
  <c r="L68" i="1"/>
  <c r="L69" i="1"/>
  <c r="L72" i="1"/>
  <c r="L73" i="1"/>
  <c r="L76" i="1"/>
  <c r="L77" i="1"/>
  <c r="L80" i="1"/>
  <c r="L81" i="1"/>
  <c r="L84" i="1"/>
  <c r="L85" i="1"/>
  <c r="L88" i="1"/>
  <c r="L89" i="1"/>
  <c r="L92" i="1"/>
  <c r="L93" i="1"/>
  <c r="L96" i="1"/>
  <c r="L97" i="1"/>
  <c r="L100" i="1"/>
  <c r="L101" i="1"/>
  <c r="L102" i="1"/>
  <c r="L103" i="1"/>
  <c r="L104" i="1"/>
  <c r="L105" i="1"/>
  <c r="L106" i="1"/>
  <c r="L107" i="1"/>
  <c r="L60" i="1"/>
  <c r="I28" i="1"/>
  <c r="H28" i="1"/>
  <c r="G28" i="1"/>
  <c r="I26" i="1"/>
  <c r="H26" i="1"/>
  <c r="G26" i="1"/>
  <c r="I24" i="1"/>
  <c r="H24" i="1"/>
  <c r="G24" i="1"/>
  <c r="G22" i="1"/>
  <c r="I20" i="1"/>
  <c r="K20" i="1" s="1"/>
  <c r="H20" i="1"/>
  <c r="J20" i="1" s="1"/>
  <c r="G20" i="1"/>
  <c r="I18" i="1"/>
  <c r="H18" i="1"/>
  <c r="J18" i="1" s="1"/>
  <c r="G18" i="1"/>
  <c r="I16" i="1"/>
  <c r="K16" i="1" s="1"/>
  <c r="H16" i="1"/>
  <c r="J16" i="1" s="1"/>
  <c r="G16" i="1"/>
  <c r="I14" i="1"/>
  <c r="H14" i="1"/>
  <c r="J14" i="1" s="1"/>
  <c r="G14" i="1"/>
  <c r="I12" i="1"/>
  <c r="H12" i="1"/>
  <c r="J12" i="1" s="1"/>
  <c r="G12" i="1"/>
  <c r="I10" i="1"/>
  <c r="H10" i="1"/>
  <c r="J10" i="1" s="1"/>
  <c r="G10" i="1"/>
  <c r="I8" i="1"/>
  <c r="H8" i="1"/>
  <c r="J8" i="1" s="1"/>
  <c r="G8" i="1"/>
  <c r="I6" i="1"/>
  <c r="H6" i="1"/>
  <c r="J6" i="1" s="1"/>
  <c r="G6" i="1"/>
  <c r="I4" i="1"/>
  <c r="H4" i="1"/>
  <c r="J4" i="1" s="1"/>
  <c r="G4" i="1"/>
  <c r="F28" i="1"/>
  <c r="J28" i="1" s="1"/>
  <c r="E28" i="1"/>
  <c r="F26" i="1"/>
  <c r="J26" i="1" s="1"/>
  <c r="E26" i="1"/>
  <c r="F24" i="1"/>
  <c r="E24" i="1"/>
  <c r="F22" i="1"/>
  <c r="H22" i="1" s="1"/>
  <c r="J22" i="1" s="1"/>
  <c r="E22" i="1"/>
  <c r="K6" i="1"/>
  <c r="I2" i="1"/>
  <c r="F20" i="1"/>
  <c r="E20" i="1"/>
  <c r="F18" i="1"/>
  <c r="E18" i="1"/>
  <c r="F16" i="1"/>
  <c r="E16" i="1"/>
  <c r="F14" i="1"/>
  <c r="E14" i="1"/>
  <c r="F12" i="1"/>
  <c r="E12" i="1"/>
  <c r="F10" i="1"/>
  <c r="E10" i="1"/>
  <c r="F8" i="1"/>
  <c r="E8" i="1"/>
  <c r="F6" i="1"/>
  <c r="E6" i="1"/>
  <c r="F4" i="1"/>
  <c r="E4" i="1"/>
  <c r="F2" i="1"/>
  <c r="E2" i="1"/>
  <c r="T48" i="1"/>
  <c r="S48" i="1"/>
  <c r="T46" i="1"/>
  <c r="S46" i="1"/>
  <c r="T44" i="1"/>
  <c r="S44" i="1"/>
  <c r="T42" i="1"/>
  <c r="S42" i="1"/>
  <c r="T38" i="1"/>
  <c r="S38" i="1"/>
  <c r="T34" i="1"/>
  <c r="S34" i="1"/>
  <c r="T30" i="1"/>
  <c r="S30" i="1"/>
  <c r="T26" i="1"/>
  <c r="S26" i="1"/>
  <c r="T22" i="1"/>
  <c r="S22" i="1"/>
  <c r="T18" i="1"/>
  <c r="S18" i="1"/>
  <c r="T14" i="1"/>
  <c r="S14" i="1"/>
  <c r="T10" i="1"/>
  <c r="S10" i="1"/>
  <c r="T6" i="1"/>
  <c r="S6" i="1"/>
  <c r="T2" i="1"/>
  <c r="S2" i="1"/>
  <c r="K22" i="2" l="1"/>
  <c r="K4" i="2"/>
  <c r="K6" i="2"/>
  <c r="K10" i="2"/>
  <c r="K12" i="2"/>
  <c r="K20" i="2"/>
  <c r="K2" i="2"/>
  <c r="K24" i="2"/>
  <c r="K16" i="2"/>
  <c r="K8" i="2"/>
  <c r="J24" i="1"/>
  <c r="K18" i="1"/>
  <c r="K4" i="1"/>
  <c r="K28" i="1"/>
  <c r="K14" i="1"/>
  <c r="K12" i="1"/>
  <c r="K26" i="1"/>
  <c r="K10" i="1"/>
  <c r="K24" i="1"/>
  <c r="K8" i="1"/>
  <c r="I22" i="1"/>
  <c r="K22" i="1" s="1"/>
  <c r="G2" i="1"/>
  <c r="H2" i="1"/>
  <c r="J2" i="1" s="1"/>
  <c r="K2" i="1"/>
</calcChain>
</file>

<file path=xl/sharedStrings.xml><?xml version="1.0" encoding="utf-8"?>
<sst xmlns="http://schemas.openxmlformats.org/spreadsheetml/2006/main" count="1498" uniqueCount="93">
  <si>
    <t>-EGF 2d</t>
  </si>
  <si>
    <t>Target</t>
  </si>
  <si>
    <t>Nanog</t>
  </si>
  <si>
    <t>PDX1</t>
  </si>
  <si>
    <t>Nkx6.1</t>
  </si>
  <si>
    <t>Nkx2.2</t>
  </si>
  <si>
    <t>Ngn3</t>
  </si>
  <si>
    <t>NeuroD1</t>
  </si>
  <si>
    <t>Pax4</t>
  </si>
  <si>
    <t>SOX17</t>
  </si>
  <si>
    <t>Pax6</t>
  </si>
  <si>
    <t>GAPDH</t>
  </si>
  <si>
    <t>Rfx3</t>
  </si>
  <si>
    <t>Rfx6</t>
  </si>
  <si>
    <t>Ct</t>
  </si>
  <si>
    <t>gene</t>
  </si>
  <si>
    <t>ct</t>
  </si>
  <si>
    <t>huOCT4</t>
  </si>
  <si>
    <t>hNanog</t>
  </si>
  <si>
    <t>Pdx1</t>
  </si>
  <si>
    <t>Sox17</t>
  </si>
  <si>
    <t>hGAPDH</t>
  </si>
  <si>
    <t>ENDO</t>
  </si>
  <si>
    <t>Rfx3-1</t>
  </si>
  <si>
    <t>Rfx6-2</t>
  </si>
  <si>
    <t>SOX9</t>
  </si>
  <si>
    <t>CK19</t>
  </si>
  <si>
    <t>FOXA2</t>
  </si>
  <si>
    <t>CFTR</t>
  </si>
  <si>
    <t>+EGF</t>
  </si>
  <si>
    <t>Avg Ct</t>
  </si>
  <si>
    <t>Ct std. dev</t>
  </si>
  <si>
    <t>dCt ((ct of +PDX)-(ct of -PDX))</t>
  </si>
  <si>
    <t>dCt std dev</t>
  </si>
  <si>
    <t>ddCt (dCt of gene - dCt of GAPDH)</t>
  </si>
  <si>
    <t>ddCt std dev.</t>
  </si>
  <si>
    <t>Fold change (2^-ddct)</t>
  </si>
  <si>
    <t>ck19</t>
  </si>
  <si>
    <t>foxa2</t>
  </si>
  <si>
    <t>cftr</t>
  </si>
  <si>
    <t>OCT4</t>
  </si>
  <si>
    <t>NANOG</t>
  </si>
  <si>
    <t>NKX6.1</t>
  </si>
  <si>
    <t>NKX2.2</t>
  </si>
  <si>
    <t>PAX6</t>
  </si>
  <si>
    <t>RFX3</t>
  </si>
  <si>
    <t>RFX6</t>
  </si>
  <si>
    <t>-EGF</t>
  </si>
  <si>
    <t>Anova: Single Factor</t>
  </si>
  <si>
    <t>SUMMARY</t>
  </si>
  <si>
    <t>Groups</t>
  </si>
  <si>
    <t>Count</t>
  </si>
  <si>
    <t>Sum</t>
  </si>
  <si>
    <t>Average</t>
  </si>
  <si>
    <t>Variance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</si>
  <si>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</si>
  <si>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</si>
  <si>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</si>
  <si>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</si>
  <si>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</si>
  <si>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</si>
  <si>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</si>
  <si>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</si>
  <si>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</si>
  <si>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</si>
  <si>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Total</t>
  </si>
  <si>
    <t>Column 1</t>
  </si>
  <si>
    <t>Column 2</t>
  </si>
  <si>
    <t>nkx6.1</t>
  </si>
  <si>
    <t>nkx2.2</t>
  </si>
  <si>
    <t>sox17</t>
  </si>
  <si>
    <t>pax6</t>
  </si>
  <si>
    <t>rfx3</t>
  </si>
  <si>
    <t>rfx6</t>
  </si>
  <si>
    <t>sox9</t>
  </si>
  <si>
    <t>-EGF 7d</t>
  </si>
  <si>
    <t>Rfx3-2</t>
  </si>
  <si>
    <t>Rfx6-1</t>
  </si>
  <si>
    <t>nanog</t>
  </si>
  <si>
    <t>ngn3</t>
  </si>
  <si>
    <t>neurod1</t>
  </si>
  <si>
    <t>pax4</t>
  </si>
  <si>
    <t>NGN3</t>
  </si>
  <si>
    <t>NEUROD1</t>
  </si>
  <si>
    <t>PAX4</t>
  </si>
  <si>
    <t>d2</t>
  </si>
  <si>
    <t>d7</t>
  </si>
  <si>
    <t>2^-Ct</t>
  </si>
  <si>
    <t>pdx1</t>
  </si>
  <si>
    <t>GCG</t>
  </si>
  <si>
    <t>PPY</t>
  </si>
  <si>
    <t>gcg</t>
  </si>
  <si>
    <t>ppy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</si>
</sst>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0" borderId="0" xfId="0" quotePrefix="1"/>
    <xf numFmtId="16" fontId="0" fillId="0" borderId="0" xfId="0" quotePrefix="1" applyNumberFormat="1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day 2 mPdx1 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('d2'!$J$2,'d2'!$J$4,'d2'!$J$6,'d2'!$J$8,'d2'!$J$10,'d2'!$J$12,'d2'!$J$14,'d2'!$J$18,'d2'!$J$20,'d2'!$J$22,'d2'!$J$24,'d2'!$J$26,'d2'!$J$28)</c:f>
                <c:numCache>
                  <c:formatCode>General</c:formatCode>
                  <c:ptCount val="13"/>
                  <c:pt idx="0">
                    <c:v>0.43773812567180737</c:v>
                  </c:pt>
                  <c:pt idx="1">
                    <c:v>0.76749641692974635</c:v>
                  </c:pt>
                  <c:pt idx="2">
                    <c:v>1.2937918753287438</c:v>
                  </c:pt>
                  <c:pt idx="3">
                    <c:v>0.81486864994713615</c:v>
                  </c:pt>
                  <c:pt idx="4">
                    <c:v>0.87764618915217196</c:v>
                  </c:pt>
                  <c:pt idx="5">
                    <c:v>0.86200512372800586</c:v>
                  </c:pt>
                  <c:pt idx="6">
                    <c:v>0.60431641822255122</c:v>
                  </c:pt>
                  <c:pt idx="7">
                    <c:v>0.4269783366870043</c:v>
                  </c:pt>
                  <c:pt idx="8">
                    <c:v>0.18222536413280443</c:v>
                  </c:pt>
                  <c:pt idx="9">
                    <c:v>1.6021823658164938</c:v>
                  </c:pt>
                  <c:pt idx="10">
                    <c:v>2.5552104609992519</c:v>
                  </c:pt>
                  <c:pt idx="11">
                    <c:v>1.1430004374452354</c:v>
                  </c:pt>
                  <c:pt idx="12">
                    <c:v>0.70868928311355284</c:v>
                  </c:pt>
                </c:numCache>
              </c:numRef>
            </c:plus>
            <c:minus>
              <c:numRef>
                <c:f>('d2'!$J$2,'d2'!$J$4,'d2'!$J$6,'d2'!$J$8,'d2'!$J$10,'d2'!$J$12,'d2'!$J$14,'d2'!$J$18,'d2'!$J$20,'d2'!$J$22,'d2'!$J$24,'d2'!$J$26,'d2'!$J$28)</c:f>
                <c:numCache>
                  <c:formatCode>General</c:formatCode>
                  <c:ptCount val="13"/>
                  <c:pt idx="0">
                    <c:v>0.43773812567180737</c:v>
                  </c:pt>
                  <c:pt idx="1">
                    <c:v>0.76749641692974635</c:v>
                  </c:pt>
                  <c:pt idx="2">
                    <c:v>1.2937918753287438</c:v>
                  </c:pt>
                  <c:pt idx="3">
                    <c:v>0.81486864994713615</c:v>
                  </c:pt>
                  <c:pt idx="4">
                    <c:v>0.87764618915217196</c:v>
                  </c:pt>
                  <c:pt idx="5">
                    <c:v>0.86200512372800586</c:v>
                  </c:pt>
                  <c:pt idx="6">
                    <c:v>0.60431641822255122</c:v>
                  </c:pt>
                  <c:pt idx="7">
                    <c:v>0.4269783366870043</c:v>
                  </c:pt>
                  <c:pt idx="8">
                    <c:v>0.18222536413280443</c:v>
                  </c:pt>
                  <c:pt idx="9">
                    <c:v>1.6021823658164938</c:v>
                  </c:pt>
                  <c:pt idx="10">
                    <c:v>2.5552104609992519</c:v>
                  </c:pt>
                  <c:pt idx="11">
                    <c:v>1.1430004374452354</c:v>
                  </c:pt>
                  <c:pt idx="12">
                    <c:v>0.70868928311355284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('d2'!$B$2,'d2'!$B$4,'d2'!$B$6,'d2'!$B$8,'d2'!$B$10,'d2'!$B$12,'d2'!$B$14,'d2'!$B$18,'d2'!$B$20,'d2'!$B$22,'d2'!$B$24,'d2'!$B$26,'d2'!$B$28)</c:f>
              <c:strCache>
                <c:ptCount val="13"/>
                <c:pt idx="0">
                  <c:v>OCT4</c:v>
                </c:pt>
                <c:pt idx="1">
                  <c:v>NANOG</c:v>
                </c:pt>
                <c:pt idx="2">
                  <c:v>PDX1</c:v>
                </c:pt>
                <c:pt idx="3">
                  <c:v>NKX6.1</c:v>
                </c:pt>
                <c:pt idx="4">
                  <c:v>NKX2.2</c:v>
                </c:pt>
                <c:pt idx="5">
                  <c:v>SOX17</c:v>
                </c:pt>
                <c:pt idx="6">
                  <c:v>PAX6</c:v>
                </c:pt>
                <c:pt idx="7">
                  <c:v>RFX3</c:v>
                </c:pt>
                <c:pt idx="8">
                  <c:v>RFX6</c:v>
                </c:pt>
                <c:pt idx="9">
                  <c:v>SOX9</c:v>
                </c:pt>
                <c:pt idx="10">
                  <c:v>CK19</c:v>
                </c:pt>
                <c:pt idx="11">
                  <c:v>FOXA2</c:v>
                </c:pt>
                <c:pt idx="12">
                  <c:v>CFTR</c:v>
                </c:pt>
              </c:strCache>
            </c:strRef>
          </c:cat>
          <c:val>
            <c:numRef>
              <c:f>('d2'!$K$2,'d2'!$K$4,'d2'!$K$6,'d2'!$K$8,'d2'!$K$10,'d2'!$K$12,'d2'!$K$14,'d2'!$K$18,'d2'!$K$20,'d2'!$K$22,'d2'!$K$24,'d2'!$K$26,'d2'!$K$28)</c:f>
              <c:numCache>
                <c:formatCode>General</c:formatCode>
                <c:ptCount val="13"/>
                <c:pt idx="0">
                  <c:v>1.1949912048567806</c:v>
                </c:pt>
                <c:pt idx="1">
                  <c:v>1.518608512210426</c:v>
                </c:pt>
                <c:pt idx="2">
                  <c:v>0.31991266201765345</c:v>
                </c:pt>
                <c:pt idx="3">
                  <c:v>1.2237000738241037</c:v>
                </c:pt>
                <c:pt idx="4">
                  <c:v>1.4151941603266607</c:v>
                </c:pt>
                <c:pt idx="5">
                  <c:v>0.43166977928720496</c:v>
                </c:pt>
                <c:pt idx="6">
                  <c:v>0.74458063485530901</c:v>
                </c:pt>
                <c:pt idx="7">
                  <c:v>0.67618972540992461</c:v>
                </c:pt>
                <c:pt idx="8">
                  <c:v>0.61888789102691866</c:v>
                </c:pt>
                <c:pt idx="9">
                  <c:v>2.3916395935522465</c:v>
                </c:pt>
                <c:pt idx="10">
                  <c:v>4.3786920811391434</c:v>
                </c:pt>
                <c:pt idx="11">
                  <c:v>3.2580302522808551</c:v>
                </c:pt>
                <c:pt idx="12">
                  <c:v>0.93335641217181808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4280496"/>
        <c:axId val="1924283216"/>
      </c:barChart>
      <c:catAx>
        <c:axId val="192428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283216"/>
        <c:crosses val="autoZero"/>
        <c:auto val="1"/>
        <c:lblAlgn val="ctr"/>
        <c:lblOffset val="100"/>
        <c:noMultiLvlLbl val="0"/>
      </c:catAx>
      <c:valAx>
        <c:axId val="1924283216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280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d7 -EGF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('d7'!$J$2,'d7'!$J$4,'d7'!$J$6,'d7'!$J$8,'d7'!$J$10,'d7'!$J$12,'d7'!$J$14,'d7'!$J$16,'d7'!$J$18,'d7'!$J$20,'d7'!$J$24,'d7'!$J$26,'d7'!$J$28,'d7'!$J$30,'d7'!$J$32,'d7'!$J$34,'d7'!$J$36,'d7'!$J$38)</c:f>
                <c:numCache>
                  <c:formatCode>General</c:formatCode>
                  <c:ptCount val="18"/>
                  <c:pt idx="0">
                    <c:v>0.18947361293858311</c:v>
                  </c:pt>
                  <c:pt idx="1">
                    <c:v>0.22434850122075703</c:v>
                  </c:pt>
                  <c:pt idx="2">
                    <c:v>0.48294237061302964</c:v>
                  </c:pt>
                  <c:pt idx="3">
                    <c:v>0.38391622350021565</c:v>
                  </c:pt>
                  <c:pt idx="4">
                    <c:v>0.54395534436814519</c:v>
                  </c:pt>
                  <c:pt idx="5">
                    <c:v>1.5008022576830922</c:v>
                  </c:pt>
                  <c:pt idx="6">
                    <c:v>0.71719517334312077</c:v>
                  </c:pt>
                  <c:pt idx="7">
                    <c:v>0.74592375615742201</c:v>
                  </c:pt>
                  <c:pt idx="8">
                    <c:v>0.3191379012276675</c:v>
                  </c:pt>
                  <c:pt idx="9">
                    <c:v>0.62879991518235168</c:v>
                  </c:pt>
                  <c:pt idx="10">
                    <c:v>0.35812590895754393</c:v>
                  </c:pt>
                  <c:pt idx="11">
                    <c:v>0.26123345242649687</c:v>
                  </c:pt>
                  <c:pt idx="12">
                    <c:v>2.8144275616899455</c:v>
                  </c:pt>
                  <c:pt idx="13">
                    <c:v>4.6143955725533345</c:v>
                  </c:pt>
                  <c:pt idx="14">
                    <c:v>4.6169503462783723</c:v>
                  </c:pt>
                  <c:pt idx="15">
                    <c:v>1.34462634214863</c:v>
                  </c:pt>
                  <c:pt idx="16">
                    <c:v>0.71286791670453853</c:v>
                  </c:pt>
                  <c:pt idx="17">
                    <c:v>0.82364444189630037</c:v>
                  </c:pt>
                </c:numCache>
              </c:numRef>
            </c:plus>
            <c:minus>
              <c:numRef>
                <c:f>('d7'!$J$2,'d7'!$J$4,'d7'!$J$6,'d7'!$J$8,'d7'!$J$10,'d7'!$J$12,'d7'!$J$14,'d7'!$J$16,'d7'!$J$18,'d7'!$J$20,'d7'!$J$24,'d7'!$J$26,'d7'!$J$28,'d7'!$J$30,'d7'!$J$32,'d7'!$J$34,'d7'!$J$36,'d7'!$J$38)</c:f>
                <c:numCache>
                  <c:formatCode>General</c:formatCode>
                  <c:ptCount val="18"/>
                  <c:pt idx="0">
                    <c:v>0.18947361293858311</c:v>
                  </c:pt>
                  <c:pt idx="1">
                    <c:v>0.22434850122075703</c:v>
                  </c:pt>
                  <c:pt idx="2">
                    <c:v>0.48294237061302964</c:v>
                  </c:pt>
                  <c:pt idx="3">
                    <c:v>0.38391622350021565</c:v>
                  </c:pt>
                  <c:pt idx="4">
                    <c:v>0.54395534436814519</c:v>
                  </c:pt>
                  <c:pt idx="5">
                    <c:v>1.5008022576830922</c:v>
                  </c:pt>
                  <c:pt idx="6">
                    <c:v>0.71719517334312077</c:v>
                  </c:pt>
                  <c:pt idx="7">
                    <c:v>0.74592375615742201</c:v>
                  </c:pt>
                  <c:pt idx="8">
                    <c:v>0.3191379012276675</c:v>
                  </c:pt>
                  <c:pt idx="9">
                    <c:v>0.62879991518235168</c:v>
                  </c:pt>
                  <c:pt idx="10">
                    <c:v>0.35812590895754393</c:v>
                  </c:pt>
                  <c:pt idx="11">
                    <c:v>0.26123345242649687</c:v>
                  </c:pt>
                  <c:pt idx="12">
                    <c:v>2.8144275616899455</c:v>
                  </c:pt>
                  <c:pt idx="13">
                    <c:v>4.6143955725533345</c:v>
                  </c:pt>
                  <c:pt idx="14">
                    <c:v>4.6169503462783723</c:v>
                  </c:pt>
                  <c:pt idx="15">
                    <c:v>1.34462634214863</c:v>
                  </c:pt>
                  <c:pt idx="16">
                    <c:v>0.71286791670453853</c:v>
                  </c:pt>
                  <c:pt idx="17">
                    <c:v>0.82364444189630037</c:v>
                  </c:pt>
                </c:numCache>
              </c:numRef>
            </c:minus>
            <c:spPr>
              <a:noFill/>
              <a:ln w="12700" cap="flat" cmpd="sng" algn="ctr">
                <a:solidFill>
                  <a:srgbClr val="4F81BD"/>
                </a:solidFill>
                <a:prstDash val="solid"/>
                <a:round/>
              </a:ln>
              <a:effectLst/>
            </c:spPr>
          </c:errBars>
          <c:cat>
            <c:strLit>
              <c:ptCount val="18"/>
              <c:pt idx="0">
                <c:v>OCT4</c:v>
              </c:pt>
              <c:pt idx="1">
                <c:v> NANOG</c:v>
              </c:pt>
              <c:pt idx="2">
                <c:v> PDX1</c:v>
              </c:pt>
              <c:pt idx="3">
                <c:v> NKX6.1</c:v>
              </c:pt>
              <c:pt idx="4">
                <c:v> NKX2.2</c:v>
              </c:pt>
              <c:pt idx="5">
                <c:v> NGN3</c:v>
              </c:pt>
              <c:pt idx="6">
                <c:v> NEUROD1</c:v>
              </c:pt>
              <c:pt idx="7">
                <c:v> PAX4</c:v>
              </c:pt>
              <c:pt idx="8">
                <c:v> SOX17</c:v>
              </c:pt>
              <c:pt idx="9">
                <c:v> PAX6</c:v>
              </c:pt>
              <c:pt idx="10">
                <c:v> RFX3</c:v>
              </c:pt>
              <c:pt idx="11">
                <c:v> RFX6</c:v>
              </c:pt>
              <c:pt idx="12">
                <c:v> SOX9</c:v>
              </c:pt>
              <c:pt idx="13">
                <c:v> CK19</c:v>
              </c:pt>
              <c:pt idx="14">
                <c:v> FOXA2</c:v>
              </c:pt>
              <c:pt idx="15">
                <c:v> CFTR</c:v>
              </c:pt>
              <c:pt idx="16">
                <c:v> GCG</c:v>
              </c:pt>
              <c:pt idx="17">
                <c:v> PPY</c:v>
              </c:pt>
            </c:strLit>
          </c:cat>
          <c:val>
            <c:numRef>
              <c:f>('d7'!$K$2,'d7'!$K$4,'d7'!$K$6,'d7'!$K$8,'d7'!$K$10,'d7'!$K$12,'d7'!$K$14,'d7'!$K$16,'d7'!$K$18,'d7'!$K$20,'d7'!$K$24,'d7'!$K$26,'d7'!$K$28,'d7'!$K$30,'d7'!$K$32,'d7'!$K$34,'d7'!$K$36,'d7'!$K$38)</c:f>
              <c:numCache>
                <c:formatCode>General</c:formatCode>
                <c:ptCount val="18"/>
                <c:pt idx="0">
                  <c:v>0.4292827182188772</c:v>
                </c:pt>
                <c:pt idx="1">
                  <c:v>0.74406470971424565</c:v>
                </c:pt>
                <c:pt idx="2">
                  <c:v>0.62992413805153036</c:v>
                </c:pt>
                <c:pt idx="3">
                  <c:v>0.5924437139027513</c:v>
                </c:pt>
                <c:pt idx="4">
                  <c:v>0.73918121563692452</c:v>
                </c:pt>
                <c:pt idx="5">
                  <c:v>0.27376311769839506</c:v>
                </c:pt>
                <c:pt idx="6">
                  <c:v>0.19317763741199689</c:v>
                </c:pt>
                <c:pt idx="7">
                  <c:v>0.72447107727743776</c:v>
                </c:pt>
                <c:pt idx="8">
                  <c:v>0.57704270621289044</c:v>
                </c:pt>
                <c:pt idx="9">
                  <c:v>0.84454722362607726</c:v>
                </c:pt>
                <c:pt idx="10">
                  <c:v>0.97080268248016643</c:v>
                </c:pt>
                <c:pt idx="11">
                  <c:v>1.0431885935298582</c:v>
                </c:pt>
                <c:pt idx="12">
                  <c:v>0.55661434684047384</c:v>
                </c:pt>
                <c:pt idx="13">
                  <c:v>6.003276011457773</c:v>
                </c:pt>
                <c:pt idx="14">
                  <c:v>4.382050740931865E-2</c:v>
                </c:pt>
                <c:pt idx="15">
                  <c:v>6.7788205716948118E-3</c:v>
                </c:pt>
                <c:pt idx="16">
                  <c:v>0.1924092416122466</c:v>
                </c:pt>
                <c:pt idx="17">
                  <c:v>0.27154251473595087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4288656"/>
        <c:axId val="1924289200"/>
      </c:barChart>
      <c:catAx>
        <c:axId val="192428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289200"/>
        <c:crosses val="autoZero"/>
        <c:auto val="1"/>
        <c:lblAlgn val="ctr"/>
        <c:lblOffset val="100"/>
        <c:noMultiLvlLbl val="0"/>
      </c:catAx>
      <c:valAx>
        <c:axId val="1924289200"/>
        <c:scaling>
          <c:logBase val="10"/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288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day 2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('days comparison'!$B$2,'days comparison'!$B$4,'days comparison'!$B$6,'days comparison'!$B$8,'days comparison'!$B$10,'days comparison'!$B$12,'days comparison'!$B$14,'days comparison'!$B$18,'days comparison'!$B$20,'days comparison'!$B$22,'days comparison'!$B$24,'days comparison'!$B$26,'days comparison'!$B$28,'days comparison'!$F$12,'days comparison'!$F$14,'days comparison'!$F$16,'days comparison'!$B$30,'days comparison'!$B$32)</c:f>
              <c:strCache>
                <c:ptCount val="18"/>
                <c:pt idx="0">
                  <c:v>OCT4</c:v>
                </c:pt>
                <c:pt idx="1">
                  <c:v>NANOG</c:v>
                </c:pt>
                <c:pt idx="2">
                  <c:v>PDX1</c:v>
                </c:pt>
                <c:pt idx="3">
                  <c:v>NKX6.1</c:v>
                </c:pt>
                <c:pt idx="4">
                  <c:v>NKX2.2</c:v>
                </c:pt>
                <c:pt idx="5">
                  <c:v>SOX17</c:v>
                </c:pt>
                <c:pt idx="6">
                  <c:v>PAX6</c:v>
                </c:pt>
                <c:pt idx="7">
                  <c:v>RFX3</c:v>
                </c:pt>
                <c:pt idx="8">
                  <c:v>RFX6</c:v>
                </c:pt>
                <c:pt idx="9">
                  <c:v>SOX9</c:v>
                </c:pt>
                <c:pt idx="10">
                  <c:v>CK19</c:v>
                </c:pt>
                <c:pt idx="11">
                  <c:v>FOXA2</c:v>
                </c:pt>
                <c:pt idx="12">
                  <c:v>CFTR</c:v>
                </c:pt>
                <c:pt idx="13">
                  <c:v>NGN3</c:v>
                </c:pt>
                <c:pt idx="14">
                  <c:v>NEUROD1</c:v>
                </c:pt>
                <c:pt idx="15">
                  <c:v>PAX4</c:v>
                </c:pt>
                <c:pt idx="16">
                  <c:v>GCG</c:v>
                </c:pt>
                <c:pt idx="17">
                  <c:v>PPY</c:v>
                </c:pt>
              </c:strCache>
            </c:strRef>
          </c:cat>
          <c:val>
            <c:numRef>
              <c:f>('days comparison'!$D$2,'days comparison'!$D$4,'days comparison'!$D$6,'days comparison'!$D$8,'days comparison'!$D$10,'days comparison'!$D$12,'days comparison'!$D$14,'days comparison'!$D$18,'days comparison'!$D$20,'days comparison'!$D$22,'days comparison'!$D$24,'days comparison'!$D$26,'days comparison'!$D$28,'days comparison'!$D$30,'days comparison'!$D$32)</c:f>
              <c:numCache>
                <c:formatCode>General</c:formatCode>
                <c:ptCount val="15"/>
                <c:pt idx="0">
                  <c:v>1.1949912048567806</c:v>
                </c:pt>
                <c:pt idx="1">
                  <c:v>1.518608512210426</c:v>
                </c:pt>
                <c:pt idx="2">
                  <c:v>0.31991266201765345</c:v>
                </c:pt>
                <c:pt idx="3">
                  <c:v>1.2237000738241037</c:v>
                </c:pt>
                <c:pt idx="4">
                  <c:v>1.4151941603266607</c:v>
                </c:pt>
                <c:pt idx="5">
                  <c:v>0.43166977928720496</c:v>
                </c:pt>
                <c:pt idx="6">
                  <c:v>0.74458063485530901</c:v>
                </c:pt>
                <c:pt idx="7">
                  <c:v>0.67618972540992461</c:v>
                </c:pt>
                <c:pt idx="8">
                  <c:v>0.61888789102691866</c:v>
                </c:pt>
                <c:pt idx="9">
                  <c:v>2.3916395935522465</c:v>
                </c:pt>
                <c:pt idx="10">
                  <c:v>4.3786920811391434</c:v>
                </c:pt>
                <c:pt idx="11">
                  <c:v>3.2580302522808551</c:v>
                </c:pt>
                <c:pt idx="12">
                  <c:v>0.93335641217181808</c:v>
                </c:pt>
                <c:pt idx="13">
                  <c:v>0.18900548399897876</c:v>
                </c:pt>
                <c:pt idx="14">
                  <c:v>0.53942713465354697</c:v>
                </c:pt>
              </c:numCache>
            </c:numRef>
          </c:val>
        </c:ser>
        <c:ser>
          <c:idx val="1"/>
          <c:order val="1"/>
          <c:tx>
            <c:v>day 7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('days comparison'!$B$2,'days comparison'!$B$4,'days comparison'!$B$6,'days comparison'!$B$8,'days comparison'!$B$10,'days comparison'!$B$12,'days comparison'!$B$14,'days comparison'!$B$18,'days comparison'!$B$20,'days comparison'!$B$22,'days comparison'!$B$24,'days comparison'!$B$26,'days comparison'!$B$28,'days comparison'!$F$12,'days comparison'!$F$14,'days comparison'!$F$16,'days comparison'!$B$30,'days comparison'!$B$32)</c:f>
              <c:strCache>
                <c:ptCount val="18"/>
                <c:pt idx="0">
                  <c:v>OCT4</c:v>
                </c:pt>
                <c:pt idx="1">
                  <c:v>NANOG</c:v>
                </c:pt>
                <c:pt idx="2">
                  <c:v>PDX1</c:v>
                </c:pt>
                <c:pt idx="3">
                  <c:v>NKX6.1</c:v>
                </c:pt>
                <c:pt idx="4">
                  <c:v>NKX2.2</c:v>
                </c:pt>
                <c:pt idx="5">
                  <c:v>SOX17</c:v>
                </c:pt>
                <c:pt idx="6">
                  <c:v>PAX6</c:v>
                </c:pt>
                <c:pt idx="7">
                  <c:v>RFX3</c:v>
                </c:pt>
                <c:pt idx="8">
                  <c:v>RFX6</c:v>
                </c:pt>
                <c:pt idx="9">
                  <c:v>SOX9</c:v>
                </c:pt>
                <c:pt idx="10">
                  <c:v>CK19</c:v>
                </c:pt>
                <c:pt idx="11">
                  <c:v>FOXA2</c:v>
                </c:pt>
                <c:pt idx="12">
                  <c:v>CFTR</c:v>
                </c:pt>
                <c:pt idx="13">
                  <c:v>NGN3</c:v>
                </c:pt>
                <c:pt idx="14">
                  <c:v>NEUROD1</c:v>
                </c:pt>
                <c:pt idx="15">
                  <c:v>PAX4</c:v>
                </c:pt>
                <c:pt idx="16">
                  <c:v>GCG</c:v>
                </c:pt>
                <c:pt idx="17">
                  <c:v>PPY</c:v>
                </c:pt>
              </c:strCache>
            </c:strRef>
          </c:cat>
          <c:val>
            <c:numRef>
              <c:f>('days comparison'!$H$2,'days comparison'!$H$4,'days comparison'!$H$6,'days comparison'!$H$8,'days comparison'!$H$10,'days comparison'!$H$18,'days comparison'!$H$20,'days comparison'!$H$24,'days comparison'!$H$26,'days comparison'!$H$28,'days comparison'!$H$30,'days comparison'!$H$32,'days comparison'!$H$34,'days comparison'!$H$12,'days comparison'!$H$14,'days comparison'!$H$16,'days comparison'!$H$36,'days comparison'!$H$38)</c:f>
              <c:numCache>
                <c:formatCode>General</c:formatCode>
                <c:ptCount val="18"/>
                <c:pt idx="0">
                  <c:v>0.4292827182188772</c:v>
                </c:pt>
                <c:pt idx="1">
                  <c:v>0.74406470971424565</c:v>
                </c:pt>
                <c:pt idx="2">
                  <c:v>0.62992413805153036</c:v>
                </c:pt>
                <c:pt idx="3">
                  <c:v>0.5924437139027513</c:v>
                </c:pt>
                <c:pt idx="4">
                  <c:v>0.73918121563692452</c:v>
                </c:pt>
                <c:pt idx="5">
                  <c:v>0.57704270621289044</c:v>
                </c:pt>
                <c:pt idx="6">
                  <c:v>0.84454722362607726</c:v>
                </c:pt>
                <c:pt idx="7">
                  <c:v>0.97080268248016643</c:v>
                </c:pt>
                <c:pt idx="8">
                  <c:v>1.0431885935298582</c:v>
                </c:pt>
                <c:pt idx="9">
                  <c:v>0.55661434684047384</c:v>
                </c:pt>
                <c:pt idx="10">
                  <c:v>6.003276011457773</c:v>
                </c:pt>
                <c:pt idx="11">
                  <c:v>4.382050740931865E-2</c:v>
                </c:pt>
                <c:pt idx="12">
                  <c:v>6.7788205716948118E-3</c:v>
                </c:pt>
                <c:pt idx="13">
                  <c:v>0.27376311769839506</c:v>
                </c:pt>
                <c:pt idx="14">
                  <c:v>0.19317763741199689</c:v>
                </c:pt>
                <c:pt idx="15">
                  <c:v>0.72447107727743776</c:v>
                </c:pt>
                <c:pt idx="16">
                  <c:v>0.1924092416122466</c:v>
                </c:pt>
                <c:pt idx="17">
                  <c:v>0.27154251473595087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4295184"/>
        <c:axId val="1924291376"/>
        <c:axId val="2142331056"/>
      </c:bar3DChart>
      <c:catAx>
        <c:axId val="192429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291376"/>
        <c:crosses val="autoZero"/>
        <c:auto val="1"/>
        <c:lblAlgn val="ctr"/>
        <c:lblOffset val="100"/>
        <c:noMultiLvlLbl val="0"/>
      </c:catAx>
      <c:valAx>
        <c:axId val="1924291376"/>
        <c:scaling>
          <c:logBase val="10"/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4295184"/>
        <c:crosses val="autoZero"/>
        <c:crossBetween val="between"/>
      </c:valAx>
      <c:serAx>
        <c:axId val="2142331056"/>
        <c:scaling>
          <c:orientation val="minMax"/>
        </c:scaling>
        <c:delete val="1"/>
        <c:axPos val="b"/>
        <c:majorTickMark val="none"/>
        <c:minorTickMark val="none"/>
        <c:tickLblPos val="nextTo"/>
        <c:crossAx val="1924291376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36</xdr:row>
      <xdr:rowOff>109537</xdr:rowOff>
    </xdr:from>
    <xdr:to>
      <xdr:col>9</xdr:col>
      <xdr:colOff>295275</xdr:colOff>
      <xdr:row>58</xdr:row>
      <xdr:rowOff>185737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41</xdr:row>
      <xdr:rowOff>128587</xdr:rowOff>
    </xdr:from>
    <xdr:to>
      <xdr:col>10</xdr:col>
      <xdr:colOff>657225</xdr:colOff>
      <xdr:row>59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41</xdr:row>
      <xdr:rowOff>33337</xdr:rowOff>
    </xdr:from>
    <xdr:to>
      <xdr:col>9</xdr:col>
      <xdr:colOff>342900</xdr:colOff>
      <xdr:row>55</xdr:row>
      <xdr:rowOff>109537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17"/>
  <sheetViews>
    <sheetView topLeftCell="A91" workbookViewId="0">
      <selection activeCell="M12" sqref="M12"/>
    </sheetView>
  </sheetViews>
  <sheetFormatPr defaultRowHeight="15" x14ac:dyDescent="0.25"/>
  <cols>
    <col min="12" max="12" width="12" bestFit="1" customWidth="1"/>
    <col min="13" max="13" width="11" bestFit="1" customWidth="1"/>
  </cols>
  <sheetData>
    <row r="1" spans="1:20" x14ac:dyDescent="0.25">
      <c r="A1" t="s">
        <v>0</v>
      </c>
      <c r="D1" t="s">
        <v>14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O1" s="2" t="s">
        <v>29</v>
      </c>
      <c r="P1" t="s">
        <v>15</v>
      </c>
      <c r="R1" t="s">
        <v>16</v>
      </c>
      <c r="S1" t="s">
        <v>30</v>
      </c>
      <c r="T1" t="s">
        <v>31</v>
      </c>
    </row>
    <row r="2" spans="1:20" x14ac:dyDescent="0.25">
      <c r="B2" s="3" t="s">
        <v>40</v>
      </c>
      <c r="C2" t="s">
        <v>1</v>
      </c>
      <c r="D2">
        <v>27.981000000000002</v>
      </c>
      <c r="E2">
        <f>AVERAGE(D2:D3)</f>
        <v>27.744</v>
      </c>
      <c r="F2">
        <f>STDEV(D2:D3)</f>
        <v>0.33516861428242367</v>
      </c>
      <c r="G2">
        <f>E2-S2</f>
        <v>-0.82600000000000051</v>
      </c>
      <c r="H2">
        <f>SQRT(((F2)^2)+((T2)^2))</f>
        <v>0.43773812567180737</v>
      </c>
      <c r="I2">
        <f>G2-G16</f>
        <v>-0.2569999999999979</v>
      </c>
      <c r="J2">
        <f>H2</f>
        <v>0.43773812567180737</v>
      </c>
      <c r="K2">
        <f>2^(-I2)</f>
        <v>1.1949912048567806</v>
      </c>
      <c r="P2" t="s">
        <v>17</v>
      </c>
      <c r="Q2" t="s">
        <v>1</v>
      </c>
      <c r="R2">
        <v>28.427</v>
      </c>
      <c r="S2">
        <f>AVERAGE(R2:R5)</f>
        <v>28.57</v>
      </c>
      <c r="T2">
        <f>STDEV(R2:R5)</f>
        <v>0.28156112421047569</v>
      </c>
    </row>
    <row r="3" spans="1:20" x14ac:dyDescent="0.25">
      <c r="B3" s="1">
        <v>41551</v>
      </c>
      <c r="C3" t="s">
        <v>1</v>
      </c>
      <c r="D3">
        <v>27.507000000000001</v>
      </c>
      <c r="P3" t="s">
        <v>17</v>
      </c>
      <c r="Q3" t="s">
        <v>1</v>
      </c>
      <c r="R3">
        <v>28.242999999999999</v>
      </c>
    </row>
    <row r="4" spans="1:20" x14ac:dyDescent="0.25">
      <c r="B4" t="s">
        <v>41</v>
      </c>
      <c r="C4" t="s">
        <v>1</v>
      </c>
      <c r="D4">
        <v>29.861999999999998</v>
      </c>
      <c r="E4">
        <f>AVERAGE(D4:D5)</f>
        <v>29.3795</v>
      </c>
      <c r="F4">
        <f>STDEV(D4:D5)</f>
        <v>0.6823580438450183</v>
      </c>
      <c r="G4">
        <f>E4-S6</f>
        <v>-1.1717499999999959</v>
      </c>
      <c r="H4">
        <f>SQRT(((F4)^2)+((T6)^2))</f>
        <v>0.76749641692974635</v>
      </c>
      <c r="I4">
        <f>G4-G16</f>
        <v>-0.60274999999999324</v>
      </c>
      <c r="J4">
        <f>H4</f>
        <v>0.76749641692974635</v>
      </c>
      <c r="K4">
        <f>2^(-I4)</f>
        <v>1.518608512210426</v>
      </c>
      <c r="R4">
        <v>28.803999999999998</v>
      </c>
    </row>
    <row r="5" spans="1:20" x14ac:dyDescent="0.25">
      <c r="B5" t="s">
        <v>2</v>
      </c>
      <c r="C5" t="s">
        <v>1</v>
      </c>
      <c r="D5">
        <v>28.896999999999998</v>
      </c>
      <c r="R5">
        <v>28.806000000000001</v>
      </c>
    </row>
    <row r="6" spans="1:20" x14ac:dyDescent="0.25">
      <c r="B6" t="s">
        <v>3</v>
      </c>
      <c r="C6" t="s">
        <v>1</v>
      </c>
      <c r="D6">
        <v>33.31</v>
      </c>
      <c r="E6">
        <f>AVERAGE(D6:D7)</f>
        <v>32.947500000000005</v>
      </c>
      <c r="F6">
        <f>STDEV(D6:D7)</f>
        <v>0.51265241636024794</v>
      </c>
      <c r="G6">
        <f>E6-S10</f>
        <v>1.075250000000004</v>
      </c>
      <c r="H6">
        <f>SQRT(((F6)^2)+((T10)^2))</f>
        <v>1.2937918753287438</v>
      </c>
      <c r="I6">
        <f>G6-G16</f>
        <v>1.6442500000000067</v>
      </c>
      <c r="J6">
        <f>H6</f>
        <v>1.2937918753287438</v>
      </c>
      <c r="K6">
        <f>2^(-I6)</f>
        <v>0.31991266201765345</v>
      </c>
      <c r="P6" t="s">
        <v>18</v>
      </c>
      <c r="Q6" t="s">
        <v>1</v>
      </c>
      <c r="R6">
        <v>30.954999999999998</v>
      </c>
      <c r="S6">
        <f>AVERAGE(R6:R9)</f>
        <v>30.551249999999996</v>
      </c>
      <c r="T6">
        <f>STDEV(R6:R9)</f>
        <v>0.35133780041435769</v>
      </c>
    </row>
    <row r="7" spans="1:20" x14ac:dyDescent="0.25">
      <c r="B7" t="s">
        <v>3</v>
      </c>
      <c r="C7" t="s">
        <v>1</v>
      </c>
      <c r="D7">
        <v>32.585000000000001</v>
      </c>
      <c r="P7" t="s">
        <v>18</v>
      </c>
      <c r="Q7" t="s">
        <v>1</v>
      </c>
      <c r="R7">
        <v>30.635999999999999</v>
      </c>
    </row>
    <row r="8" spans="1:20" x14ac:dyDescent="0.25">
      <c r="B8" t="s">
        <v>42</v>
      </c>
      <c r="C8" t="s">
        <v>1</v>
      </c>
      <c r="D8">
        <v>29.388999999999999</v>
      </c>
      <c r="E8">
        <f>AVERAGE(D8:D9)</f>
        <v>29.881</v>
      </c>
      <c r="F8">
        <f>STDEV(D8:D9)</f>
        <v>0.69579307268756396</v>
      </c>
      <c r="G8">
        <f>E8-S14</f>
        <v>-0.86024999999999707</v>
      </c>
      <c r="H8">
        <f>SQRT(((F8)^2)+((T14)^2))</f>
        <v>0.81486864994713615</v>
      </c>
      <c r="I8">
        <f>G8-G16</f>
        <v>-0.29124999999999446</v>
      </c>
      <c r="J8">
        <f>H8</f>
        <v>0.81486864994713615</v>
      </c>
      <c r="K8">
        <f>2^(-I8)</f>
        <v>1.2237000738241037</v>
      </c>
      <c r="R8">
        <v>30.507999999999999</v>
      </c>
    </row>
    <row r="9" spans="1:20" x14ac:dyDescent="0.25">
      <c r="B9" t="s">
        <v>4</v>
      </c>
      <c r="C9" t="s">
        <v>1</v>
      </c>
      <c r="D9">
        <v>30.373000000000001</v>
      </c>
      <c r="R9">
        <v>30.106000000000002</v>
      </c>
    </row>
    <row r="10" spans="1:20" x14ac:dyDescent="0.25">
      <c r="B10" t="s">
        <v>43</v>
      </c>
      <c r="C10" t="s">
        <v>1</v>
      </c>
      <c r="D10">
        <v>32.231000000000002</v>
      </c>
      <c r="E10">
        <f>AVERAGE(D10:D11)</f>
        <v>32.243499999999997</v>
      </c>
      <c r="F10">
        <f>STDEV(D10:D11)</f>
        <v>1.7677669529662685E-2</v>
      </c>
      <c r="G10">
        <f>E10-S18</f>
        <v>-1.0700000000000074</v>
      </c>
      <c r="H10">
        <f>SQRT(((F10)^2)+((T18)^2))</f>
        <v>0.87764618915217196</v>
      </c>
      <c r="I10">
        <f>G10-G16</f>
        <v>-0.50100000000000477</v>
      </c>
      <c r="J10">
        <f>H10</f>
        <v>0.87764618915217196</v>
      </c>
      <c r="K10">
        <f>2^(-I10)</f>
        <v>1.4151941603266607</v>
      </c>
      <c r="P10" t="s">
        <v>19</v>
      </c>
      <c r="Q10" t="s">
        <v>1</v>
      </c>
      <c r="R10">
        <v>30.683</v>
      </c>
      <c r="S10">
        <f>AVERAGE(R10:R13)</f>
        <v>31.872250000000001</v>
      </c>
      <c r="T10">
        <f>STDEV(R10:R13)</f>
        <v>1.1878909531883248</v>
      </c>
    </row>
    <row r="11" spans="1:20" x14ac:dyDescent="0.25">
      <c r="B11" t="s">
        <v>5</v>
      </c>
      <c r="C11" t="s">
        <v>1</v>
      </c>
      <c r="D11">
        <v>32.256</v>
      </c>
      <c r="P11" t="s">
        <v>19</v>
      </c>
      <c r="Q11" t="s">
        <v>1</v>
      </c>
      <c r="R11">
        <v>31.029</v>
      </c>
    </row>
    <row r="12" spans="1:20" x14ac:dyDescent="0.25">
      <c r="B12" t="s">
        <v>9</v>
      </c>
      <c r="C12" t="s">
        <v>1</v>
      </c>
      <c r="D12">
        <v>31.785</v>
      </c>
      <c r="E12">
        <f>AVERAGE(D12:D13)</f>
        <v>32.221499999999999</v>
      </c>
      <c r="F12">
        <f>STDEV(D12:D13)</f>
        <v>0.61730421997585683</v>
      </c>
      <c r="G12">
        <f>E12-S22</f>
        <v>0.64300000000000068</v>
      </c>
      <c r="H12">
        <f>SQRT(((F12)^2)+((T22)^2))</f>
        <v>0.86200512372800586</v>
      </c>
      <c r="I12">
        <f>G12-G16</f>
        <v>1.2120000000000033</v>
      </c>
      <c r="J12">
        <f>H12</f>
        <v>0.86200512372800586</v>
      </c>
      <c r="K12">
        <f>2^(-I12)</f>
        <v>0.43166977928720496</v>
      </c>
      <c r="R12">
        <v>33.033999999999999</v>
      </c>
    </row>
    <row r="13" spans="1:20" x14ac:dyDescent="0.25">
      <c r="B13" t="s">
        <v>9</v>
      </c>
      <c r="C13" t="s">
        <v>1</v>
      </c>
      <c r="D13">
        <v>32.658000000000001</v>
      </c>
      <c r="R13">
        <v>32.743000000000002</v>
      </c>
    </row>
    <row r="14" spans="1:20" x14ac:dyDescent="0.25">
      <c r="B14" t="s">
        <v>44</v>
      </c>
      <c r="C14" t="s">
        <v>1</v>
      </c>
      <c r="D14">
        <v>28.760999999999999</v>
      </c>
      <c r="E14">
        <f>AVERAGE(D14:D15)</f>
        <v>28.823</v>
      </c>
      <c r="F14">
        <f>STDEV(D14:D15)</f>
        <v>8.7681240867133539E-2</v>
      </c>
      <c r="G14">
        <f>E14-S26</f>
        <v>-0.14350000000000307</v>
      </c>
      <c r="H14">
        <f>SQRT(((F14)^2)+((T26)^2))</f>
        <v>0.60431641822255122</v>
      </c>
      <c r="I14">
        <f>G14-G16</f>
        <v>0.42549999999999955</v>
      </c>
      <c r="J14">
        <f>H14</f>
        <v>0.60431641822255122</v>
      </c>
      <c r="K14">
        <f>2^(-I14)</f>
        <v>0.74458063485530901</v>
      </c>
      <c r="P14" t="s">
        <v>4</v>
      </c>
      <c r="Q14" t="s">
        <v>1</v>
      </c>
      <c r="R14">
        <v>30.550999999999998</v>
      </c>
      <c r="S14">
        <f>AVERAGE(R14:R17)</f>
        <v>30.741249999999997</v>
      </c>
      <c r="T14">
        <f>STDEV(R14:R17)</f>
        <v>0.42412606223464572</v>
      </c>
    </row>
    <row r="15" spans="1:20" x14ac:dyDescent="0.25">
      <c r="B15" t="s">
        <v>10</v>
      </c>
      <c r="C15" t="s">
        <v>1</v>
      </c>
      <c r="D15">
        <v>28.885000000000002</v>
      </c>
      <c r="P15" t="s">
        <v>4</v>
      </c>
      <c r="Q15" t="s">
        <v>1</v>
      </c>
      <c r="R15">
        <v>30.523</v>
      </c>
    </row>
    <row r="16" spans="1:20" x14ac:dyDescent="0.25">
      <c r="B16" t="s">
        <v>11</v>
      </c>
      <c r="C16" t="s">
        <v>1</v>
      </c>
      <c r="D16">
        <v>17.178999999999998</v>
      </c>
      <c r="E16">
        <f>AVERAGE(D16:D17)</f>
        <v>17.14</v>
      </c>
      <c r="F16">
        <f>STDEV(D16:D17)</f>
        <v>5.5154328932550289E-2</v>
      </c>
      <c r="G16">
        <f>E16-S30</f>
        <v>-0.56900000000000261</v>
      </c>
      <c r="H16">
        <f>SQRT(((F16)^2)+((T30)^2))</f>
        <v>0.94556931704308944</v>
      </c>
      <c r="I16">
        <f>G16-G16</f>
        <v>0</v>
      </c>
      <c r="J16">
        <f>H16</f>
        <v>0.94556931704308944</v>
      </c>
      <c r="K16">
        <f>2^(-I16)</f>
        <v>1</v>
      </c>
      <c r="R16">
        <v>31.376999999999999</v>
      </c>
    </row>
    <row r="17" spans="2:20" x14ac:dyDescent="0.25">
      <c r="B17" t="s">
        <v>11</v>
      </c>
      <c r="C17" t="s">
        <v>1</v>
      </c>
      <c r="D17">
        <v>17.100999999999999</v>
      </c>
      <c r="R17">
        <v>30.513999999999999</v>
      </c>
    </row>
    <row r="18" spans="2:20" x14ac:dyDescent="0.25">
      <c r="B18" t="s">
        <v>45</v>
      </c>
      <c r="C18" t="s">
        <v>1</v>
      </c>
      <c r="D18">
        <v>23.911000000000001</v>
      </c>
      <c r="E18">
        <f>AVERAGE(D18:D19)</f>
        <v>23.825499999999998</v>
      </c>
      <c r="F18">
        <f>STDEV(D18:D19)</f>
        <v>0.1209152595829017</v>
      </c>
      <c r="G18">
        <f>E18-S34</f>
        <v>-4.5000000000001705E-3</v>
      </c>
      <c r="H18">
        <f>SQRT(((F18)^2)+((T34)^2))</f>
        <v>0.4269783366870043</v>
      </c>
      <c r="I18">
        <f>G18-G16</f>
        <v>0.56450000000000244</v>
      </c>
      <c r="J18">
        <f>H18</f>
        <v>0.4269783366870043</v>
      </c>
      <c r="K18">
        <f>2^(-I18)</f>
        <v>0.67618972540992461</v>
      </c>
      <c r="P18" t="s">
        <v>5</v>
      </c>
      <c r="Q18" t="s">
        <v>1</v>
      </c>
      <c r="R18">
        <v>32.380000000000003</v>
      </c>
      <c r="S18">
        <f>AVERAGE(R18:R21)</f>
        <v>33.313500000000005</v>
      </c>
      <c r="T18">
        <f>STDEV(R18:R21)</f>
        <v>0.8774681380730186</v>
      </c>
    </row>
    <row r="19" spans="2:20" x14ac:dyDescent="0.25">
      <c r="B19" t="s">
        <v>12</v>
      </c>
      <c r="C19" t="s">
        <v>1</v>
      </c>
      <c r="D19">
        <v>23.74</v>
      </c>
      <c r="P19" t="s">
        <v>5</v>
      </c>
      <c r="Q19" t="s">
        <v>1</v>
      </c>
      <c r="R19">
        <v>32.816000000000003</v>
      </c>
    </row>
    <row r="20" spans="2:20" x14ac:dyDescent="0.25">
      <c r="B20" t="s">
        <v>46</v>
      </c>
      <c r="C20" t="s">
        <v>1</v>
      </c>
      <c r="D20">
        <v>25.815999999999999</v>
      </c>
      <c r="E20">
        <f>AVERAGE(D20:D21)</f>
        <v>25.793500000000002</v>
      </c>
      <c r="F20">
        <f>STDEV(D20:D21)</f>
        <v>3.1819805153393332E-2</v>
      </c>
      <c r="G20">
        <f>E20-S38</f>
        <v>0.12324999999999875</v>
      </c>
      <c r="H20">
        <f>SQRT(((F20)^2)+((T38)^2))</f>
        <v>0.18222536413280443</v>
      </c>
      <c r="I20">
        <f>G20-G16</f>
        <v>0.69225000000000136</v>
      </c>
      <c r="J20">
        <f>H20</f>
        <v>0.18222536413280443</v>
      </c>
      <c r="K20">
        <f>2^(-I20)</f>
        <v>0.61888789102691866</v>
      </c>
      <c r="R20">
        <v>33.74</v>
      </c>
    </row>
    <row r="21" spans="2:20" x14ac:dyDescent="0.25">
      <c r="B21" t="s">
        <v>13</v>
      </c>
      <c r="C21" t="s">
        <v>1</v>
      </c>
      <c r="D21">
        <v>25.771000000000001</v>
      </c>
      <c r="R21">
        <v>34.317999999999998</v>
      </c>
    </row>
    <row r="22" spans="2:20" x14ac:dyDescent="0.25">
      <c r="B22" t="s">
        <v>25</v>
      </c>
      <c r="D22">
        <v>23.393000000000001</v>
      </c>
      <c r="E22">
        <f>AVERAGE(D22:D23)</f>
        <v>22.343</v>
      </c>
      <c r="F22">
        <f>STDEV(D22:D23)</f>
        <v>1.4849242404917509</v>
      </c>
      <c r="G22">
        <f>E22-S42</f>
        <v>-1.2579999999999991</v>
      </c>
      <c r="H22">
        <f>SQRT(((F22)^2)+((T22)^2))</f>
        <v>1.6021823658164938</v>
      </c>
      <c r="I22">
        <f>G22-G36</f>
        <v>-1.2579999999999991</v>
      </c>
      <c r="J22">
        <f>H22</f>
        <v>1.6021823658164938</v>
      </c>
      <c r="K22">
        <f>2^(-I22)</f>
        <v>2.3916395935522465</v>
      </c>
      <c r="P22" t="s">
        <v>20</v>
      </c>
      <c r="Q22" t="s">
        <v>1</v>
      </c>
      <c r="R22">
        <v>32.036999999999999</v>
      </c>
      <c r="S22">
        <f>AVERAGE(R22:R25)</f>
        <v>31.578499999999998</v>
      </c>
      <c r="T22">
        <f>STDEV(R22:R25)</f>
        <v>0.60165466285347913</v>
      </c>
    </row>
    <row r="23" spans="2:20" x14ac:dyDescent="0.25">
      <c r="D23">
        <v>21.292999999999999</v>
      </c>
      <c r="P23" t="s">
        <v>20</v>
      </c>
      <c r="Q23" t="s">
        <v>1</v>
      </c>
      <c r="R23">
        <v>32.158000000000001</v>
      </c>
    </row>
    <row r="24" spans="2:20" x14ac:dyDescent="0.25">
      <c r="B24" t="s">
        <v>26</v>
      </c>
      <c r="D24">
        <v>17.366</v>
      </c>
      <c r="E24">
        <f>AVERAGE(D24:D25)</f>
        <v>18.454000000000001</v>
      </c>
      <c r="F24">
        <f>STDEV(D24:D25)</f>
        <v>1.5386643558619288</v>
      </c>
      <c r="G24">
        <f>E24-S44</f>
        <v>-2.6995000000000005</v>
      </c>
      <c r="H24">
        <f>SQRT(((F24)^2)+((T44)^2))</f>
        <v>2.5552104609992519</v>
      </c>
      <c r="I24">
        <f>G24-G16</f>
        <v>-2.1304999999999978</v>
      </c>
      <c r="J24">
        <f>H24</f>
        <v>2.5552104609992519</v>
      </c>
      <c r="K24">
        <f>2^(-I24)</f>
        <v>4.3786920811391434</v>
      </c>
      <c r="R24">
        <v>31.084</v>
      </c>
    </row>
    <row r="25" spans="2:20" x14ac:dyDescent="0.25">
      <c r="D25">
        <v>19.542000000000002</v>
      </c>
      <c r="R25">
        <v>31.035</v>
      </c>
    </row>
    <row r="26" spans="2:20" x14ac:dyDescent="0.25">
      <c r="B26" t="s">
        <v>27</v>
      </c>
      <c r="D26">
        <v>29.007000000000001</v>
      </c>
      <c r="E26">
        <f>AVERAGE(D26:D27)</f>
        <v>29.507000000000001</v>
      </c>
      <c r="F26">
        <f>STDEV(D26:D27)</f>
        <v>0.70710678118654757</v>
      </c>
      <c r="G26">
        <f>E26-S46</f>
        <v>-2.2729999999999997</v>
      </c>
      <c r="H26">
        <f>SQRT(((F26)^2)+((T46)^2))</f>
        <v>1.1430004374452354</v>
      </c>
      <c r="I26">
        <f>G26-G16</f>
        <v>-1.7039999999999971</v>
      </c>
      <c r="J26">
        <f>H26</f>
        <v>1.1430004374452354</v>
      </c>
      <c r="K26">
        <f>2^(-I26)</f>
        <v>3.2580302522808551</v>
      </c>
      <c r="P26" t="s">
        <v>10</v>
      </c>
      <c r="Q26" t="s">
        <v>1</v>
      </c>
      <c r="R26">
        <v>29.401</v>
      </c>
      <c r="S26">
        <f>AVERAGE(R26:R29)</f>
        <v>28.966500000000003</v>
      </c>
      <c r="T26">
        <f>STDEV(R26:R29)</f>
        <v>0.59792167826006537</v>
      </c>
    </row>
    <row r="27" spans="2:20" x14ac:dyDescent="0.25">
      <c r="D27">
        <v>30.007000000000001</v>
      </c>
      <c r="P27" t="s">
        <v>10</v>
      </c>
      <c r="Q27" t="s">
        <v>1</v>
      </c>
      <c r="R27">
        <v>29.542999999999999</v>
      </c>
    </row>
    <row r="28" spans="2:20" x14ac:dyDescent="0.25">
      <c r="B28" t="s">
        <v>28</v>
      </c>
      <c r="D28">
        <v>23.738</v>
      </c>
      <c r="E28">
        <f>AVERAGE(D28:D29)</f>
        <v>24.188000000000002</v>
      </c>
      <c r="F28">
        <f>STDEV(D28:D29)</f>
        <v>0.63639610306789429</v>
      </c>
      <c r="G28">
        <f>E28-S48</f>
        <v>-0.46949999999999648</v>
      </c>
      <c r="H28">
        <f>SQRT(((F28)^2)+((T48)^2))</f>
        <v>0.70868928311355284</v>
      </c>
      <c r="I28">
        <f>G28-G16</f>
        <v>9.9500000000006139E-2</v>
      </c>
      <c r="J28">
        <f>H28</f>
        <v>0.70868928311355284</v>
      </c>
      <c r="K28">
        <f>2^(-I28)</f>
        <v>0.93335641217181808</v>
      </c>
      <c r="R28">
        <v>28.318999999999999</v>
      </c>
    </row>
    <row r="29" spans="2:20" x14ac:dyDescent="0.25">
      <c r="D29">
        <v>24.638000000000002</v>
      </c>
      <c r="R29">
        <v>28.603000000000002</v>
      </c>
    </row>
    <row r="30" spans="2:20" x14ac:dyDescent="0.25">
      <c r="B30" t="s">
        <v>89</v>
      </c>
      <c r="D30">
        <v>37.109000000000002</v>
      </c>
      <c r="E30">
        <f>AVERAGE(D30:D31)</f>
        <v>38.554500000000004</v>
      </c>
      <c r="F30">
        <f>STDEV(D30:D31)</f>
        <v>2.0442457044103075</v>
      </c>
      <c r="G30">
        <f>E30-S50</f>
        <v>1.8345000000000056</v>
      </c>
      <c r="H30">
        <f>SQRT(((F30)^2)+((T50)^2))</f>
        <v>2.4435435675810373</v>
      </c>
      <c r="I30">
        <f>G30-G16</f>
        <v>2.4035000000000082</v>
      </c>
      <c r="J30">
        <f>H30</f>
        <v>2.4435435675810373</v>
      </c>
      <c r="K30">
        <f>2^(-I30)</f>
        <v>0.18900548399897876</v>
      </c>
      <c r="P30" t="s">
        <v>21</v>
      </c>
      <c r="Q30" t="s">
        <v>22</v>
      </c>
      <c r="R30">
        <v>18.809000000000001</v>
      </c>
      <c r="S30">
        <f>AVERAGE(R30:R33)</f>
        <v>17.709000000000003</v>
      </c>
      <c r="T30">
        <f>STDEV(R30:R33)</f>
        <v>0.94395939178194233</v>
      </c>
    </row>
    <row r="31" spans="2:20" x14ac:dyDescent="0.25">
      <c r="D31">
        <v>40</v>
      </c>
      <c r="P31" t="s">
        <v>21</v>
      </c>
      <c r="Q31" t="s">
        <v>22</v>
      </c>
      <c r="R31">
        <v>18.181000000000001</v>
      </c>
    </row>
    <row r="32" spans="2:20" x14ac:dyDescent="0.25">
      <c r="B32" t="s">
        <v>90</v>
      </c>
      <c r="D32">
        <v>37.976999999999997</v>
      </c>
      <c r="E32">
        <f>AVERAGE(D32:D33)</f>
        <v>36.757499999999993</v>
      </c>
      <c r="F32">
        <f>STDEV(D32:D33)</f>
        <v>1.7246334393139895</v>
      </c>
      <c r="G32">
        <f>E32-S54</f>
        <v>0.32149999999999324</v>
      </c>
      <c r="H32">
        <f>SQRT(((F32)^2)+((T54)^2))</f>
        <v>1.7899202496200772</v>
      </c>
      <c r="I32">
        <f>G32-G16</f>
        <v>0.89049999999999585</v>
      </c>
      <c r="J32">
        <f>H32</f>
        <v>1.7899202496200772</v>
      </c>
      <c r="K32">
        <f>2^(-I32)</f>
        <v>0.53942713465354697</v>
      </c>
      <c r="R32">
        <v>16.873999999999999</v>
      </c>
    </row>
    <row r="33" spans="4:20" x14ac:dyDescent="0.25">
      <c r="D33">
        <v>35.537999999999997</v>
      </c>
      <c r="R33">
        <v>16.972000000000001</v>
      </c>
    </row>
    <row r="34" spans="4:20" x14ac:dyDescent="0.25">
      <c r="P34" t="s">
        <v>23</v>
      </c>
      <c r="Q34" t="s">
        <v>1</v>
      </c>
      <c r="R34">
        <v>23.510999999999999</v>
      </c>
      <c r="S34">
        <f>AVERAGE(R34:R37)</f>
        <v>23.83</v>
      </c>
      <c r="T34">
        <f>STDEV(R34:R37)</f>
        <v>0.40949969474958137</v>
      </c>
    </row>
    <row r="35" spans="4:20" x14ac:dyDescent="0.25">
      <c r="P35" t="s">
        <v>23</v>
      </c>
      <c r="Q35" t="s">
        <v>1</v>
      </c>
      <c r="R35">
        <v>23.442</v>
      </c>
    </row>
    <row r="36" spans="4:20" x14ac:dyDescent="0.25">
      <c r="R36">
        <v>24.163</v>
      </c>
    </row>
    <row r="37" spans="4:20" x14ac:dyDescent="0.25">
      <c r="R37">
        <v>24.204000000000001</v>
      </c>
    </row>
    <row r="38" spans="4:20" x14ac:dyDescent="0.25">
      <c r="P38" t="s">
        <v>24</v>
      </c>
      <c r="Q38" t="s">
        <v>1</v>
      </c>
      <c r="R38">
        <v>25.635999999999999</v>
      </c>
      <c r="S38">
        <f>AVERAGE(R38:R41)</f>
        <v>25.670250000000003</v>
      </c>
      <c r="T38">
        <f>STDEV(R38:R41)</f>
        <v>0.17942570421579304</v>
      </c>
    </row>
    <row r="39" spans="4:20" x14ac:dyDescent="0.25">
      <c r="P39" t="s">
        <v>24</v>
      </c>
      <c r="Q39" t="s">
        <v>1</v>
      </c>
      <c r="R39">
        <v>25.43</v>
      </c>
    </row>
    <row r="40" spans="4:20" x14ac:dyDescent="0.25">
      <c r="R40">
        <v>25.805</v>
      </c>
    </row>
    <row r="41" spans="4:20" x14ac:dyDescent="0.25">
      <c r="R41">
        <v>25.81</v>
      </c>
    </row>
    <row r="42" spans="4:20" x14ac:dyDescent="0.25">
      <c r="P42" t="s">
        <v>25</v>
      </c>
      <c r="R42">
        <v>24.145</v>
      </c>
      <c r="S42">
        <f>AVERAGE(R42:R43)</f>
        <v>23.600999999999999</v>
      </c>
      <c r="T42">
        <f>STDEV(R42:R43)</f>
        <v>0.76933217793096442</v>
      </c>
    </row>
    <row r="43" spans="4:20" x14ac:dyDescent="0.25">
      <c r="R43">
        <v>23.056999999999999</v>
      </c>
    </row>
    <row r="44" spans="4:20" x14ac:dyDescent="0.25">
      <c r="P44" t="s">
        <v>26</v>
      </c>
      <c r="R44">
        <v>19.710999999999999</v>
      </c>
      <c r="S44">
        <f>AVERAGE(R44:R45)</f>
        <v>21.153500000000001</v>
      </c>
      <c r="T44">
        <f>STDEV(R44:R45)</f>
        <v>2.0400030637231907</v>
      </c>
    </row>
    <row r="45" spans="4:20" x14ac:dyDescent="0.25">
      <c r="R45">
        <v>22.596</v>
      </c>
    </row>
    <row r="46" spans="4:20" x14ac:dyDescent="0.25">
      <c r="P46" t="s">
        <v>27</v>
      </c>
      <c r="R46">
        <v>31.145</v>
      </c>
      <c r="S46">
        <f>AVERAGE(R46:R47)</f>
        <v>31.78</v>
      </c>
      <c r="T46">
        <f>STDEV(R46:R47)</f>
        <v>0.89802561210691501</v>
      </c>
    </row>
    <row r="47" spans="4:20" x14ac:dyDescent="0.25">
      <c r="R47">
        <v>32.414999999999999</v>
      </c>
    </row>
    <row r="48" spans="4:20" x14ac:dyDescent="0.25">
      <c r="P48" t="s">
        <v>28</v>
      </c>
      <c r="R48">
        <v>24.437000000000001</v>
      </c>
      <c r="S48">
        <f>AVERAGE(R48:R49)</f>
        <v>24.657499999999999</v>
      </c>
      <c r="T48">
        <f>STDEV(R48:R49)</f>
        <v>0.31183409050326671</v>
      </c>
    </row>
    <row r="49" spans="11:40" x14ac:dyDescent="0.25">
      <c r="R49">
        <v>24.878</v>
      </c>
    </row>
    <row r="50" spans="11:40" x14ac:dyDescent="0.25">
      <c r="P50" t="s">
        <v>89</v>
      </c>
      <c r="R50">
        <v>38.402999999999999</v>
      </c>
      <c r="S50">
        <f>AVERAGE(R50:R53)</f>
        <v>36.72</v>
      </c>
      <c r="T50">
        <f>STDEV(R50:R53)</f>
        <v>1.3386428450735728</v>
      </c>
    </row>
    <row r="51" spans="11:40" x14ac:dyDescent="0.25">
      <c r="R51">
        <v>35.787999999999997</v>
      </c>
    </row>
    <row r="52" spans="11:40" x14ac:dyDescent="0.25">
      <c r="R52">
        <v>35.51</v>
      </c>
    </row>
    <row r="53" spans="11:40" x14ac:dyDescent="0.25">
      <c r="R53">
        <v>37.179000000000002</v>
      </c>
    </row>
    <row r="54" spans="11:40" x14ac:dyDescent="0.25">
      <c r="P54" t="s">
        <v>90</v>
      </c>
      <c r="R54">
        <v>37.030999999999999</v>
      </c>
      <c r="S54">
        <f>AVERAGE(R54:R57)</f>
        <v>36.436</v>
      </c>
      <c r="T54">
        <f>STDEV(R54:R57)</f>
        <v>0.47901356974515769</v>
      </c>
    </row>
    <row r="55" spans="11:40" x14ac:dyDescent="0.25">
      <c r="R55">
        <v>36.616</v>
      </c>
    </row>
    <row r="56" spans="11:40" x14ac:dyDescent="0.25">
      <c r="R56">
        <v>36.020000000000003</v>
      </c>
    </row>
    <row r="57" spans="11:40" x14ac:dyDescent="0.25">
      <c r="R57">
        <v>36.076999999999998</v>
      </c>
    </row>
    <row r="59" spans="11:40" x14ac:dyDescent="0.25">
      <c r="L59" s="2" t="s">
        <v>47</v>
      </c>
      <c r="M59" s="2" t="s">
        <v>29</v>
      </c>
      <c r="O59" t="s">
        <v>48</v>
      </c>
      <c r="Q59" s="7">
        <v>38261</v>
      </c>
      <c r="V59" t="s">
        <v>48</v>
      </c>
      <c r="X59" t="s">
        <v>69</v>
      </c>
      <c r="AC59" t="s">
        <v>48</v>
      </c>
      <c r="AE59" t="s">
        <v>73</v>
      </c>
      <c r="AJ59" t="s">
        <v>48</v>
      </c>
      <c r="AL59" t="s">
        <v>39</v>
      </c>
    </row>
    <row r="60" spans="11:40" x14ac:dyDescent="0.25">
      <c r="K60" s="3" t="s">
        <v>40</v>
      </c>
      <c r="L60">
        <f>2^-D2</f>
        <v>3.7746761000122349E-9</v>
      </c>
      <c r="M60">
        <f>2^-R2</f>
        <v>2.7708965585278423E-9</v>
      </c>
    </row>
    <row r="61" spans="11:40" ht="15.75" thickBot="1" x14ac:dyDescent="0.3">
      <c r="K61" s="1">
        <v>41551</v>
      </c>
      <c r="L61">
        <f t="shared" ref="L61" si="0">2^-D3</f>
        <v>5.2428557549618046E-9</v>
      </c>
      <c r="M61">
        <f t="shared" ref="M61:M107" si="1">2^-R3</f>
        <v>3.1478195801843465E-9</v>
      </c>
      <c r="O61" t="s">
        <v>49</v>
      </c>
      <c r="V61" t="s">
        <v>49</v>
      </c>
      <c r="AC61" t="s">
        <v>49</v>
      </c>
      <c r="AJ61" t="s">
        <v>49</v>
      </c>
    </row>
    <row r="62" spans="11:40" x14ac:dyDescent="0.25">
      <c r="M62">
        <f t="shared" si="1"/>
        <v>2.1336933560292439E-9</v>
      </c>
      <c r="O62" s="6" t="s">
        <v>50</v>
      </c>
      <c r="P62" s="6" t="s">
        <v>51</v>
      </c>
      <c r="Q62" s="6" t="s">
        <v>52</v>
      </c>
      <c r="R62" s="6" t="s">
        <v>53</v>
      </c>
      <c r="S62" s="6" t="s">
        <v>54</v>
      </c>
      <c r="V62" s="6" t="s">
        <v>50</v>
      </c>
      <c r="W62" s="6" t="s">
        <v>51</v>
      </c>
      <c r="X62" s="6" t="s">
        <v>52</v>
      </c>
      <c r="Y62" s="6" t="s">
        <v>53</v>
      </c>
      <c r="Z62" s="6" t="s">
        <v>54</v>
      </c>
      <c r="AC62" s="6" t="s">
        <v>50</v>
      </c>
      <c r="AD62" s="6" t="s">
        <v>51</v>
      </c>
      <c r="AE62" s="6" t="s">
        <v>52</v>
      </c>
      <c r="AF62" s="6" t="s">
        <v>53</v>
      </c>
      <c r="AG62" s="6" t="s">
        <v>54</v>
      </c>
      <c r="AJ62" s="6" t="s">
        <v>50</v>
      </c>
      <c r="AK62" s="6" t="s">
        <v>51</v>
      </c>
      <c r="AL62" s="6" t="s">
        <v>52</v>
      </c>
      <c r="AM62" s="6" t="s">
        <v>53</v>
      </c>
      <c r="AN62" s="6" t="s">
        <v>54</v>
      </c>
    </row>
    <row r="63" spans="11:40" x14ac:dyDescent="0.25">
      <c r="M63">
        <f t="shared" si="1"/>
        <v>2.1307374782931223E-9</v>
      </c>
      <c r="O63" s="4" t="s">
        <v>47</v>
      </c>
      <c r="P63" s="4">
        <v>2</v>
      </c>
      <c r="Q63" s="4">
        <v>9.0175318549740394E-9</v>
      </c>
      <c r="R63" s="4">
        <v>4.5087659274870197E-9</v>
      </c>
      <c r="S63" s="4">
        <v>1.0777757496039187E-18</v>
      </c>
      <c r="V63" s="4" t="s">
        <v>66</v>
      </c>
      <c r="W63" s="4">
        <v>2</v>
      </c>
      <c r="X63" s="4">
        <v>3.9335586656427305E-10</v>
      </c>
      <c r="Y63" s="4">
        <v>1.9667793328213652E-10</v>
      </c>
      <c r="Z63" s="4">
        <v>5.8075168824625247E-24</v>
      </c>
      <c r="AC63" s="4" t="s">
        <v>66</v>
      </c>
      <c r="AD63" s="4">
        <v>2</v>
      </c>
      <c r="AE63" s="4">
        <v>3.4392648167330064E-8</v>
      </c>
      <c r="AF63" s="4">
        <v>1.7196324083665032E-8</v>
      </c>
      <c r="AG63" s="4">
        <v>1.4382910514358304E-19</v>
      </c>
      <c r="AJ63" s="4" t="s">
        <v>66</v>
      </c>
      <c r="AK63" s="4">
        <v>2</v>
      </c>
      <c r="AL63" s="4">
        <v>1.0977644220148337E-7</v>
      </c>
      <c r="AM63" s="4">
        <v>5.4888221100741687E-8</v>
      </c>
      <c r="AN63" s="4">
        <v>5.5019659690103731E-16</v>
      </c>
    </row>
    <row r="64" spans="11:40" ht="15.75" thickBot="1" x14ac:dyDescent="0.3">
      <c r="K64" t="s">
        <v>41</v>
      </c>
      <c r="L64">
        <f>2^-D4</f>
        <v>1.0248074395266714E-9</v>
      </c>
      <c r="M64">
        <f t="shared" si="1"/>
        <v>4.8041491736721232E-10</v>
      </c>
      <c r="O64" s="5" t="s">
        <v>29</v>
      </c>
      <c r="P64" s="5">
        <v>4</v>
      </c>
      <c r="Q64" s="5">
        <v>1.0183146973034554E-8</v>
      </c>
      <c r="R64" s="5">
        <v>2.5457867432586384E-9</v>
      </c>
      <c r="S64" s="5">
        <v>2.5173493927132068E-19</v>
      </c>
      <c r="V64" s="5" t="s">
        <v>67</v>
      </c>
      <c r="W64" s="5">
        <v>4</v>
      </c>
      <c r="X64" s="5">
        <v>4.2756255501420287E-10</v>
      </c>
      <c r="Y64" s="5">
        <v>1.0689063875355072E-10</v>
      </c>
      <c r="Z64" s="5">
        <v>3.612497588816453E-21</v>
      </c>
      <c r="AC64" s="5" t="s">
        <v>67</v>
      </c>
      <c r="AD64" s="5">
        <v>4</v>
      </c>
      <c r="AE64" s="5">
        <v>7.5355182504615697E-8</v>
      </c>
      <c r="AF64" s="5">
        <v>1.8838795626153924E-8</v>
      </c>
      <c r="AG64" s="5">
        <v>5.8155560321915716E-18</v>
      </c>
      <c r="AJ64" s="5" t="s">
        <v>67</v>
      </c>
      <c r="AK64" s="5">
        <v>2</v>
      </c>
      <c r="AL64" s="5">
        <v>7.6460257329146988E-8</v>
      </c>
      <c r="AM64" s="5">
        <v>3.8230128664573494E-8</v>
      </c>
      <c r="AN64" s="5">
        <v>6.7233064889157919E-17</v>
      </c>
    </row>
    <row r="65" spans="11:42" x14ac:dyDescent="0.25">
      <c r="K65" t="s">
        <v>2</v>
      </c>
      <c r="L65">
        <f>2^-D5</f>
        <v>2.0004892193155856E-9</v>
      </c>
      <c r="M65">
        <f t="shared" si="1"/>
        <v>5.9930106964952978E-10</v>
      </c>
    </row>
    <row r="66" spans="11:42" x14ac:dyDescent="0.25">
      <c r="M66">
        <f t="shared" si="1"/>
        <v>6.5490286793239449E-10</v>
      </c>
    </row>
    <row r="67" spans="11:42" ht="15.75" thickBot="1" x14ac:dyDescent="0.3">
      <c r="M67">
        <f t="shared" si="1"/>
        <v>8.6534831137481454E-10</v>
      </c>
      <c r="O67" t="s">
        <v>55</v>
      </c>
      <c r="V67" t="s">
        <v>55</v>
      </c>
      <c r="AC67" t="s">
        <v>55</v>
      </c>
      <c r="AJ67" t="s">
        <v>55</v>
      </c>
    </row>
    <row r="68" spans="11:42" x14ac:dyDescent="0.25">
      <c r="K68" t="s">
        <v>3</v>
      </c>
      <c r="L68">
        <f>2^-D6</f>
        <v>9.3905459998888571E-11</v>
      </c>
      <c r="M68">
        <f t="shared" si="1"/>
        <v>5.8009168858149867E-10</v>
      </c>
      <c r="O68" s="6" t="s">
        <v>56</v>
      </c>
      <c r="P68" s="6" t="s">
        <v>57</v>
      </c>
      <c r="Q68" s="6" t="s">
        <v>58</v>
      </c>
      <c r="R68" s="6" t="s">
        <v>59</v>
      </c>
      <c r="S68" s="6" t="s">
        <v>60</v>
      </c>
      <c r="T68" s="6" t="s">
        <v>61</v>
      </c>
      <c r="U68" s="6" t="s">
        <v>62</v>
      </c>
      <c r="V68" s="6" t="s">
        <v>56</v>
      </c>
      <c r="W68" s="6" t="s">
        <v>57</v>
      </c>
      <c r="X68" s="6" t="s">
        <v>58</v>
      </c>
      <c r="Y68" s="6" t="s">
        <v>59</v>
      </c>
      <c r="Z68" s="6" t="s">
        <v>60</v>
      </c>
      <c r="AA68" s="6" t="s">
        <v>61</v>
      </c>
      <c r="AB68" s="6" t="s">
        <v>62</v>
      </c>
      <c r="AC68" s="6" t="s">
        <v>56</v>
      </c>
      <c r="AD68" s="6" t="s">
        <v>57</v>
      </c>
      <c r="AE68" s="6" t="s">
        <v>58</v>
      </c>
      <c r="AF68" s="6" t="s">
        <v>59</v>
      </c>
      <c r="AG68" s="6" t="s">
        <v>60</v>
      </c>
      <c r="AH68" s="6" t="s">
        <v>61</v>
      </c>
      <c r="AI68" s="6" t="s">
        <v>62</v>
      </c>
      <c r="AJ68" s="6" t="s">
        <v>56</v>
      </c>
      <c r="AK68" s="6" t="s">
        <v>57</v>
      </c>
      <c r="AL68" s="6" t="s">
        <v>58</v>
      </c>
      <c r="AM68" s="6" t="s">
        <v>59</v>
      </c>
      <c r="AN68" s="6" t="s">
        <v>60</v>
      </c>
      <c r="AO68" s="6" t="s">
        <v>61</v>
      </c>
      <c r="AP68" s="6" t="s">
        <v>62</v>
      </c>
    </row>
    <row r="69" spans="11:42" x14ac:dyDescent="0.25">
      <c r="K69" t="s">
        <v>3</v>
      </c>
      <c r="L69">
        <f>2^-D7</f>
        <v>1.5521639458499842E-10</v>
      </c>
      <c r="M69">
        <f t="shared" si="1"/>
        <v>4.5639435543765901E-10</v>
      </c>
      <c r="O69" s="4" t="s">
        <v>63</v>
      </c>
      <c r="P69" s="4">
        <v>5.1377163702852275E-18</v>
      </c>
      <c r="Q69" s="4">
        <v>1</v>
      </c>
      <c r="R69" s="4">
        <v>5.1377163702852275E-18</v>
      </c>
      <c r="S69" s="4">
        <v>11.211720323958977</v>
      </c>
      <c r="T69" s="4">
        <v>2.8611605897917562E-2</v>
      </c>
      <c r="U69" s="4">
        <v>7.708647422176786</v>
      </c>
      <c r="V69" s="4" t="s">
        <v>63</v>
      </c>
      <c r="W69" s="4">
        <v>1.0749011011684015E-20</v>
      </c>
      <c r="X69" s="4">
        <v>1</v>
      </c>
      <c r="Y69" s="4">
        <v>1.0749011011684015E-20</v>
      </c>
      <c r="Z69" s="4">
        <v>3.9652175005084951</v>
      </c>
      <c r="AA69" s="4">
        <v>0.11727824458392483</v>
      </c>
      <c r="AB69" s="4">
        <v>7.708647422176786</v>
      </c>
      <c r="AC69" s="4" t="s">
        <v>63</v>
      </c>
      <c r="AD69" s="4">
        <v>3.5969503571811309E-18</v>
      </c>
      <c r="AE69" s="4">
        <v>1</v>
      </c>
      <c r="AF69" s="4">
        <v>3.5969503571811309E-18</v>
      </c>
      <c r="AG69" s="4">
        <v>0.8179303440791359</v>
      </c>
      <c r="AH69" s="4">
        <v>0.41693100960428792</v>
      </c>
      <c r="AI69" s="4">
        <v>7.708647422176786</v>
      </c>
      <c r="AJ69" s="4" t="s">
        <v>63</v>
      </c>
      <c r="AK69" s="4">
        <v>2.7749204361192412E-16</v>
      </c>
      <c r="AL69" s="4">
        <v>1</v>
      </c>
      <c r="AM69" s="4">
        <v>2.7749204361192412E-16</v>
      </c>
      <c r="AN69" s="4">
        <v>0.89886204302966222</v>
      </c>
      <c r="AO69" s="4">
        <v>0.44315702268560175</v>
      </c>
      <c r="AP69" s="4">
        <v>18.512820512820511</v>
      </c>
    </row>
    <row r="70" spans="11:42" x14ac:dyDescent="0.25">
      <c r="M70">
        <f t="shared" si="1"/>
        <v>1.1370383773024994E-10</v>
      </c>
      <c r="O70" s="4" t="s">
        <v>64</v>
      </c>
      <c r="P70" s="4">
        <v>1.8329805674178807E-18</v>
      </c>
      <c r="Q70" s="4">
        <v>4</v>
      </c>
      <c r="R70" s="4">
        <v>4.5824514185447019E-19</v>
      </c>
      <c r="S70" s="4"/>
      <c r="T70" s="4"/>
      <c r="U70" s="4"/>
      <c r="V70" s="4" t="s">
        <v>64</v>
      </c>
      <c r="W70" s="4">
        <v>1.084330028333182E-20</v>
      </c>
      <c r="X70" s="4">
        <v>4</v>
      </c>
      <c r="Y70" s="4">
        <v>2.7108250708329551E-21</v>
      </c>
      <c r="Z70" s="4"/>
      <c r="AA70" s="4"/>
      <c r="AB70" s="4"/>
      <c r="AC70" s="4" t="s">
        <v>64</v>
      </c>
      <c r="AD70" s="4">
        <v>1.7590497201718296E-17</v>
      </c>
      <c r="AE70" s="4">
        <v>4</v>
      </c>
      <c r="AF70" s="4">
        <v>4.397624300429574E-18</v>
      </c>
      <c r="AG70" s="4"/>
      <c r="AH70" s="4"/>
      <c r="AI70" s="4"/>
      <c r="AJ70" s="4" t="s">
        <v>64</v>
      </c>
      <c r="AK70" s="4">
        <v>6.174296617901952E-16</v>
      </c>
      <c r="AL70" s="4">
        <v>2</v>
      </c>
      <c r="AM70" s="4">
        <v>3.087148308950976E-16</v>
      </c>
      <c r="AN70" s="4"/>
      <c r="AO70" s="4"/>
      <c r="AP70" s="4"/>
    </row>
    <row r="71" spans="11:42" x14ac:dyDescent="0.25">
      <c r="M71">
        <f t="shared" si="1"/>
        <v>1.3911528569375872E-10</v>
      </c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spans="11:42" ht="15.75" thickBot="1" x14ac:dyDescent="0.3">
      <c r="K72" t="s">
        <v>42</v>
      </c>
      <c r="L72">
        <f>2^-D8</f>
        <v>1.4224252644560302E-9</v>
      </c>
      <c r="M72">
        <f t="shared" si="1"/>
        <v>6.3567129796611563E-10</v>
      </c>
      <c r="O72" s="5" t="s">
        <v>65</v>
      </c>
      <c r="P72" s="5">
        <v>6.9706969377031082E-18</v>
      </c>
      <c r="Q72" s="5">
        <v>5</v>
      </c>
      <c r="R72" s="5"/>
      <c r="S72" s="5"/>
      <c r="T72" s="5"/>
      <c r="U72" s="5"/>
      <c r="V72" s="5" t="s">
        <v>65</v>
      </c>
      <c r="W72" s="5">
        <v>2.1592311295015835E-20</v>
      </c>
      <c r="X72" s="5">
        <v>5</v>
      </c>
      <c r="Y72" s="5"/>
      <c r="Z72" s="5"/>
      <c r="AA72" s="5"/>
      <c r="AB72" s="5"/>
      <c r="AC72" s="5" t="s">
        <v>65</v>
      </c>
      <c r="AD72" s="5">
        <v>2.1187447558899427E-17</v>
      </c>
      <c r="AE72" s="5">
        <v>5</v>
      </c>
      <c r="AF72" s="5"/>
      <c r="AG72" s="5"/>
      <c r="AH72" s="5"/>
      <c r="AI72" s="5"/>
      <c r="AJ72" s="5" t="s">
        <v>65</v>
      </c>
      <c r="AK72" s="5">
        <v>8.9492170540211933E-16</v>
      </c>
      <c r="AL72" s="5">
        <v>3</v>
      </c>
      <c r="AM72" s="5"/>
      <c r="AN72" s="5"/>
      <c r="AO72" s="5"/>
      <c r="AP72" s="5"/>
    </row>
    <row r="73" spans="11:42" x14ac:dyDescent="0.25">
      <c r="K73" t="s">
        <v>4</v>
      </c>
      <c r="L73">
        <f>2^-D9</f>
        <v>7.1914413300509025E-10</v>
      </c>
      <c r="M73">
        <f t="shared" si="1"/>
        <v>6.4812898255470236E-10</v>
      </c>
    </row>
    <row r="74" spans="11:42" x14ac:dyDescent="0.25">
      <c r="M74">
        <f t="shared" si="1"/>
        <v>3.5857650182958407E-10</v>
      </c>
      <c r="O74" t="s">
        <v>48</v>
      </c>
      <c r="Q74" t="s">
        <v>2</v>
      </c>
      <c r="V74" t="s">
        <v>48</v>
      </c>
      <c r="X74" t="s">
        <v>70</v>
      </c>
      <c r="AC74" t="s">
        <v>48</v>
      </c>
      <c r="AE74" t="s">
        <v>74</v>
      </c>
    </row>
    <row r="75" spans="11:42" x14ac:dyDescent="0.25">
      <c r="M75">
        <f t="shared" si="1"/>
        <v>6.5218485933132772E-10</v>
      </c>
    </row>
    <row r="76" spans="11:42" ht="15.75" thickBot="1" x14ac:dyDescent="0.3">
      <c r="K76" t="s">
        <v>43</v>
      </c>
      <c r="L76">
        <f>2^-D10</f>
        <v>1.9838197507775986E-10</v>
      </c>
      <c r="M76">
        <f t="shared" si="1"/>
        <v>1.7891581883747264E-10</v>
      </c>
      <c r="O76" t="s">
        <v>49</v>
      </c>
      <c r="V76" t="s">
        <v>49</v>
      </c>
      <c r="AC76" t="s">
        <v>49</v>
      </c>
    </row>
    <row r="77" spans="11:42" x14ac:dyDescent="0.25">
      <c r="K77" t="s">
        <v>5</v>
      </c>
      <c r="L77">
        <f>2^-D11</f>
        <v>1.9497389148651316E-10</v>
      </c>
      <c r="M77">
        <f t="shared" si="1"/>
        <v>1.3225121246495818E-10</v>
      </c>
      <c r="O77" s="6" t="s">
        <v>50</v>
      </c>
      <c r="P77" s="6" t="s">
        <v>51</v>
      </c>
      <c r="Q77" s="6" t="s">
        <v>52</v>
      </c>
      <c r="R77" s="6" t="s">
        <v>53</v>
      </c>
      <c r="S77" s="6" t="s">
        <v>54</v>
      </c>
      <c r="V77" s="6" t="s">
        <v>50</v>
      </c>
      <c r="W77" s="6" t="s">
        <v>51</v>
      </c>
      <c r="X77" s="6" t="s">
        <v>52</v>
      </c>
      <c r="Y77" s="6" t="s">
        <v>53</v>
      </c>
      <c r="Z77" s="6" t="s">
        <v>54</v>
      </c>
      <c r="AC77" s="6" t="s">
        <v>50</v>
      </c>
      <c r="AD77" s="6" t="s">
        <v>51</v>
      </c>
      <c r="AE77" s="6" t="s">
        <v>52</v>
      </c>
      <c r="AF77" s="6" t="s">
        <v>53</v>
      </c>
      <c r="AG77" s="6" t="s">
        <v>54</v>
      </c>
    </row>
    <row r="78" spans="11:42" x14ac:dyDescent="0.25">
      <c r="M78">
        <f t="shared" si="1"/>
        <v>6.9702434389556701E-11</v>
      </c>
      <c r="O78" s="4" t="s">
        <v>66</v>
      </c>
      <c r="P78" s="4">
        <v>2</v>
      </c>
      <c r="Q78" s="4">
        <v>3.0252966588422572E-9</v>
      </c>
      <c r="R78" s="4">
        <v>1.5126483294211286E-9</v>
      </c>
      <c r="S78" s="4">
        <v>4.7597746770603165E-19</v>
      </c>
      <c r="V78" s="4" t="s">
        <v>66</v>
      </c>
      <c r="W78" s="4">
        <v>2</v>
      </c>
      <c r="X78" s="4">
        <v>4.1780531764983529E-10</v>
      </c>
      <c r="Y78" s="4">
        <v>2.0890265882491765E-10</v>
      </c>
      <c r="Z78" s="4">
        <v>7.5263642266336929E-21</v>
      </c>
      <c r="AC78" s="4" t="s">
        <v>66</v>
      </c>
      <c r="AD78" s="4">
        <v>2</v>
      </c>
      <c r="AE78" s="4">
        <v>4.7997910433474029E-7</v>
      </c>
      <c r="AF78" s="4">
        <v>2.3998955216737015E-7</v>
      </c>
      <c r="AG78" s="4">
        <v>4.4525092962808364E-14</v>
      </c>
    </row>
    <row r="79" spans="11:42" ht="15.75" thickBot="1" x14ac:dyDescent="0.3">
      <c r="M79">
        <f t="shared" si="1"/>
        <v>4.6693089322215388E-11</v>
      </c>
      <c r="O79" s="5" t="s">
        <v>67</v>
      </c>
      <c r="P79" s="5">
        <v>4</v>
      </c>
      <c r="Q79" s="5">
        <v>2.5999671663239511E-9</v>
      </c>
      <c r="R79" s="5">
        <v>6.4999179158098778E-10</v>
      </c>
      <c r="S79" s="5">
        <v>2.5909471615561754E-20</v>
      </c>
      <c r="V79" s="5" t="s">
        <v>67</v>
      </c>
      <c r="W79" s="5">
        <v>4</v>
      </c>
      <c r="X79" s="5">
        <v>1.3294365149466615E-9</v>
      </c>
      <c r="Y79" s="5">
        <v>3.3235912873666538E-10</v>
      </c>
      <c r="Z79" s="5">
        <v>1.7590254366629916E-20</v>
      </c>
      <c r="AC79" s="5" t="s">
        <v>67</v>
      </c>
      <c r="AD79" s="5">
        <v>2</v>
      </c>
      <c r="AE79" s="5">
        <v>1.6849644388786652E-7</v>
      </c>
      <c r="AF79" s="5">
        <v>8.424822194393326E-8</v>
      </c>
      <c r="AG79" s="5">
        <v>1.8413965605379271E-15</v>
      </c>
    </row>
    <row r="80" spans="11:42" x14ac:dyDescent="0.25">
      <c r="K80" t="s">
        <v>9</v>
      </c>
      <c r="L80">
        <f>2^-D12</f>
        <v>2.7024743947752775E-10</v>
      </c>
      <c r="M80">
        <f t="shared" si="1"/>
        <v>2.2693528581679573E-10</v>
      </c>
    </row>
    <row r="81" spans="11:35" x14ac:dyDescent="0.25">
      <c r="K81" t="s">
        <v>9</v>
      </c>
      <c r="L81">
        <f>2^-D13</f>
        <v>1.4755787817230755E-10</v>
      </c>
      <c r="M81">
        <f t="shared" si="1"/>
        <v>2.086783525462737E-10</v>
      </c>
    </row>
    <row r="82" spans="11:35" ht="15.75" thickBot="1" x14ac:dyDescent="0.3">
      <c r="M82">
        <f t="shared" si="1"/>
        <v>4.3932267040729494E-10</v>
      </c>
      <c r="O82" t="s">
        <v>55</v>
      </c>
      <c r="V82" t="s">
        <v>55</v>
      </c>
      <c r="AC82" t="s">
        <v>55</v>
      </c>
    </row>
    <row r="83" spans="11:35" x14ac:dyDescent="0.25">
      <c r="M83">
        <f t="shared" si="1"/>
        <v>4.5450020617629717E-10</v>
      </c>
      <c r="O83" s="6" t="s">
        <v>56</v>
      </c>
      <c r="P83" s="6" t="s">
        <v>57</v>
      </c>
      <c r="Q83" s="6" t="s">
        <v>58</v>
      </c>
      <c r="R83" s="6" t="s">
        <v>59</v>
      </c>
      <c r="S83" s="6" t="s">
        <v>60</v>
      </c>
      <c r="T83" s="6" t="s">
        <v>61</v>
      </c>
      <c r="U83" s="6" t="s">
        <v>62</v>
      </c>
      <c r="V83" s="6" t="s">
        <v>56</v>
      </c>
      <c r="W83" s="6" t="s">
        <v>57</v>
      </c>
      <c r="X83" s="6" t="s">
        <v>58</v>
      </c>
      <c r="Y83" s="6" t="s">
        <v>59</v>
      </c>
      <c r="Z83" s="6" t="s">
        <v>60</v>
      </c>
      <c r="AA83" s="6" t="s">
        <v>61</v>
      </c>
      <c r="AB83" s="6" t="s">
        <v>62</v>
      </c>
      <c r="AC83" s="6" t="s">
        <v>56</v>
      </c>
      <c r="AD83" s="6" t="s">
        <v>57</v>
      </c>
      <c r="AE83" s="6" t="s">
        <v>58</v>
      </c>
      <c r="AF83" s="6" t="s">
        <v>59</v>
      </c>
      <c r="AG83" s="6" t="s">
        <v>60</v>
      </c>
      <c r="AH83" s="6" t="s">
        <v>61</v>
      </c>
      <c r="AI83" s="6" t="s">
        <v>62</v>
      </c>
    </row>
    <row r="84" spans="11:35" x14ac:dyDescent="0.25">
      <c r="K84" t="s">
        <v>44</v>
      </c>
      <c r="L84">
        <f>2^-D14</f>
        <v>2.198246015862012E-9</v>
      </c>
      <c r="M84">
        <f t="shared" si="1"/>
        <v>1.4106429329858863E-9</v>
      </c>
      <c r="O84" s="4" t="s">
        <v>63</v>
      </c>
      <c r="P84" s="4">
        <v>9.9223506970445107E-19</v>
      </c>
      <c r="Q84" s="4">
        <v>1</v>
      </c>
      <c r="R84" s="4">
        <v>9.9223506970445107E-19</v>
      </c>
      <c r="S84" s="4">
        <v>7.1679575815955543</v>
      </c>
      <c r="T84" s="4">
        <v>5.5383562518618375E-2</v>
      </c>
      <c r="U84" s="4">
        <v>7.708647422176786</v>
      </c>
      <c r="V84" s="4" t="s">
        <v>63</v>
      </c>
      <c r="W84" s="4">
        <v>2.0321999950760372E-20</v>
      </c>
      <c r="X84" s="4">
        <v>1</v>
      </c>
      <c r="Y84" s="4">
        <v>2.0321999950760372E-20</v>
      </c>
      <c r="Z84" s="4">
        <v>1.3481239224357644</v>
      </c>
      <c r="AA84" s="4">
        <v>0.31017459154681032</v>
      </c>
      <c r="AB84" s="4">
        <v>7.708647422176786</v>
      </c>
      <c r="AC84" s="4" t="s">
        <v>63</v>
      </c>
      <c r="AD84" s="4">
        <v>2.4255361939765615E-14</v>
      </c>
      <c r="AE84" s="4">
        <v>1</v>
      </c>
      <c r="AF84" s="4">
        <v>2.4255361939765615E-14</v>
      </c>
      <c r="AG84" s="4">
        <v>1.0462453461158685</v>
      </c>
      <c r="AH84" s="4">
        <v>0.41395045885745974</v>
      </c>
      <c r="AI84" s="4">
        <v>18.512820512820511</v>
      </c>
    </row>
    <row r="85" spans="11:35" x14ac:dyDescent="0.25">
      <c r="K85" t="s">
        <v>10</v>
      </c>
      <c r="L85">
        <f>2^-D15</f>
        <v>2.017198215287035E-9</v>
      </c>
      <c r="M85">
        <f t="shared" si="1"/>
        <v>1.2784119986509106E-9</v>
      </c>
      <c r="O85" s="4" t="s">
        <v>64</v>
      </c>
      <c r="P85" s="4">
        <v>5.5370588255271686E-19</v>
      </c>
      <c r="Q85" s="4">
        <v>4</v>
      </c>
      <c r="R85" s="4">
        <v>1.3842647063817922E-19</v>
      </c>
      <c r="S85" s="4"/>
      <c r="T85" s="4"/>
      <c r="U85" s="4"/>
      <c r="V85" s="4" t="s">
        <v>64</v>
      </c>
      <c r="W85" s="4">
        <v>6.0297127326523432E-20</v>
      </c>
      <c r="X85" s="4">
        <v>4</v>
      </c>
      <c r="Y85" s="4">
        <v>1.5074281831630858E-20</v>
      </c>
      <c r="Z85" s="4"/>
      <c r="AA85" s="4"/>
      <c r="AB85" s="4"/>
      <c r="AC85" s="4" t="s">
        <v>64</v>
      </c>
      <c r="AD85" s="4">
        <v>4.6366489523346294E-14</v>
      </c>
      <c r="AE85" s="4">
        <v>2</v>
      </c>
      <c r="AF85" s="4">
        <v>2.3183244761673147E-14</v>
      </c>
      <c r="AG85" s="4"/>
      <c r="AH85" s="4"/>
      <c r="AI85" s="4"/>
    </row>
    <row r="86" spans="11:35" x14ac:dyDescent="0.25">
      <c r="M86">
        <f t="shared" si="1"/>
        <v>2.9862870626129057E-9</v>
      </c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11:35" ht="15.75" thickBot="1" x14ac:dyDescent="0.3">
      <c r="M87">
        <f t="shared" si="1"/>
        <v>2.4526695200414301E-9</v>
      </c>
      <c r="O87" s="5" t="s">
        <v>65</v>
      </c>
      <c r="P87" s="5">
        <v>1.5459409522571679E-18</v>
      </c>
      <c r="Q87" s="5">
        <v>5</v>
      </c>
      <c r="R87" s="5"/>
      <c r="S87" s="5"/>
      <c r="T87" s="5"/>
      <c r="U87" s="5"/>
      <c r="V87" s="5" t="s">
        <v>65</v>
      </c>
      <c r="W87" s="5">
        <v>8.0619127277283804E-20</v>
      </c>
      <c r="X87" s="5">
        <v>5</v>
      </c>
      <c r="Y87" s="5"/>
      <c r="Z87" s="5"/>
      <c r="AA87" s="5"/>
      <c r="AB87" s="5"/>
      <c r="AC87" s="5" t="s">
        <v>65</v>
      </c>
      <c r="AD87" s="5">
        <v>7.0621851463111909E-14</v>
      </c>
      <c r="AE87" s="5">
        <v>3</v>
      </c>
      <c r="AF87" s="5"/>
      <c r="AG87" s="5"/>
      <c r="AH87" s="5"/>
      <c r="AI87" s="5"/>
    </row>
    <row r="88" spans="11:35" x14ac:dyDescent="0.25">
      <c r="K88" t="s">
        <v>11</v>
      </c>
      <c r="L88">
        <f>2^-D16</f>
        <v>6.7391590231435161E-6</v>
      </c>
      <c r="M88">
        <f t="shared" si="1"/>
        <v>2.1773428099189258E-6</v>
      </c>
    </row>
    <row r="89" spans="11:35" x14ac:dyDescent="0.25">
      <c r="K89" t="s">
        <v>11</v>
      </c>
      <c r="L89">
        <f>2^-D17</f>
        <v>7.1135443606325851E-6</v>
      </c>
      <c r="M89">
        <f t="shared" si="1"/>
        <v>3.3649115188490911E-6</v>
      </c>
      <c r="O89" t="s">
        <v>48</v>
      </c>
      <c r="Q89" t="s">
        <v>3</v>
      </c>
      <c r="V89" t="s">
        <v>48</v>
      </c>
      <c r="X89" t="s">
        <v>71</v>
      </c>
      <c r="AC89" t="s">
        <v>48</v>
      </c>
      <c r="AE89" t="s">
        <v>37</v>
      </c>
    </row>
    <row r="90" spans="11:35" x14ac:dyDescent="0.25">
      <c r="M90">
        <f t="shared" si="1"/>
        <v>8.3256826557536086E-6</v>
      </c>
    </row>
    <row r="91" spans="11:35" ht="15.75" thickBot="1" x14ac:dyDescent="0.3">
      <c r="M91">
        <f t="shared" si="1"/>
        <v>7.7789129867415626E-6</v>
      </c>
      <c r="O91" t="s">
        <v>49</v>
      </c>
      <c r="V91" t="s">
        <v>49</v>
      </c>
      <c r="AC91" t="s">
        <v>49</v>
      </c>
    </row>
    <row r="92" spans="11:35" x14ac:dyDescent="0.25">
      <c r="K92" t="s">
        <v>45</v>
      </c>
      <c r="L92">
        <f>2^-D18</f>
        <v>6.3397447639297404E-8</v>
      </c>
      <c r="M92">
        <f t="shared" si="1"/>
        <v>8.3653433682863586E-8</v>
      </c>
      <c r="O92" s="6" t="s">
        <v>50</v>
      </c>
      <c r="P92" s="6" t="s">
        <v>51</v>
      </c>
      <c r="Q92" s="6" t="s">
        <v>52</v>
      </c>
      <c r="R92" s="6" t="s">
        <v>53</v>
      </c>
      <c r="S92" s="6" t="s">
        <v>54</v>
      </c>
      <c r="V92" s="6" t="s">
        <v>50</v>
      </c>
      <c r="W92" s="6" t="s">
        <v>51</v>
      </c>
      <c r="X92" s="6" t="s">
        <v>52</v>
      </c>
      <c r="Y92" s="6" t="s">
        <v>53</v>
      </c>
      <c r="Z92" s="6" t="s">
        <v>54</v>
      </c>
      <c r="AC92" s="6" t="s">
        <v>50</v>
      </c>
      <c r="AD92" s="6" t="s">
        <v>51</v>
      </c>
      <c r="AE92" s="6" t="s">
        <v>52</v>
      </c>
      <c r="AF92" s="6" t="s">
        <v>53</v>
      </c>
      <c r="AG92" s="6" t="s">
        <v>54</v>
      </c>
    </row>
    <row r="93" spans="11:35" x14ac:dyDescent="0.25">
      <c r="K93" t="s">
        <v>12</v>
      </c>
      <c r="L93">
        <f>2^-D19</f>
        <v>7.137529281490638E-8</v>
      </c>
      <c r="M93">
        <f t="shared" si="1"/>
        <v>8.7751559148322238E-8</v>
      </c>
      <c r="O93" s="4" t="s">
        <v>66</v>
      </c>
      <c r="P93" s="4">
        <v>2</v>
      </c>
      <c r="Q93" s="4">
        <v>2.4912185458388701E-10</v>
      </c>
      <c r="R93" s="4">
        <v>1.245609272919435E-10</v>
      </c>
      <c r="S93" s="4">
        <v>1.8795153499111205E-21</v>
      </c>
      <c r="V93" s="4" t="s">
        <v>66</v>
      </c>
      <c r="W93" s="4">
        <v>2</v>
      </c>
      <c r="X93" s="4">
        <v>4.215444231149047E-9</v>
      </c>
      <c r="Y93" s="4">
        <v>2.1077221155745235E-9</v>
      </c>
      <c r="Z93" s="4">
        <v>1.6389153046518321E-20</v>
      </c>
      <c r="AC93" s="4" t="s">
        <v>66</v>
      </c>
      <c r="AD93" s="4">
        <v>2</v>
      </c>
      <c r="AE93" s="4">
        <v>7.2298842121395859E-6</v>
      </c>
      <c r="AF93" s="4">
        <v>3.6149421060697929E-6</v>
      </c>
      <c r="AG93" s="4">
        <v>1.0625501510780413E-11</v>
      </c>
    </row>
    <row r="94" spans="11:35" ht="15.75" thickBot="1" x14ac:dyDescent="0.3">
      <c r="M94">
        <f t="shared" si="1"/>
        <v>5.3236833354995213E-8</v>
      </c>
      <c r="O94" s="5" t="s">
        <v>67</v>
      </c>
      <c r="P94" s="5">
        <v>4</v>
      </c>
      <c r="Q94" s="5">
        <v>1.2893051674431663E-9</v>
      </c>
      <c r="R94" s="5">
        <v>3.2232629186079157E-10</v>
      </c>
      <c r="S94" s="5">
        <v>5.3835615522007E-20</v>
      </c>
      <c r="V94" s="5" t="s">
        <v>67</v>
      </c>
      <c r="W94" s="5">
        <v>4</v>
      </c>
      <c r="X94" s="5">
        <v>8.1280115142911337E-9</v>
      </c>
      <c r="Y94" s="5">
        <v>2.0320028785727834E-9</v>
      </c>
      <c r="Z94" s="5">
        <v>6.8053537447826926E-19</v>
      </c>
      <c r="AC94" s="5" t="s">
        <v>67</v>
      </c>
      <c r="AD94" s="5">
        <v>2</v>
      </c>
      <c r="AE94" s="5">
        <v>1.3229270283336815E-6</v>
      </c>
      <c r="AF94" s="5">
        <v>6.6146351416684075E-7</v>
      </c>
      <c r="AG94" s="5">
        <v>5.0748618739231487E-13</v>
      </c>
    </row>
    <row r="95" spans="11:35" x14ac:dyDescent="0.25">
      <c r="M95">
        <f t="shared" si="1"/>
        <v>5.1745189881386852E-8</v>
      </c>
    </row>
    <row r="96" spans="11:35" x14ac:dyDescent="0.25">
      <c r="K96" t="s">
        <v>46</v>
      </c>
      <c r="L96">
        <f>2^-D20</f>
        <v>1.6928155195514687E-8</v>
      </c>
      <c r="M96">
        <f t="shared" si="1"/>
        <v>1.9177634228784926E-8</v>
      </c>
    </row>
    <row r="97" spans="11:35" ht="15.75" thickBot="1" x14ac:dyDescent="0.3">
      <c r="K97" t="s">
        <v>13</v>
      </c>
      <c r="L97">
        <f>2^-D21</f>
        <v>1.7464492971815374E-8</v>
      </c>
      <c r="M97">
        <f t="shared" si="1"/>
        <v>2.2121125022009741E-8</v>
      </c>
      <c r="O97" t="s">
        <v>55</v>
      </c>
      <c r="V97" t="s">
        <v>55</v>
      </c>
      <c r="AC97" t="s">
        <v>55</v>
      </c>
    </row>
    <row r="98" spans="11:35" x14ac:dyDescent="0.25">
      <c r="M98">
        <f t="shared" si="1"/>
        <v>1.7057719239572995E-8</v>
      </c>
      <c r="O98" s="6" t="s">
        <v>56</v>
      </c>
      <c r="P98" s="6" t="s">
        <v>57</v>
      </c>
      <c r="Q98" s="6" t="s">
        <v>58</v>
      </c>
      <c r="R98" s="6" t="s">
        <v>59</v>
      </c>
      <c r="S98" s="6" t="s">
        <v>60</v>
      </c>
      <c r="T98" s="6" t="s">
        <v>61</v>
      </c>
      <c r="U98" s="6" t="s">
        <v>62</v>
      </c>
      <c r="V98" s="6" t="s">
        <v>56</v>
      </c>
      <c r="W98" s="6" t="s">
        <v>57</v>
      </c>
      <c r="X98" s="6" t="s">
        <v>58</v>
      </c>
      <c r="Y98" s="6" t="s">
        <v>59</v>
      </c>
      <c r="Z98" s="6" t="s">
        <v>60</v>
      </c>
      <c r="AA98" s="6" t="s">
        <v>61</v>
      </c>
      <c r="AB98" s="6" t="s">
        <v>62</v>
      </c>
      <c r="AC98" s="6" t="s">
        <v>56</v>
      </c>
      <c r="AD98" s="6" t="s">
        <v>57</v>
      </c>
      <c r="AE98" s="6" t="s">
        <v>58</v>
      </c>
      <c r="AF98" s="6" t="s">
        <v>59</v>
      </c>
      <c r="AG98" s="6" t="s">
        <v>60</v>
      </c>
      <c r="AH98" s="6" t="s">
        <v>61</v>
      </c>
      <c r="AI98" s="6" t="s">
        <v>62</v>
      </c>
    </row>
    <row r="99" spans="11:35" x14ac:dyDescent="0.25">
      <c r="M99">
        <f t="shared" si="1"/>
        <v>1.6998704014248041E-8</v>
      </c>
      <c r="O99" s="4" t="s">
        <v>63</v>
      </c>
      <c r="P99" s="4">
        <v>5.2148185897399187E-20</v>
      </c>
      <c r="Q99" s="4">
        <v>1</v>
      </c>
      <c r="R99" s="4">
        <v>5.2148185897399187E-20</v>
      </c>
      <c r="S99" s="4">
        <v>1.2766839358166555</v>
      </c>
      <c r="T99" s="4">
        <v>0.32168161795799788</v>
      </c>
      <c r="U99" s="4">
        <v>7.708647422176786</v>
      </c>
      <c r="V99" s="4" t="s">
        <v>63</v>
      </c>
      <c r="W99" s="4">
        <v>7.6445371361668571E-21</v>
      </c>
      <c r="X99" s="4">
        <v>1</v>
      </c>
      <c r="Y99" s="4">
        <v>7.6445371361668571E-21</v>
      </c>
      <c r="Z99" s="4">
        <v>1.485822095614751E-2</v>
      </c>
      <c r="AA99" s="4">
        <v>0.90886116329057176</v>
      </c>
      <c r="AB99" s="4">
        <v>7.708647422176786</v>
      </c>
      <c r="AC99" s="4" t="s">
        <v>63</v>
      </c>
      <c r="AD99" s="4">
        <v>8.7230357928290416E-12</v>
      </c>
      <c r="AE99" s="4">
        <v>1</v>
      </c>
      <c r="AF99" s="4">
        <v>8.7230357928290416E-12</v>
      </c>
      <c r="AG99" s="4">
        <v>1.5670610674007599</v>
      </c>
      <c r="AH99" s="4">
        <v>0.33719208146686674</v>
      </c>
      <c r="AI99" s="4">
        <v>18.512820512820511</v>
      </c>
    </row>
    <row r="100" spans="11:35" x14ac:dyDescent="0.25">
      <c r="K100" t="s">
        <v>25</v>
      </c>
      <c r="L100">
        <f t="shared" ref="L100:L107" si="2">2^-D22</f>
        <v>9.0783163291410206E-8</v>
      </c>
      <c r="M100">
        <f t="shared" si="1"/>
        <v>5.3905211541717661E-8</v>
      </c>
      <c r="O100" s="4" t="s">
        <v>64</v>
      </c>
      <c r="P100" s="4">
        <v>1.6338636191593212E-19</v>
      </c>
      <c r="Q100" s="4">
        <v>4</v>
      </c>
      <c r="R100" s="4">
        <v>4.084659047898303E-20</v>
      </c>
      <c r="S100" s="4"/>
      <c r="T100" s="4"/>
      <c r="U100" s="4"/>
      <c r="V100" s="4" t="s">
        <v>64</v>
      </c>
      <c r="W100" s="4">
        <v>2.0579952764813262E-18</v>
      </c>
      <c r="X100" s="4">
        <v>4</v>
      </c>
      <c r="Y100" s="4">
        <v>5.1449881912033155E-19</v>
      </c>
      <c r="Z100" s="4"/>
      <c r="AA100" s="4"/>
      <c r="AB100" s="4"/>
      <c r="AC100" s="4" t="s">
        <v>64</v>
      </c>
      <c r="AD100" s="4">
        <v>1.1132987698172728E-11</v>
      </c>
      <c r="AE100" s="4">
        <v>2</v>
      </c>
      <c r="AF100" s="4">
        <v>5.5664938490863639E-12</v>
      </c>
      <c r="AG100" s="4"/>
      <c r="AH100" s="4"/>
      <c r="AI100" s="4"/>
    </row>
    <row r="101" spans="11:35" x14ac:dyDescent="0.25">
      <c r="L101">
        <f t="shared" si="2"/>
        <v>3.8919594104333009E-7</v>
      </c>
      <c r="M101">
        <f t="shared" si="1"/>
        <v>1.1459123234614885E-7</v>
      </c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11:35" ht="15.75" thickBot="1" x14ac:dyDescent="0.3">
      <c r="K102" t="s">
        <v>26</v>
      </c>
      <c r="L102">
        <f t="shared" si="2"/>
        <v>5.9198826162327353E-6</v>
      </c>
      <c r="M102">
        <f t="shared" si="1"/>
        <v>1.1651927010283502E-6</v>
      </c>
      <c r="O102" s="5" t="s">
        <v>65</v>
      </c>
      <c r="P102" s="5">
        <v>2.1553454781333131E-19</v>
      </c>
      <c r="Q102" s="5">
        <v>5</v>
      </c>
      <c r="R102" s="5"/>
      <c r="S102" s="5"/>
      <c r="T102" s="5"/>
      <c r="U102" s="5"/>
      <c r="V102" s="5" t="s">
        <v>65</v>
      </c>
      <c r="W102" s="5">
        <v>2.065639813617493E-18</v>
      </c>
      <c r="X102" s="5">
        <v>5</v>
      </c>
      <c r="Y102" s="5"/>
      <c r="Z102" s="5"/>
      <c r="AA102" s="5"/>
      <c r="AB102" s="5"/>
      <c r="AC102" s="5" t="s">
        <v>65</v>
      </c>
      <c r="AD102" s="5">
        <v>1.9856023491001769E-11</v>
      </c>
      <c r="AE102" s="5">
        <v>3</v>
      </c>
      <c r="AF102" s="5"/>
      <c r="AG102" s="5"/>
      <c r="AH102" s="5"/>
      <c r="AI102" s="5"/>
    </row>
    <row r="103" spans="11:35" x14ac:dyDescent="0.25">
      <c r="L103">
        <f t="shared" si="2"/>
        <v>1.3100015959068501E-6</v>
      </c>
      <c r="M103">
        <f t="shared" si="1"/>
        <v>1.5773432730533139E-7</v>
      </c>
    </row>
    <row r="104" spans="11:35" x14ac:dyDescent="0.25">
      <c r="K104" t="s">
        <v>27</v>
      </c>
      <c r="L104">
        <f t="shared" si="2"/>
        <v>1.8536294285582055E-9</v>
      </c>
      <c r="M104">
        <f t="shared" si="1"/>
        <v>4.211344651696683E-10</v>
      </c>
      <c r="O104" t="s">
        <v>48</v>
      </c>
      <c r="Q104" t="s">
        <v>68</v>
      </c>
      <c r="V104" t="s">
        <v>48</v>
      </c>
      <c r="X104" t="s">
        <v>72</v>
      </c>
      <c r="AC104" t="s">
        <v>48</v>
      </c>
      <c r="AE104" t="s">
        <v>38</v>
      </c>
    </row>
    <row r="105" spans="11:35" x14ac:dyDescent="0.25">
      <c r="L105">
        <f t="shared" si="2"/>
        <v>9.2681471427910118E-10</v>
      </c>
      <c r="M105">
        <f t="shared" si="1"/>
        <v>1.7462752169065898E-10</v>
      </c>
    </row>
    <row r="106" spans="11:35" ht="15.75" thickBot="1" x14ac:dyDescent="0.3">
      <c r="K106" t="s">
        <v>28</v>
      </c>
      <c r="L106">
        <f t="shared" si="2"/>
        <v>7.1474308597511944E-8</v>
      </c>
      <c r="M106">
        <f t="shared" si="1"/>
        <v>4.4028105246500927E-8</v>
      </c>
      <c r="O106" t="s">
        <v>49</v>
      </c>
      <c r="V106" t="s">
        <v>49</v>
      </c>
      <c r="AC106" t="s">
        <v>49</v>
      </c>
    </row>
    <row r="107" spans="11:35" x14ac:dyDescent="0.25">
      <c r="L107">
        <f t="shared" si="2"/>
        <v>3.830213360397143E-8</v>
      </c>
      <c r="M107">
        <f t="shared" si="1"/>
        <v>3.2432152082646055E-8</v>
      </c>
      <c r="O107" s="6" t="s">
        <v>50</v>
      </c>
      <c r="P107" s="6" t="s">
        <v>51</v>
      </c>
      <c r="Q107" s="6" t="s">
        <v>52</v>
      </c>
      <c r="R107" s="6" t="s">
        <v>53</v>
      </c>
      <c r="S107" s="6" t="s">
        <v>54</v>
      </c>
      <c r="V107" s="6" t="s">
        <v>50</v>
      </c>
      <c r="W107" s="6" t="s">
        <v>51</v>
      </c>
      <c r="X107" s="6" t="s">
        <v>52</v>
      </c>
      <c r="Y107" s="6" t="s">
        <v>53</v>
      </c>
      <c r="Z107" s="6" t="s">
        <v>54</v>
      </c>
      <c r="AC107" s="6" t="s">
        <v>50</v>
      </c>
      <c r="AD107" s="6" t="s">
        <v>51</v>
      </c>
      <c r="AE107" s="6" t="s">
        <v>52</v>
      </c>
      <c r="AF107" s="6" t="s">
        <v>53</v>
      </c>
      <c r="AG107" s="6" t="s">
        <v>54</v>
      </c>
    </row>
    <row r="108" spans="11:35" x14ac:dyDescent="0.25">
      <c r="O108" s="4" t="s">
        <v>66</v>
      </c>
      <c r="P108" s="4">
        <v>2</v>
      </c>
      <c r="Q108" s="4">
        <v>2.1415693974611204E-9</v>
      </c>
      <c r="R108" s="4">
        <v>1.0707846987305602E-9</v>
      </c>
      <c r="S108" s="4">
        <v>2.4730217492745712E-19</v>
      </c>
      <c r="V108" s="4" t="s">
        <v>66</v>
      </c>
      <c r="W108" s="4">
        <v>2</v>
      </c>
      <c r="X108" s="4">
        <v>1.3477274045420378E-7</v>
      </c>
      <c r="Y108" s="4">
        <v>6.7386370227101892E-8</v>
      </c>
      <c r="Z108" s="4">
        <v>3.1823006822993703E-17</v>
      </c>
      <c r="AC108" s="4" t="s">
        <v>66</v>
      </c>
      <c r="AD108" s="4">
        <v>2</v>
      </c>
      <c r="AE108" s="4">
        <v>2.7804441428373066E-9</v>
      </c>
      <c r="AF108" s="4">
        <v>1.3902220714186533E-9</v>
      </c>
      <c r="AG108" s="4">
        <v>4.2949275730212884E-19</v>
      </c>
    </row>
    <row r="109" spans="11:35" ht="15.75" thickBot="1" x14ac:dyDescent="0.3">
      <c r="O109" s="5" t="s">
        <v>67</v>
      </c>
      <c r="P109" s="5">
        <v>4</v>
      </c>
      <c r="Q109" s="5">
        <v>2.2945616416817296E-9</v>
      </c>
      <c r="R109" s="5">
        <v>5.736404104204324E-10</v>
      </c>
      <c r="S109" s="5">
        <v>2.0606031207132184E-20</v>
      </c>
      <c r="V109" s="5" t="s">
        <v>67</v>
      </c>
      <c r="W109" s="5">
        <v>4</v>
      </c>
      <c r="X109" s="5">
        <v>2.763870160675679E-7</v>
      </c>
      <c r="Y109" s="5">
        <v>6.9096754016891975E-8</v>
      </c>
      <c r="Z109" s="5">
        <v>3.7083751291318521E-16</v>
      </c>
      <c r="AC109" s="5" t="s">
        <v>67</v>
      </c>
      <c r="AD109" s="5">
        <v>2</v>
      </c>
      <c r="AE109" s="5">
        <v>5.9576198686032731E-10</v>
      </c>
      <c r="AF109" s="5">
        <v>2.9788099343016365E-10</v>
      </c>
      <c r="AG109" s="5">
        <v>3.0382836591681749E-20</v>
      </c>
    </row>
    <row r="112" spans="11:35" ht="15.75" thickBot="1" x14ac:dyDescent="0.3">
      <c r="O112" t="s">
        <v>55</v>
      </c>
      <c r="V112" t="s">
        <v>55</v>
      </c>
      <c r="AC112" t="s">
        <v>55</v>
      </c>
    </row>
    <row r="113" spans="15:35" x14ac:dyDescent="0.25">
      <c r="O113" s="6" t="s">
        <v>56</v>
      </c>
      <c r="P113" s="6" t="s">
        <v>57</v>
      </c>
      <c r="Q113" s="6" t="s">
        <v>58</v>
      </c>
      <c r="R113" s="6" t="s">
        <v>59</v>
      </c>
      <c r="S113" s="6" t="s">
        <v>60</v>
      </c>
      <c r="T113" s="6" t="s">
        <v>61</v>
      </c>
      <c r="U113" s="6" t="s">
        <v>62</v>
      </c>
      <c r="V113" s="6" t="s">
        <v>56</v>
      </c>
      <c r="W113" s="6" t="s">
        <v>57</v>
      </c>
      <c r="X113" s="6" t="s">
        <v>58</v>
      </c>
      <c r="Y113" s="6" t="s">
        <v>59</v>
      </c>
      <c r="Z113" s="6" t="s">
        <v>60</v>
      </c>
      <c r="AA113" s="6" t="s">
        <v>61</v>
      </c>
      <c r="AB113" s="6" t="s">
        <v>62</v>
      </c>
      <c r="AC113" s="6" t="s">
        <v>56</v>
      </c>
      <c r="AD113" s="6" t="s">
        <v>57</v>
      </c>
      <c r="AE113" s="6" t="s">
        <v>58</v>
      </c>
      <c r="AF113" s="6" t="s">
        <v>59</v>
      </c>
      <c r="AG113" s="6" t="s">
        <v>60</v>
      </c>
      <c r="AH113" s="6" t="s">
        <v>61</v>
      </c>
      <c r="AI113" s="6" t="s">
        <v>62</v>
      </c>
    </row>
    <row r="114" spans="15:35" x14ac:dyDescent="0.25">
      <c r="O114" s="4" t="s">
        <v>63</v>
      </c>
      <c r="P114" s="4">
        <v>3.2953659119917802E-19</v>
      </c>
      <c r="Q114" s="4">
        <v>1</v>
      </c>
      <c r="R114" s="4">
        <v>3.2953659119917802E-19</v>
      </c>
      <c r="S114" s="4">
        <v>4.264186140186375</v>
      </c>
      <c r="T114" s="4">
        <v>0.10784058980142606</v>
      </c>
      <c r="U114" s="4">
        <v>7.708647422176786</v>
      </c>
      <c r="V114" s="4" t="s">
        <v>63</v>
      </c>
      <c r="W114" s="4">
        <v>3.900550277835651E-18</v>
      </c>
      <c r="X114" s="4">
        <v>1</v>
      </c>
      <c r="Y114" s="4">
        <v>3.900550277835651E-18</v>
      </c>
      <c r="Z114" s="4">
        <v>1.3634288624384769E-2</v>
      </c>
      <c r="AA114" s="4">
        <v>0.91267339873253439</v>
      </c>
      <c r="AB114" s="4">
        <v>7.708647422176786</v>
      </c>
      <c r="AC114" s="4" t="s">
        <v>63</v>
      </c>
      <c r="AD114" s="4">
        <v>1.1932090306610558E-18</v>
      </c>
      <c r="AE114" s="4">
        <v>1</v>
      </c>
      <c r="AF114" s="4">
        <v>1.1932090306610558E-18</v>
      </c>
      <c r="AG114" s="4">
        <v>5.1892687783582554</v>
      </c>
      <c r="AH114" s="4">
        <v>0.1504073970098172</v>
      </c>
      <c r="AI114" s="4">
        <v>18.512820512820511</v>
      </c>
    </row>
    <row r="115" spans="15:35" x14ac:dyDescent="0.25">
      <c r="O115" s="4" t="s">
        <v>64</v>
      </c>
      <c r="P115" s="4">
        <v>3.0912026854885368E-19</v>
      </c>
      <c r="Q115" s="4">
        <v>4</v>
      </c>
      <c r="R115" s="4">
        <v>7.728006713721342E-20</v>
      </c>
      <c r="S115" s="4"/>
      <c r="T115" s="4"/>
      <c r="U115" s="4"/>
      <c r="V115" s="4" t="s">
        <v>64</v>
      </c>
      <c r="W115" s="4">
        <v>1.1443355455625493E-15</v>
      </c>
      <c r="X115" s="4">
        <v>4</v>
      </c>
      <c r="Y115" s="4">
        <v>2.8608388639063733E-16</v>
      </c>
      <c r="Z115" s="4"/>
      <c r="AA115" s="4"/>
      <c r="AB115" s="4"/>
      <c r="AC115" s="4" t="s">
        <v>64</v>
      </c>
      <c r="AD115" s="4">
        <v>4.5987559389381061E-19</v>
      </c>
      <c r="AE115" s="4">
        <v>2</v>
      </c>
      <c r="AF115" s="4">
        <v>2.2993779694690531E-19</v>
      </c>
      <c r="AG115" s="4"/>
      <c r="AH115" s="4"/>
      <c r="AI115" s="4"/>
    </row>
    <row r="116" spans="15:35" x14ac:dyDescent="0.25"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</row>
    <row r="117" spans="15:35" ht="15.75" thickBot="1" x14ac:dyDescent="0.3">
      <c r="O117" s="5" t="s">
        <v>65</v>
      </c>
      <c r="P117" s="5">
        <v>6.386568597480317E-19</v>
      </c>
      <c r="Q117" s="5">
        <v>5</v>
      </c>
      <c r="R117" s="5"/>
      <c r="S117" s="5"/>
      <c r="T117" s="5"/>
      <c r="U117" s="5"/>
      <c r="V117" s="5" t="s">
        <v>65</v>
      </c>
      <c r="W117" s="5">
        <v>1.148236095840385E-15</v>
      </c>
      <c r="X117" s="5">
        <v>5</v>
      </c>
      <c r="Y117" s="5"/>
      <c r="Z117" s="5"/>
      <c r="AA117" s="5"/>
      <c r="AB117" s="5"/>
      <c r="AC117" s="5" t="s">
        <v>65</v>
      </c>
      <c r="AD117" s="5">
        <v>1.6530846245548664E-18</v>
      </c>
      <c r="AE117" s="5">
        <v>3</v>
      </c>
      <c r="AF117" s="5"/>
      <c r="AG117" s="5"/>
      <c r="AH117" s="5"/>
      <c r="AI117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44"/>
  <sheetViews>
    <sheetView topLeftCell="C66" workbookViewId="0">
      <selection activeCell="G78" sqref="G78"/>
    </sheetView>
  </sheetViews>
  <sheetFormatPr defaultRowHeight="15" x14ac:dyDescent="0.25"/>
  <cols>
    <col min="11" max="12" width="12" bestFit="1" customWidth="1"/>
  </cols>
  <sheetData>
    <row r="1" spans="1:20" x14ac:dyDescent="0.25">
      <c r="A1" t="s">
        <v>75</v>
      </c>
      <c r="D1" t="s">
        <v>14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O1" s="2" t="s">
        <v>29</v>
      </c>
      <c r="P1" t="s">
        <v>15</v>
      </c>
      <c r="R1" t="s">
        <v>16</v>
      </c>
      <c r="S1" t="s">
        <v>30</v>
      </c>
      <c r="T1" t="s">
        <v>31</v>
      </c>
    </row>
    <row r="2" spans="1:20" x14ac:dyDescent="0.25">
      <c r="B2" t="s">
        <v>17</v>
      </c>
      <c r="C2" t="s">
        <v>1</v>
      </c>
      <c r="D2">
        <v>29.071999999999999</v>
      </c>
      <c r="E2">
        <f>AVERAGE(D2:D3)</f>
        <v>29.027000000000001</v>
      </c>
      <c r="F2">
        <f>STDEV(D2:D3)</f>
        <v>6.3639610306789177E-2</v>
      </c>
      <c r="G2">
        <f>E2-S2</f>
        <v>0.65625</v>
      </c>
      <c r="H2">
        <f>SQRT(((F2)^2)+((T2)^2))</f>
        <v>0.18947361293858311</v>
      </c>
      <c r="I2">
        <f>G2-G22</f>
        <v>1.2199999999999989</v>
      </c>
      <c r="J2">
        <f>H2</f>
        <v>0.18947361293858311</v>
      </c>
      <c r="K2">
        <f>2^(-I2)</f>
        <v>0.4292827182188772</v>
      </c>
      <c r="P2" t="s">
        <v>17</v>
      </c>
      <c r="Q2" t="s">
        <v>1</v>
      </c>
      <c r="R2">
        <v>28.231999999999999</v>
      </c>
      <c r="S2">
        <f>AVERAGE(R2:R5)</f>
        <v>28.370750000000001</v>
      </c>
      <c r="T2">
        <f>STDEV(R2:R5)</f>
        <v>0.17846638338914148</v>
      </c>
    </row>
    <row r="3" spans="1:20" x14ac:dyDescent="0.25">
      <c r="B3" t="s">
        <v>17</v>
      </c>
      <c r="C3" t="s">
        <v>1</v>
      </c>
      <c r="D3">
        <v>28.981999999999999</v>
      </c>
      <c r="P3" t="s">
        <v>17</v>
      </c>
      <c r="Q3" t="s">
        <v>1</v>
      </c>
      <c r="R3">
        <v>28.256</v>
      </c>
    </row>
    <row r="4" spans="1:20" x14ac:dyDescent="0.25">
      <c r="B4" t="s">
        <v>18</v>
      </c>
      <c r="C4" t="s">
        <v>1</v>
      </c>
      <c r="D4">
        <v>30.07</v>
      </c>
      <c r="E4">
        <f>AVERAGE(D4:D5)</f>
        <v>29.951999999999998</v>
      </c>
      <c r="F4">
        <f>STDEV(D4:D5)</f>
        <v>0.16687720036002568</v>
      </c>
      <c r="G4">
        <f>E4-S6</f>
        <v>-0.13725000000000165</v>
      </c>
      <c r="H4">
        <f>SQRT(((F4)^2)+((T6)^2))</f>
        <v>0.22434850122075703</v>
      </c>
      <c r="I4">
        <f>G4-G22</f>
        <v>0.42649999999999721</v>
      </c>
      <c r="J4">
        <f>H4</f>
        <v>0.22434850122075703</v>
      </c>
      <c r="K4">
        <f>2^(-I4)</f>
        <v>0.74406470971424565</v>
      </c>
      <c r="P4" t="s">
        <v>17</v>
      </c>
      <c r="Q4" t="s">
        <v>1</v>
      </c>
      <c r="R4">
        <v>28.622</v>
      </c>
    </row>
    <row r="5" spans="1:20" x14ac:dyDescent="0.25">
      <c r="B5" t="s">
        <v>18</v>
      </c>
      <c r="C5" t="s">
        <v>1</v>
      </c>
      <c r="D5">
        <v>29.834</v>
      </c>
      <c r="P5" t="s">
        <v>17</v>
      </c>
      <c r="Q5" t="s">
        <v>1</v>
      </c>
      <c r="R5">
        <v>28.373000000000001</v>
      </c>
    </row>
    <row r="6" spans="1:20" x14ac:dyDescent="0.25">
      <c r="B6" t="s">
        <v>19</v>
      </c>
      <c r="C6" t="s">
        <v>1</v>
      </c>
      <c r="D6">
        <v>30.852</v>
      </c>
      <c r="E6">
        <f>AVERAGE(D6:D7)</f>
        <v>30.941000000000003</v>
      </c>
      <c r="F6">
        <f>STDEV(D6:D7)</f>
        <v>0.12586500705120604</v>
      </c>
      <c r="G6">
        <f>E6-S10</f>
        <v>0.10300000000000153</v>
      </c>
      <c r="H6">
        <f>SQRT(((F6)^2)+((T10)^2))</f>
        <v>0.48294237061302964</v>
      </c>
      <c r="I6">
        <f>G6-G22</f>
        <v>0.6667500000000004</v>
      </c>
      <c r="J6">
        <f>H6</f>
        <v>0.48294237061302964</v>
      </c>
      <c r="K6">
        <f>2^(-I6)</f>
        <v>0.62992413805153036</v>
      </c>
      <c r="P6" t="s">
        <v>18</v>
      </c>
      <c r="Q6" t="s">
        <v>1</v>
      </c>
      <c r="R6">
        <v>30.152999999999999</v>
      </c>
      <c r="S6">
        <f>AVERAGE(R6:R9)</f>
        <v>30.08925</v>
      </c>
      <c r="T6">
        <f>STDEV(R6:R9)</f>
        <v>0.14994749080928252</v>
      </c>
    </row>
    <row r="7" spans="1:20" x14ac:dyDescent="0.25">
      <c r="B7" t="s">
        <v>19</v>
      </c>
      <c r="C7" t="s">
        <v>1</v>
      </c>
      <c r="D7">
        <v>31.03</v>
      </c>
      <c r="P7" t="s">
        <v>18</v>
      </c>
      <c r="Q7" t="s">
        <v>1</v>
      </c>
      <c r="R7">
        <v>29.875</v>
      </c>
    </row>
    <row r="8" spans="1:20" x14ac:dyDescent="0.25">
      <c r="B8" t="s">
        <v>4</v>
      </c>
      <c r="C8" t="s">
        <v>1</v>
      </c>
      <c r="D8">
        <v>30.571000000000002</v>
      </c>
      <c r="E8">
        <f>AVERAGE(D8:D9)</f>
        <v>30.436</v>
      </c>
      <c r="F8">
        <f>STDEV(D8:D9)</f>
        <v>0.19091883092037004</v>
      </c>
      <c r="G8">
        <f>E8-S14</f>
        <v>0.19150000000000134</v>
      </c>
      <c r="H8">
        <f>SQRT(((F8)^2)+((T14)^2))</f>
        <v>0.38391622350021565</v>
      </c>
      <c r="I8">
        <f>G8-G22</f>
        <v>0.7552500000000002</v>
      </c>
      <c r="J8">
        <f>H8</f>
        <v>0.38391622350021565</v>
      </c>
      <c r="K8">
        <f>2^(-I8)</f>
        <v>0.5924437139027513</v>
      </c>
      <c r="P8" t="s">
        <v>18</v>
      </c>
      <c r="Q8" t="s">
        <v>1</v>
      </c>
      <c r="R8">
        <v>30.109000000000002</v>
      </c>
    </row>
    <row r="9" spans="1:20" x14ac:dyDescent="0.25">
      <c r="B9" t="s">
        <v>4</v>
      </c>
      <c r="C9" t="s">
        <v>1</v>
      </c>
      <c r="D9">
        <v>30.300999999999998</v>
      </c>
      <c r="P9" t="s">
        <v>18</v>
      </c>
      <c r="Q9" t="s">
        <v>1</v>
      </c>
      <c r="R9">
        <v>30.22</v>
      </c>
    </row>
    <row r="10" spans="1:20" x14ac:dyDescent="0.25">
      <c r="B10" t="s">
        <v>5</v>
      </c>
      <c r="C10" t="s">
        <v>1</v>
      </c>
      <c r="D10">
        <v>32.454999999999998</v>
      </c>
      <c r="E10">
        <f>AVERAGE(D10:D11)</f>
        <v>32.314499999999995</v>
      </c>
      <c r="F10">
        <f>STDEV(D10:D11)</f>
        <v>0.19869700551341901</v>
      </c>
      <c r="G10">
        <f>E10-S18</f>
        <v>-0.12775000000000603</v>
      </c>
      <c r="H10">
        <f>SQRT(((F10)^2)+((T18)^2))</f>
        <v>0.54395534436814519</v>
      </c>
      <c r="I10">
        <f>G10-G22</f>
        <v>0.43599999999999284</v>
      </c>
      <c r="J10">
        <f>H10</f>
        <v>0.54395534436814519</v>
      </c>
      <c r="K10">
        <f>2^(-I10)</f>
        <v>0.73918121563692452</v>
      </c>
      <c r="P10" t="s">
        <v>19</v>
      </c>
      <c r="Q10" t="s">
        <v>1</v>
      </c>
      <c r="R10">
        <v>30.923999999999999</v>
      </c>
      <c r="S10">
        <f>AVERAGE(R10:R13)</f>
        <v>30.838000000000001</v>
      </c>
      <c r="T10">
        <f>STDEV(R10:R13)</f>
        <v>0.46625243520364879</v>
      </c>
    </row>
    <row r="11" spans="1:20" x14ac:dyDescent="0.25">
      <c r="B11" t="s">
        <v>5</v>
      </c>
      <c r="C11" t="s">
        <v>1</v>
      </c>
      <c r="D11">
        <v>32.173999999999999</v>
      </c>
      <c r="P11" t="s">
        <v>19</v>
      </c>
      <c r="Q11" t="s">
        <v>1</v>
      </c>
      <c r="R11">
        <v>30.155000000000001</v>
      </c>
    </row>
    <row r="12" spans="1:20" x14ac:dyDescent="0.25">
      <c r="B12" t="s">
        <v>6</v>
      </c>
      <c r="C12" t="s">
        <v>1</v>
      </c>
      <c r="D12">
        <v>37.046999999999997</v>
      </c>
      <c r="E12">
        <f>AVERAGE(D12:D13)</f>
        <v>36.182499999999997</v>
      </c>
      <c r="F12">
        <f>STDEV(D12:D13)</f>
        <v>1.2225876246715401</v>
      </c>
      <c r="G12">
        <f>E12-S22</f>
        <v>1.3052499999999938</v>
      </c>
      <c r="H12">
        <f>SQRT(((F12)^2)+((T22)^2))</f>
        <v>1.5008022576830922</v>
      </c>
      <c r="I12">
        <f>G12-G22</f>
        <v>1.8689999999999927</v>
      </c>
      <c r="J12">
        <f>H12</f>
        <v>1.5008022576830922</v>
      </c>
      <c r="K12">
        <f>2^(-I12)</f>
        <v>0.27376311769839506</v>
      </c>
      <c r="P12" t="s">
        <v>19</v>
      </c>
      <c r="Q12" t="s">
        <v>1</v>
      </c>
      <c r="R12">
        <v>31.13</v>
      </c>
    </row>
    <row r="13" spans="1:20" x14ac:dyDescent="0.25">
      <c r="B13" t="s">
        <v>6</v>
      </c>
      <c r="C13" t="s">
        <v>1</v>
      </c>
      <c r="D13">
        <v>35.317999999999998</v>
      </c>
      <c r="P13" t="s">
        <v>19</v>
      </c>
      <c r="Q13" t="s">
        <v>1</v>
      </c>
      <c r="R13">
        <v>31.143000000000001</v>
      </c>
    </row>
    <row r="14" spans="1:20" x14ac:dyDescent="0.25">
      <c r="B14" t="s">
        <v>7</v>
      </c>
      <c r="C14" t="s">
        <v>1</v>
      </c>
      <c r="D14">
        <v>35.676000000000002</v>
      </c>
      <c r="E14">
        <f>AVERAGE(D14:D15)</f>
        <v>35.537000000000006</v>
      </c>
      <c r="F14">
        <f>STDEV(D14:D15)</f>
        <v>0.19657568516985929</v>
      </c>
      <c r="G14">
        <f>E14-S26</f>
        <v>1.808250000000001</v>
      </c>
      <c r="H14">
        <f>SQRT(((F14)^2)+((T26)^2))</f>
        <v>0.71719517334312077</v>
      </c>
      <c r="I14">
        <f>G14-G22</f>
        <v>2.3719999999999999</v>
      </c>
      <c r="J14">
        <f>H14</f>
        <v>0.71719517334312077</v>
      </c>
      <c r="K14">
        <f>2^(-I14)</f>
        <v>0.19317763741199689</v>
      </c>
      <c r="P14" t="s">
        <v>4</v>
      </c>
      <c r="Q14" t="s">
        <v>1</v>
      </c>
      <c r="R14">
        <v>29.994</v>
      </c>
      <c r="S14">
        <f>AVERAGE(R14:R17)</f>
        <v>30.244499999999999</v>
      </c>
      <c r="T14">
        <f>STDEV(R14:R17)</f>
        <v>0.33307906969166751</v>
      </c>
    </row>
    <row r="15" spans="1:20" x14ac:dyDescent="0.25">
      <c r="B15" t="s">
        <v>7</v>
      </c>
      <c r="C15" t="s">
        <v>1</v>
      </c>
      <c r="D15">
        <v>35.398000000000003</v>
      </c>
      <c r="P15" t="s">
        <v>4</v>
      </c>
      <c r="Q15" t="s">
        <v>1</v>
      </c>
      <c r="R15">
        <v>29.934999999999999</v>
      </c>
    </row>
    <row r="16" spans="1:20" x14ac:dyDescent="0.25">
      <c r="B16" t="s">
        <v>8</v>
      </c>
      <c r="C16" t="s">
        <v>1</v>
      </c>
      <c r="D16">
        <v>34.295000000000002</v>
      </c>
      <c r="E16">
        <f>AVERAGE(D16:D17)</f>
        <v>34.753</v>
      </c>
      <c r="F16">
        <f>STDEV(D16:D17)</f>
        <v>0.64770981156687524</v>
      </c>
      <c r="G16">
        <f>E16-S30</f>
        <v>-9.8749999999995453E-2</v>
      </c>
      <c r="H16">
        <f>SQRT(((F16)^2)+((T30)^2))</f>
        <v>0.74592375615742201</v>
      </c>
      <c r="I16">
        <f>G16-G22</f>
        <v>0.46500000000000341</v>
      </c>
      <c r="J16">
        <f>H16</f>
        <v>0.74592375615742201</v>
      </c>
      <c r="K16">
        <f>2^(-I16)</f>
        <v>0.72447107727743776</v>
      </c>
      <c r="P16" t="s">
        <v>4</v>
      </c>
      <c r="Q16" t="s">
        <v>1</v>
      </c>
      <c r="R16">
        <v>30.617999999999999</v>
      </c>
    </row>
    <row r="17" spans="2:20" x14ac:dyDescent="0.25">
      <c r="B17" t="s">
        <v>8</v>
      </c>
      <c r="C17" t="s">
        <v>1</v>
      </c>
      <c r="D17">
        <v>35.210999999999999</v>
      </c>
      <c r="P17" t="s">
        <v>4</v>
      </c>
      <c r="Q17" t="s">
        <v>1</v>
      </c>
      <c r="R17">
        <v>30.431000000000001</v>
      </c>
    </row>
    <row r="18" spans="2:20" x14ac:dyDescent="0.25">
      <c r="B18" t="s">
        <v>20</v>
      </c>
      <c r="C18" t="s">
        <v>1</v>
      </c>
      <c r="D18">
        <v>30.318999999999999</v>
      </c>
      <c r="E18">
        <f>AVERAGE(D18:D19)</f>
        <v>30.488</v>
      </c>
      <c r="F18">
        <f>STDEV(D18:D19)</f>
        <v>0.23900209204105374</v>
      </c>
      <c r="G18">
        <f>E18-S34</f>
        <v>0.22950000000000159</v>
      </c>
      <c r="H18">
        <f>SQRT(((F18)^2)+((T34)^2))</f>
        <v>0.3191379012276675</v>
      </c>
      <c r="I18">
        <f>G18-G22</f>
        <v>0.79325000000000045</v>
      </c>
      <c r="J18">
        <f>H18</f>
        <v>0.3191379012276675</v>
      </c>
      <c r="K18">
        <f>2^(-I18)</f>
        <v>0.57704270621289044</v>
      </c>
      <c r="P18" t="s">
        <v>5</v>
      </c>
      <c r="Q18" t="s">
        <v>1</v>
      </c>
      <c r="R18">
        <v>32.15</v>
      </c>
      <c r="S18">
        <f>AVERAGE(R18:R21)</f>
        <v>32.442250000000001</v>
      </c>
      <c r="T18">
        <f>STDEV(R18:R21)</f>
        <v>0.50636638579853199</v>
      </c>
    </row>
    <row r="19" spans="2:20" x14ac:dyDescent="0.25">
      <c r="B19" t="s">
        <v>20</v>
      </c>
      <c r="C19" t="s">
        <v>1</v>
      </c>
      <c r="D19">
        <v>30.657</v>
      </c>
      <c r="P19" t="s">
        <v>5</v>
      </c>
      <c r="Q19" t="s">
        <v>1</v>
      </c>
      <c r="R19">
        <v>31.893999999999998</v>
      </c>
    </row>
    <row r="20" spans="2:20" x14ac:dyDescent="0.25">
      <c r="B20" t="s">
        <v>10</v>
      </c>
      <c r="C20" t="s">
        <v>1</v>
      </c>
      <c r="D20">
        <v>29.030999999999999</v>
      </c>
      <c r="E20">
        <f>AVERAGE(D20:D21)</f>
        <v>28.693999999999999</v>
      </c>
      <c r="F20">
        <f>STDEV(D20:D21)</f>
        <v>0.47658997051973268</v>
      </c>
      <c r="G20">
        <f>E20-S38</f>
        <v>-0.32000000000000028</v>
      </c>
      <c r="H20">
        <f>SQRT(((F20)^2)+((T38)^2))</f>
        <v>0.62879991518235168</v>
      </c>
      <c r="I20">
        <f>G20-G22</f>
        <v>0.24374999999999858</v>
      </c>
      <c r="J20">
        <f>H20</f>
        <v>0.62879991518235168</v>
      </c>
      <c r="K20">
        <f>2^(-I20)</f>
        <v>0.84454722362607726</v>
      </c>
      <c r="P20" t="s">
        <v>5</v>
      </c>
      <c r="Q20" t="s">
        <v>1</v>
      </c>
      <c r="R20">
        <v>32.74</v>
      </c>
    </row>
    <row r="21" spans="2:20" x14ac:dyDescent="0.25">
      <c r="B21" t="s">
        <v>10</v>
      </c>
      <c r="C21" t="s">
        <v>1</v>
      </c>
      <c r="D21">
        <v>28.356999999999999</v>
      </c>
      <c r="P21" t="s">
        <v>5</v>
      </c>
      <c r="Q21" t="s">
        <v>1</v>
      </c>
      <c r="R21">
        <v>32.984999999999999</v>
      </c>
    </row>
    <row r="22" spans="2:20" x14ac:dyDescent="0.25">
      <c r="B22" t="s">
        <v>21</v>
      </c>
      <c r="C22" t="s">
        <v>1</v>
      </c>
      <c r="D22">
        <v>16.911000000000001</v>
      </c>
      <c r="E22">
        <f>AVERAGE(D22:D23)</f>
        <v>16.908000000000001</v>
      </c>
      <c r="F22">
        <f>STDEV(D22:D23)</f>
        <v>4.2426406871194462E-3</v>
      </c>
      <c r="G22">
        <f>E22-S42</f>
        <v>-0.56374999999999886</v>
      </c>
      <c r="H22">
        <f>SQRT(((F22)^2)+((T42)^2))</f>
        <v>0.2306648000887857</v>
      </c>
      <c r="I22">
        <f>G22-G22</f>
        <v>0</v>
      </c>
      <c r="J22">
        <f>H22</f>
        <v>0.2306648000887857</v>
      </c>
      <c r="K22">
        <f>2^(-I22)</f>
        <v>1</v>
      </c>
      <c r="P22" t="s">
        <v>6</v>
      </c>
      <c r="Q22" t="s">
        <v>1</v>
      </c>
      <c r="R22">
        <v>34.427</v>
      </c>
      <c r="S22">
        <f>AVERAGE(R22:R25)</f>
        <v>34.877250000000004</v>
      </c>
      <c r="T22">
        <f>STDEV(R22:R25)</f>
        <v>0.87045213347240857</v>
      </c>
    </row>
    <row r="23" spans="2:20" x14ac:dyDescent="0.25">
      <c r="B23" t="s">
        <v>21</v>
      </c>
      <c r="C23" t="s">
        <v>1</v>
      </c>
      <c r="D23">
        <v>16.905000000000001</v>
      </c>
      <c r="P23" t="s">
        <v>6</v>
      </c>
      <c r="Q23" t="s">
        <v>1</v>
      </c>
      <c r="R23">
        <v>33.877000000000002</v>
      </c>
    </row>
    <row r="24" spans="2:20" x14ac:dyDescent="0.25">
      <c r="B24" t="s">
        <v>76</v>
      </c>
      <c r="C24" t="s">
        <v>1</v>
      </c>
      <c r="D24">
        <v>24.084</v>
      </c>
      <c r="E24">
        <f>AVERAGE(D24:D25)</f>
        <v>24.060499999999998</v>
      </c>
      <c r="F24">
        <f>STDEV(D24:D25)</f>
        <v>3.3234018715768157E-2</v>
      </c>
      <c r="G24">
        <f>E24-S46</f>
        <v>-0.5210000000000008</v>
      </c>
      <c r="H24">
        <f>SQRT(((F24)^2)+((T46)^2))</f>
        <v>0.35812590895754393</v>
      </c>
      <c r="I24">
        <f>G24-G22</f>
        <v>4.2749999999998067E-2</v>
      </c>
      <c r="J24">
        <f>H24</f>
        <v>0.35812590895754393</v>
      </c>
      <c r="K24">
        <f>2^(-I24)</f>
        <v>0.97080268248016643</v>
      </c>
      <c r="P24" t="s">
        <v>6</v>
      </c>
      <c r="Q24" t="s">
        <v>1</v>
      </c>
      <c r="R24">
        <v>35.697000000000003</v>
      </c>
    </row>
    <row r="25" spans="2:20" x14ac:dyDescent="0.25">
      <c r="B25" t="s">
        <v>76</v>
      </c>
      <c r="C25" t="s">
        <v>1</v>
      </c>
      <c r="D25">
        <v>24.036999999999999</v>
      </c>
      <c r="P25" t="s">
        <v>6</v>
      </c>
      <c r="Q25" t="s">
        <v>1</v>
      </c>
      <c r="R25">
        <v>35.508000000000003</v>
      </c>
    </row>
    <row r="26" spans="2:20" x14ac:dyDescent="0.25">
      <c r="B26" t="s">
        <v>77</v>
      </c>
      <c r="C26" t="s">
        <v>1</v>
      </c>
      <c r="D26">
        <v>26.2</v>
      </c>
      <c r="E26">
        <f>AVERAGE(D26:D27)</f>
        <v>26.167999999999999</v>
      </c>
      <c r="F26">
        <f>STDEV(D26:D27)</f>
        <v>4.5254833995939082E-2</v>
      </c>
      <c r="G26">
        <f>E26-S50</f>
        <v>-0.62474999999999881</v>
      </c>
      <c r="H26">
        <f>SQRT(((F26)^2)+((T50)^2))</f>
        <v>0.26123345242649687</v>
      </c>
      <c r="I26">
        <f>G26-G22</f>
        <v>-6.0999999999999943E-2</v>
      </c>
      <c r="J26">
        <f>H26</f>
        <v>0.26123345242649687</v>
      </c>
      <c r="K26">
        <f>2^(-I26)</f>
        <v>1.0431885935298582</v>
      </c>
      <c r="P26" t="s">
        <v>7</v>
      </c>
      <c r="Q26" t="s">
        <v>1</v>
      </c>
      <c r="R26">
        <v>33.470999999999997</v>
      </c>
      <c r="S26">
        <f>AVERAGE(R26:R29)</f>
        <v>33.728750000000005</v>
      </c>
      <c r="T26">
        <f>STDEV(R26:R29)</f>
        <v>0.68972959677446743</v>
      </c>
    </row>
    <row r="27" spans="2:20" x14ac:dyDescent="0.25">
      <c r="B27" t="s">
        <v>77</v>
      </c>
      <c r="C27" t="s">
        <v>1</v>
      </c>
      <c r="D27">
        <v>26.135999999999999</v>
      </c>
      <c r="P27" t="s">
        <v>7</v>
      </c>
      <c r="Q27" t="s">
        <v>1</v>
      </c>
      <c r="R27">
        <v>32.914999999999999</v>
      </c>
    </row>
    <row r="28" spans="2:20" x14ac:dyDescent="0.25">
      <c r="B28" t="s">
        <v>25</v>
      </c>
      <c r="D28">
        <v>23.8</v>
      </c>
      <c r="E28">
        <f>AVERAGE(D28:D29)</f>
        <v>22.209</v>
      </c>
      <c r="F28">
        <f>STDEV(D28:D29)</f>
        <v>2.250013777735596</v>
      </c>
      <c r="G28">
        <f>E28-S54</f>
        <v>0.28149999999999764</v>
      </c>
      <c r="H28">
        <f>SQRT(((F28)^2)+((T54)^2))</f>
        <v>2.8144275616899455</v>
      </c>
      <c r="I28">
        <f>G28-G22</f>
        <v>0.8452499999999965</v>
      </c>
      <c r="J28">
        <f>H28</f>
        <v>2.8144275616899455</v>
      </c>
      <c r="K28">
        <f>2^(-I28)</f>
        <v>0.55661434684047384</v>
      </c>
      <c r="P28" t="s">
        <v>7</v>
      </c>
      <c r="Q28" t="s">
        <v>1</v>
      </c>
      <c r="R28">
        <v>34.514000000000003</v>
      </c>
    </row>
    <row r="29" spans="2:20" x14ac:dyDescent="0.25">
      <c r="D29">
        <v>20.617999999999999</v>
      </c>
      <c r="P29" t="s">
        <v>7</v>
      </c>
      <c r="Q29" t="s">
        <v>1</v>
      </c>
      <c r="R29">
        <v>34.015000000000001</v>
      </c>
    </row>
    <row r="30" spans="2:20" x14ac:dyDescent="0.25">
      <c r="B30" t="s">
        <v>26</v>
      </c>
      <c r="D30">
        <v>16.643000000000001</v>
      </c>
      <c r="E30">
        <f>AVERAGE(D30:D31)</f>
        <v>19.054000000000002</v>
      </c>
      <c r="F30">
        <f>STDEV(D30:D31)</f>
        <v>3.4096688988815038</v>
      </c>
      <c r="G30">
        <f>E30-S56</f>
        <v>-3.1494999999999962</v>
      </c>
      <c r="H30">
        <f>SQRT(((F30)^2)+((T56)^2))</f>
        <v>4.6143955725533345</v>
      </c>
      <c r="I30">
        <f>G30-G22</f>
        <v>-2.5857499999999973</v>
      </c>
      <c r="J30">
        <f>H30</f>
        <v>4.6143955725533345</v>
      </c>
      <c r="K30">
        <f>2^(-I30)</f>
        <v>6.003276011457773</v>
      </c>
      <c r="P30" t="s">
        <v>8</v>
      </c>
      <c r="Q30" t="s">
        <v>1</v>
      </c>
      <c r="R30">
        <v>34.987000000000002</v>
      </c>
      <c r="S30">
        <f>AVERAGE(R30:R33)</f>
        <v>34.851749999999996</v>
      </c>
      <c r="T30">
        <f>STDEV(R30:R33)</f>
        <v>0.36996520106626274</v>
      </c>
    </row>
    <row r="31" spans="2:20" x14ac:dyDescent="0.25">
      <c r="D31">
        <v>21.465</v>
      </c>
      <c r="P31" t="s">
        <v>8</v>
      </c>
      <c r="Q31" t="s">
        <v>1</v>
      </c>
      <c r="R31">
        <v>34.429000000000002</v>
      </c>
    </row>
    <row r="32" spans="2:20" x14ac:dyDescent="0.25">
      <c r="B32" t="s">
        <v>27</v>
      </c>
      <c r="D32">
        <v>36.896999999999998</v>
      </c>
      <c r="E32">
        <f>AVERAGE(D32:D33)</f>
        <v>35.012</v>
      </c>
      <c r="F32">
        <f>STDEV(D32:D33)</f>
        <v>2.6657925650732812</v>
      </c>
      <c r="G32">
        <f>E32-S58</f>
        <v>3.9485000000000028</v>
      </c>
      <c r="H32">
        <f>SQRT(((F32)^2)+((T58)^2))</f>
        <v>4.6169503462783723</v>
      </c>
      <c r="I32">
        <f>G32-G22</f>
        <v>4.5122500000000016</v>
      </c>
      <c r="J32">
        <f>H32</f>
        <v>4.6169503462783723</v>
      </c>
      <c r="K32">
        <f>2^(-I32)</f>
        <v>4.382050740931865E-2</v>
      </c>
      <c r="P32" t="s">
        <v>8</v>
      </c>
      <c r="Q32" t="s">
        <v>1</v>
      </c>
      <c r="R32">
        <v>35.289000000000001</v>
      </c>
    </row>
    <row r="33" spans="2:20" x14ac:dyDescent="0.25">
      <c r="D33">
        <v>33.127000000000002</v>
      </c>
      <c r="P33" t="s">
        <v>8</v>
      </c>
      <c r="Q33" t="s">
        <v>1</v>
      </c>
      <c r="R33">
        <v>34.701999999999998</v>
      </c>
    </row>
    <row r="34" spans="2:20" x14ac:dyDescent="0.25">
      <c r="B34" t="s">
        <v>28</v>
      </c>
      <c r="D34">
        <v>32.968000000000004</v>
      </c>
      <c r="E34">
        <f>AVERAGE(D34:D35)</f>
        <v>32.775000000000006</v>
      </c>
      <c r="F34">
        <f>STDEV(D34:D35)</f>
        <v>0.27294321753800932</v>
      </c>
      <c r="G34">
        <f>E34-S60</f>
        <v>6.6410000000000053</v>
      </c>
      <c r="H34">
        <f>SQRT(((F34)^2)+((T60)^2))</f>
        <v>1.34462634214863</v>
      </c>
      <c r="I34">
        <f>G34-G22</f>
        <v>7.2047500000000042</v>
      </c>
      <c r="J34">
        <f>H34</f>
        <v>1.34462634214863</v>
      </c>
      <c r="K34">
        <f>2^(-I34)</f>
        <v>6.7788205716948118E-3</v>
      </c>
      <c r="P34" t="s">
        <v>20</v>
      </c>
      <c r="Q34" t="s">
        <v>1</v>
      </c>
      <c r="R34">
        <v>30.120999999999999</v>
      </c>
      <c r="S34">
        <f>AVERAGE(R34:R37)</f>
        <v>30.258499999999998</v>
      </c>
      <c r="T34">
        <f>STDEV(R34:R37)</f>
        <v>0.21148758828829678</v>
      </c>
    </row>
    <row r="35" spans="2:20" x14ac:dyDescent="0.25">
      <c r="D35">
        <v>32.582000000000001</v>
      </c>
      <c r="P35" t="s">
        <v>20</v>
      </c>
      <c r="Q35" t="s">
        <v>1</v>
      </c>
      <c r="R35">
        <v>30.035</v>
      </c>
    </row>
    <row r="36" spans="2:20" x14ac:dyDescent="0.25">
      <c r="B36" t="s">
        <v>89</v>
      </c>
      <c r="D36">
        <v>35.271999999999998</v>
      </c>
      <c r="E36">
        <f>AVERAGE(D36:D37)</f>
        <v>35.201999999999998</v>
      </c>
      <c r="F36">
        <f>STDEV(D36:D37)</f>
        <v>9.8994949366117052E-2</v>
      </c>
      <c r="G36">
        <f>E36-S62</f>
        <v>1.8140000000000001</v>
      </c>
      <c r="H36">
        <f>SQRT(((F36)^2)+((T62)^2))</f>
        <v>0.71286791670453853</v>
      </c>
      <c r="I36">
        <f>G36-G22</f>
        <v>2.3777499999999989</v>
      </c>
      <c r="J36">
        <f>H36</f>
        <v>0.71286791670453853</v>
      </c>
      <c r="K36">
        <f>2^(-I36)</f>
        <v>0.1924092416122466</v>
      </c>
      <c r="P36" t="s">
        <v>20</v>
      </c>
      <c r="Q36" t="s">
        <v>1</v>
      </c>
      <c r="R36">
        <v>30.43</v>
      </c>
    </row>
    <row r="37" spans="2:20" x14ac:dyDescent="0.25">
      <c r="D37">
        <v>35.131999999999998</v>
      </c>
      <c r="P37" t="s">
        <v>20</v>
      </c>
      <c r="Q37" t="s">
        <v>1</v>
      </c>
      <c r="R37">
        <v>30.448</v>
      </c>
    </row>
    <row r="38" spans="2:20" x14ac:dyDescent="0.25">
      <c r="B38" t="s">
        <v>90</v>
      </c>
      <c r="D38">
        <v>32.552999999999997</v>
      </c>
      <c r="E38">
        <f>AVERAGE(D38:D39)</f>
        <v>33.028499999999994</v>
      </c>
      <c r="F38">
        <f>STDEV(D38:D39)</f>
        <v>0.67245854890840706</v>
      </c>
      <c r="G38">
        <f>E38-S66</f>
        <v>1.3169999999999966</v>
      </c>
      <c r="H38">
        <f>SQRT(((F38)^2)+((T66)^2))</f>
        <v>0.82364444189630037</v>
      </c>
      <c r="I38">
        <f>G38-G22</f>
        <v>1.8807499999999955</v>
      </c>
      <c r="J38">
        <f>H38</f>
        <v>0.82364444189630037</v>
      </c>
      <c r="K38">
        <f>2^(-I38)</f>
        <v>0.27154251473595087</v>
      </c>
      <c r="P38" t="s">
        <v>10</v>
      </c>
      <c r="Q38" t="s">
        <v>1</v>
      </c>
      <c r="R38">
        <v>29.248999999999999</v>
      </c>
      <c r="S38">
        <f>AVERAGE(R38:R41)</f>
        <v>29.013999999999999</v>
      </c>
      <c r="T38">
        <f>STDEV(R38:R41)</f>
        <v>0.41018451132793027</v>
      </c>
    </row>
    <row r="39" spans="2:20" x14ac:dyDescent="0.25">
      <c r="D39">
        <v>33.503999999999998</v>
      </c>
      <c r="P39" t="s">
        <v>10</v>
      </c>
      <c r="Q39" t="s">
        <v>1</v>
      </c>
      <c r="R39">
        <v>29.451000000000001</v>
      </c>
    </row>
    <row r="40" spans="2:20" x14ac:dyDescent="0.25">
      <c r="P40" t="s">
        <v>10</v>
      </c>
      <c r="Q40" t="s">
        <v>1</v>
      </c>
      <c r="R40">
        <v>28.806000000000001</v>
      </c>
    </row>
    <row r="41" spans="2:20" x14ac:dyDescent="0.25">
      <c r="P41" t="s">
        <v>10</v>
      </c>
      <c r="Q41" t="s">
        <v>1</v>
      </c>
      <c r="R41">
        <v>28.55</v>
      </c>
    </row>
    <row r="42" spans="2:20" x14ac:dyDescent="0.25">
      <c r="P42" t="s">
        <v>21</v>
      </c>
      <c r="Q42" t="s">
        <v>22</v>
      </c>
      <c r="R42">
        <v>17.492999999999999</v>
      </c>
      <c r="S42">
        <f>AVERAGE(R42:R45)</f>
        <v>17.47175</v>
      </c>
      <c r="T42">
        <f>STDEV(R42:R45)</f>
        <v>0.23062577913147408</v>
      </c>
    </row>
    <row r="43" spans="2:20" x14ac:dyDescent="0.25">
      <c r="P43" t="s">
        <v>21</v>
      </c>
      <c r="Q43" t="s">
        <v>22</v>
      </c>
      <c r="R43">
        <v>17.312000000000001</v>
      </c>
    </row>
    <row r="44" spans="2:20" x14ac:dyDescent="0.25">
      <c r="P44" t="s">
        <v>21</v>
      </c>
      <c r="Q44" t="s">
        <v>1</v>
      </c>
      <c r="R44">
        <v>17.79</v>
      </c>
    </row>
    <row r="45" spans="2:20" x14ac:dyDescent="0.25">
      <c r="P45" t="s">
        <v>21</v>
      </c>
      <c r="Q45" t="s">
        <v>1</v>
      </c>
      <c r="R45">
        <v>17.292000000000002</v>
      </c>
    </row>
    <row r="46" spans="2:20" x14ac:dyDescent="0.25">
      <c r="P46" t="s">
        <v>23</v>
      </c>
      <c r="Q46" t="s">
        <v>1</v>
      </c>
      <c r="R46">
        <v>24.876000000000001</v>
      </c>
      <c r="S46">
        <f>AVERAGE(R46:R49)</f>
        <v>24.581499999999998</v>
      </c>
      <c r="T46">
        <f>STDEV(R46:R49)</f>
        <v>0.35658051919120176</v>
      </c>
    </row>
    <row r="47" spans="2:20" x14ac:dyDescent="0.25">
      <c r="P47" t="s">
        <v>23</v>
      </c>
      <c r="Q47" t="s">
        <v>1</v>
      </c>
      <c r="R47">
        <v>24.901</v>
      </c>
    </row>
    <row r="48" spans="2:20" x14ac:dyDescent="0.25">
      <c r="P48" t="s">
        <v>76</v>
      </c>
      <c r="Q48" t="s">
        <v>1</v>
      </c>
      <c r="R48">
        <v>24.228999999999999</v>
      </c>
    </row>
    <row r="49" spans="16:20" x14ac:dyDescent="0.25">
      <c r="P49" t="s">
        <v>76</v>
      </c>
      <c r="Q49" t="s">
        <v>1</v>
      </c>
      <c r="R49">
        <v>24.32</v>
      </c>
    </row>
    <row r="50" spans="16:20" x14ac:dyDescent="0.25">
      <c r="P50" t="s">
        <v>24</v>
      </c>
      <c r="Q50" t="s">
        <v>1</v>
      </c>
      <c r="R50">
        <v>26.585000000000001</v>
      </c>
      <c r="S50">
        <f>AVERAGE(R50:R53)</f>
        <v>26.792749999999998</v>
      </c>
      <c r="T50">
        <f>STDEV(R50:R53)</f>
        <v>0.25728372794770132</v>
      </c>
    </row>
    <row r="51" spans="16:20" x14ac:dyDescent="0.25">
      <c r="P51" t="s">
        <v>24</v>
      </c>
      <c r="Q51" t="s">
        <v>1</v>
      </c>
      <c r="R51">
        <v>26.56</v>
      </c>
    </row>
    <row r="52" spans="16:20" x14ac:dyDescent="0.25">
      <c r="P52" t="s">
        <v>77</v>
      </c>
      <c r="Q52" t="s">
        <v>1</v>
      </c>
      <c r="R52">
        <v>27.059000000000001</v>
      </c>
    </row>
    <row r="53" spans="16:20" x14ac:dyDescent="0.25">
      <c r="P53" t="s">
        <v>77</v>
      </c>
      <c r="Q53" t="s">
        <v>1</v>
      </c>
      <c r="R53">
        <v>26.966999999999999</v>
      </c>
    </row>
    <row r="54" spans="16:20" x14ac:dyDescent="0.25">
      <c r="P54" t="s">
        <v>25</v>
      </c>
      <c r="R54">
        <v>23.123000000000001</v>
      </c>
      <c r="S54">
        <f>AVERAGE(R54:R55)</f>
        <v>21.927500000000002</v>
      </c>
      <c r="T54">
        <f>STDEV(R54:R55)</f>
        <v>1.6906923138170364</v>
      </c>
    </row>
    <row r="55" spans="16:20" x14ac:dyDescent="0.25">
      <c r="R55">
        <v>20.731999999999999</v>
      </c>
    </row>
    <row r="56" spans="16:20" x14ac:dyDescent="0.25">
      <c r="P56" t="s">
        <v>26</v>
      </c>
      <c r="R56">
        <v>20.004999999999999</v>
      </c>
      <c r="S56">
        <f>AVERAGE(R56:R57)</f>
        <v>22.203499999999998</v>
      </c>
      <c r="T56">
        <f>STDEV(R56:R57)</f>
        <v>3.109148516877251</v>
      </c>
    </row>
    <row r="57" spans="16:20" x14ac:dyDescent="0.25">
      <c r="R57">
        <v>24.402000000000001</v>
      </c>
    </row>
    <row r="58" spans="16:20" x14ac:dyDescent="0.25">
      <c r="P58" t="s">
        <v>27</v>
      </c>
      <c r="R58">
        <v>28.398</v>
      </c>
      <c r="S58">
        <f>AVERAGE(R58:R59)</f>
        <v>31.063499999999998</v>
      </c>
      <c r="T58">
        <f>STDEV(R58:R59)</f>
        <v>3.7695862505054847</v>
      </c>
    </row>
    <row r="59" spans="16:20" x14ac:dyDescent="0.25">
      <c r="R59">
        <v>33.728999999999999</v>
      </c>
    </row>
    <row r="60" spans="16:20" x14ac:dyDescent="0.25">
      <c r="P60" t="s">
        <v>28</v>
      </c>
      <c r="R60">
        <v>25.202999999999999</v>
      </c>
      <c r="S60">
        <f>AVERAGE(R60:R61)</f>
        <v>26.134</v>
      </c>
      <c r="T60">
        <f>STDEV(R60:R61)</f>
        <v>1.3166328265693528</v>
      </c>
    </row>
    <row r="61" spans="16:20" x14ac:dyDescent="0.25">
      <c r="R61">
        <v>27.065000000000001</v>
      </c>
    </row>
    <row r="62" spans="16:20" x14ac:dyDescent="0.25">
      <c r="P62" t="s">
        <v>89</v>
      </c>
      <c r="R62">
        <v>33.878999999999998</v>
      </c>
      <c r="S62">
        <f>AVERAGE(R62:R65)</f>
        <v>33.387999999999998</v>
      </c>
      <c r="T62">
        <f>STDEV(R62:R65)</f>
        <v>0.70596081099921459</v>
      </c>
    </row>
    <row r="63" spans="16:20" x14ac:dyDescent="0.25">
      <c r="R63">
        <v>34.082000000000001</v>
      </c>
    </row>
    <row r="64" spans="16:20" x14ac:dyDescent="0.25">
      <c r="R64">
        <v>32.607999999999997</v>
      </c>
    </row>
    <row r="65" spans="10:41" x14ac:dyDescent="0.25">
      <c r="R65">
        <v>32.982999999999997</v>
      </c>
    </row>
    <row r="66" spans="10:41" x14ac:dyDescent="0.25">
      <c r="P66" t="s">
        <v>90</v>
      </c>
      <c r="R66">
        <v>31.940999999999999</v>
      </c>
      <c r="S66">
        <f>AVERAGE(R66:R69)</f>
        <v>31.711499999999997</v>
      </c>
      <c r="T66">
        <f>STDEV(R66:R69)</f>
        <v>0.47559401454041406</v>
      </c>
    </row>
    <row r="67" spans="10:41" x14ac:dyDescent="0.25">
      <c r="R67">
        <v>32.246000000000002</v>
      </c>
    </row>
    <row r="68" spans="10:41" x14ac:dyDescent="0.25">
      <c r="R68">
        <v>31.173999999999999</v>
      </c>
    </row>
    <row r="69" spans="10:41" x14ac:dyDescent="0.25">
      <c r="R69">
        <v>31.484999999999999</v>
      </c>
    </row>
    <row r="70" spans="10:41" x14ac:dyDescent="0.25">
      <c r="K70" s="2" t="s">
        <v>47</v>
      </c>
      <c r="L70" s="2" t="s">
        <v>29</v>
      </c>
    </row>
    <row r="71" spans="10:41" x14ac:dyDescent="0.25">
      <c r="J71" t="s">
        <v>17</v>
      </c>
      <c r="K71">
        <f>2^-D2</f>
        <v>1.7719683727841863E-9</v>
      </c>
      <c r="L71">
        <f>2^-R2</f>
        <v>3.1719122370665724E-9</v>
      </c>
      <c r="N71" t="s">
        <v>48</v>
      </c>
      <c r="P71" s="7">
        <v>38261</v>
      </c>
      <c r="U71" t="s">
        <v>48</v>
      </c>
      <c r="W71" t="s">
        <v>69</v>
      </c>
      <c r="AB71" t="s">
        <v>48</v>
      </c>
      <c r="AD71" t="s">
        <v>70</v>
      </c>
      <c r="AI71" t="s">
        <v>48</v>
      </c>
      <c r="AK71" t="s">
        <v>74</v>
      </c>
    </row>
    <row r="72" spans="10:41" x14ac:dyDescent="0.25">
      <c r="J72" t="s">
        <v>17</v>
      </c>
      <c r="K72">
        <f>2^-D3</f>
        <v>1.8860303002418871E-9</v>
      </c>
      <c r="L72">
        <f t="shared" ref="L72:L130" si="0">2^-R3</f>
        <v>3.1195822637842117E-9</v>
      </c>
    </row>
    <row r="73" spans="10:41" ht="15.75" thickBot="1" x14ac:dyDescent="0.3">
      <c r="J73" t="s">
        <v>17</v>
      </c>
      <c r="L73">
        <f t="shared" si="0"/>
        <v>2.420580130918775E-9</v>
      </c>
      <c r="N73" t="s">
        <v>49</v>
      </c>
      <c r="U73" t="s">
        <v>49</v>
      </c>
      <c r="AB73" t="s">
        <v>49</v>
      </c>
      <c r="AI73" t="s">
        <v>49</v>
      </c>
    </row>
    <row r="74" spans="10:41" x14ac:dyDescent="0.25">
      <c r="J74" t="s">
        <v>17</v>
      </c>
      <c r="L74">
        <f t="shared" si="0"/>
        <v>2.8765765320203614E-9</v>
      </c>
      <c r="N74" s="6" t="s">
        <v>50</v>
      </c>
      <c r="O74" s="6" t="s">
        <v>51</v>
      </c>
      <c r="P74" s="6" t="s">
        <v>52</v>
      </c>
      <c r="Q74" s="6" t="s">
        <v>53</v>
      </c>
      <c r="R74" s="6" t="s">
        <v>54</v>
      </c>
      <c r="U74" s="6" t="s">
        <v>50</v>
      </c>
      <c r="V74" s="6" t="s">
        <v>51</v>
      </c>
      <c r="W74" s="6" t="s">
        <v>52</v>
      </c>
      <c r="X74" s="6" t="s">
        <v>53</v>
      </c>
      <c r="Y74" s="6" t="s">
        <v>54</v>
      </c>
      <c r="AB74" s="6" t="s">
        <v>50</v>
      </c>
      <c r="AC74" s="6" t="s">
        <v>51</v>
      </c>
      <c r="AD74" s="6" t="s">
        <v>52</v>
      </c>
      <c r="AE74" s="6" t="s">
        <v>53</v>
      </c>
      <c r="AF74" s="6" t="s">
        <v>54</v>
      </c>
      <c r="AI74" s="6" t="s">
        <v>50</v>
      </c>
      <c r="AJ74" s="6" t="s">
        <v>51</v>
      </c>
      <c r="AK74" s="6" t="s">
        <v>52</v>
      </c>
      <c r="AL74" s="6" t="s">
        <v>53</v>
      </c>
      <c r="AM74" s="6" t="s">
        <v>54</v>
      </c>
    </row>
    <row r="75" spans="10:41" x14ac:dyDescent="0.25">
      <c r="J75" t="s">
        <v>18</v>
      </c>
      <c r="K75">
        <f>2^-D4</f>
        <v>8.8721327301481491E-10</v>
      </c>
      <c r="L75">
        <f t="shared" si="0"/>
        <v>8.3761132522277047E-10</v>
      </c>
      <c r="N75" s="4" t="s">
        <v>47</v>
      </c>
      <c r="O75" s="4">
        <v>2</v>
      </c>
      <c r="P75" s="4">
        <v>3.6579986730260736E-9</v>
      </c>
      <c r="Q75" s="4">
        <v>1.8289993365130368E-9</v>
      </c>
      <c r="R75" s="4">
        <v>6.5050616476828942E-21</v>
      </c>
      <c r="U75" s="4" t="s">
        <v>66</v>
      </c>
      <c r="V75" s="4">
        <v>2</v>
      </c>
      <c r="W75" s="4">
        <v>3.7622914447331737E-10</v>
      </c>
      <c r="X75" s="4">
        <v>1.8811457223665869E-10</v>
      </c>
      <c r="Y75" s="4">
        <v>6.6701949971338998E-22</v>
      </c>
      <c r="AB75" s="4" t="s">
        <v>66</v>
      </c>
      <c r="AC75" s="4">
        <v>2</v>
      </c>
      <c r="AD75" s="4">
        <v>1.3372125374733751E-9</v>
      </c>
      <c r="AE75" s="4">
        <v>6.6860626873668754E-10</v>
      </c>
      <c r="AF75" s="4">
        <v>1.2157237418885623E-20</v>
      </c>
      <c r="AI75" s="4" t="s">
        <v>66</v>
      </c>
      <c r="AJ75" s="4">
        <v>2</v>
      </c>
      <c r="AK75" s="4">
        <v>6.8985674082657122E-7</v>
      </c>
      <c r="AL75" s="4">
        <v>3.4492837041328561E-7</v>
      </c>
      <c r="AM75" s="4">
        <v>1.5286094109130068E-13</v>
      </c>
    </row>
    <row r="76" spans="10:41" ht="15.75" thickBot="1" x14ac:dyDescent="0.3">
      <c r="J76" t="s">
        <v>18</v>
      </c>
      <c r="K76">
        <f>2^-D5</f>
        <v>1.0448912908607036E-9</v>
      </c>
      <c r="L76">
        <f t="shared" si="0"/>
        <v>1.0156144692238968E-9</v>
      </c>
      <c r="N76" s="5" t="s">
        <v>29</v>
      </c>
      <c r="O76" s="5">
        <v>4</v>
      </c>
      <c r="P76" s="5">
        <v>1.1588651163789921E-8</v>
      </c>
      <c r="Q76" s="5">
        <v>2.8971627909474801E-9</v>
      </c>
      <c r="R76" s="5">
        <v>1.1750416864545607E-19</v>
      </c>
      <c r="U76" s="5" t="s">
        <v>67</v>
      </c>
      <c r="V76" s="5">
        <v>4</v>
      </c>
      <c r="W76" s="5">
        <v>7.1745730539492261E-10</v>
      </c>
      <c r="X76" s="5">
        <v>1.7936432634873065E-10</v>
      </c>
      <c r="Y76" s="5">
        <v>3.802745070945413E-21</v>
      </c>
      <c r="AB76" s="5" t="s">
        <v>67</v>
      </c>
      <c r="AC76" s="5">
        <v>4</v>
      </c>
      <c r="AD76" s="5">
        <v>3.13939710225632E-9</v>
      </c>
      <c r="AE76" s="5">
        <v>7.8484927556408001E-10</v>
      </c>
      <c r="AF76" s="5">
        <v>1.3239526818411547E-20</v>
      </c>
      <c r="AI76" s="5" t="s">
        <v>67</v>
      </c>
      <c r="AJ76" s="5">
        <v>2</v>
      </c>
      <c r="AK76" s="5">
        <v>6.8364449587185223E-7</v>
      </c>
      <c r="AL76" s="5">
        <v>3.4182224793592611E-7</v>
      </c>
      <c r="AM76" s="5">
        <v>1.0797787702010177E-13</v>
      </c>
    </row>
    <row r="77" spans="10:41" x14ac:dyDescent="0.25">
      <c r="J77" t="s">
        <v>18</v>
      </c>
      <c r="L77">
        <f t="shared" si="0"/>
        <v>8.6355073976839043E-10</v>
      </c>
    </row>
    <row r="78" spans="10:41" x14ac:dyDescent="0.25">
      <c r="J78" t="s">
        <v>18</v>
      </c>
      <c r="L78">
        <f t="shared" si="0"/>
        <v>7.9960137273907109E-10</v>
      </c>
    </row>
    <row r="79" spans="10:41" ht="15.75" thickBot="1" x14ac:dyDescent="0.3">
      <c r="J79" t="s">
        <v>19</v>
      </c>
      <c r="K79">
        <f>2^-D6</f>
        <v>5.1596776948539814E-10</v>
      </c>
      <c r="L79">
        <f t="shared" si="0"/>
        <v>4.908495691096121E-10</v>
      </c>
      <c r="N79" t="s">
        <v>55</v>
      </c>
      <c r="U79" t="s">
        <v>55</v>
      </c>
      <c r="AB79" t="s">
        <v>55</v>
      </c>
      <c r="AI79" t="s">
        <v>55</v>
      </c>
    </row>
    <row r="80" spans="10:41" x14ac:dyDescent="0.25">
      <c r="J80" t="s">
        <v>19</v>
      </c>
      <c r="K80">
        <f t="shared" ref="K80" si="1">2^-D7</f>
        <v>4.5607811658965711E-10</v>
      </c>
      <c r="L80">
        <f t="shared" si="0"/>
        <v>8.3645095385977522E-10</v>
      </c>
      <c r="N80" s="6" t="s">
        <v>56</v>
      </c>
      <c r="O80" s="6" t="s">
        <v>57</v>
      </c>
      <c r="P80" s="6" t="s">
        <v>58</v>
      </c>
      <c r="Q80" s="6" t="s">
        <v>59</v>
      </c>
      <c r="R80" s="6" t="s">
        <v>60</v>
      </c>
      <c r="S80" s="6" t="s">
        <v>61</v>
      </c>
      <c r="T80" s="6" t="s">
        <v>62</v>
      </c>
      <c r="U80" s="6" t="s">
        <v>56</v>
      </c>
      <c r="V80" s="6" t="s">
        <v>57</v>
      </c>
      <c r="W80" s="6" t="s">
        <v>58</v>
      </c>
      <c r="X80" s="6" t="s">
        <v>59</v>
      </c>
      <c r="Y80" s="6" t="s">
        <v>60</v>
      </c>
      <c r="Z80" s="6" t="s">
        <v>61</v>
      </c>
      <c r="AA80" s="6" t="s">
        <v>62</v>
      </c>
      <c r="AB80" s="6" t="s">
        <v>56</v>
      </c>
      <c r="AC80" s="6" t="s">
        <v>57</v>
      </c>
      <c r="AD80" s="6" t="s">
        <v>58</v>
      </c>
      <c r="AE80" s="6" t="s">
        <v>59</v>
      </c>
      <c r="AF80" s="6" t="s">
        <v>60</v>
      </c>
      <c r="AG80" s="6" t="s">
        <v>61</v>
      </c>
      <c r="AH80" s="6" t="s">
        <v>62</v>
      </c>
      <c r="AI80" s="6" t="s">
        <v>56</v>
      </c>
      <c r="AJ80" s="6" t="s">
        <v>57</v>
      </c>
      <c r="AK80" s="6" t="s">
        <v>58</v>
      </c>
      <c r="AL80" s="6" t="s">
        <v>59</v>
      </c>
      <c r="AM80" s="6" t="s">
        <v>60</v>
      </c>
      <c r="AN80" s="6" t="s">
        <v>61</v>
      </c>
      <c r="AO80" s="6" t="s">
        <v>62</v>
      </c>
    </row>
    <row r="81" spans="10:41" x14ac:dyDescent="0.25">
      <c r="J81" t="s">
        <v>19</v>
      </c>
      <c r="L81">
        <f t="shared" si="0"/>
        <v>4.2553592949612166E-10</v>
      </c>
      <c r="N81" s="4" t="s">
        <v>63</v>
      </c>
      <c r="O81" s="4">
        <v>1.5212975538524315E-18</v>
      </c>
      <c r="P81" s="4">
        <v>1</v>
      </c>
      <c r="Q81" s="4">
        <v>1.5212975538524315E-18</v>
      </c>
      <c r="R81" s="4">
        <v>16.949561149218962</v>
      </c>
      <c r="S81" s="4">
        <v>1.4648414935537845E-2</v>
      </c>
      <c r="T81" s="4">
        <v>7.708647422176786</v>
      </c>
      <c r="U81" s="4" t="s">
        <v>63</v>
      </c>
      <c r="V81" s="4">
        <v>1.0208907079893594E-22</v>
      </c>
      <c r="W81" s="4">
        <v>1</v>
      </c>
      <c r="X81" s="4">
        <v>1.0208907079893594E-22</v>
      </c>
      <c r="Y81" s="4">
        <v>3.3817612374780412E-2</v>
      </c>
      <c r="Z81" s="4">
        <v>0.86304141433274939</v>
      </c>
      <c r="AA81" s="4">
        <v>7.708647422176786</v>
      </c>
      <c r="AB81" s="4" t="s">
        <v>63</v>
      </c>
      <c r="AC81" s="4">
        <v>1.8016582181697624E-20</v>
      </c>
      <c r="AD81" s="4">
        <v>1</v>
      </c>
      <c r="AE81" s="4">
        <v>1.8016582181697624E-20</v>
      </c>
      <c r="AF81" s="4">
        <v>1.3892085306811683</v>
      </c>
      <c r="AG81" s="4">
        <v>0.30386389197304703</v>
      </c>
      <c r="AH81" s="4">
        <v>7.708647422176786</v>
      </c>
      <c r="AI81" s="4" t="s">
        <v>63</v>
      </c>
      <c r="AJ81" s="4">
        <v>9.6479968443339541E-18</v>
      </c>
      <c r="AK81" s="4">
        <v>1</v>
      </c>
      <c r="AL81" s="4">
        <v>9.6479968443339541E-18</v>
      </c>
      <c r="AM81" s="4">
        <v>7.3976694988806154E-5</v>
      </c>
      <c r="AN81" s="4">
        <v>0.99391830785001778</v>
      </c>
      <c r="AO81" s="4">
        <v>18.512820512820511</v>
      </c>
    </row>
    <row r="82" spans="10:41" x14ac:dyDescent="0.25">
      <c r="J82" t="s">
        <v>19</v>
      </c>
      <c r="L82">
        <f t="shared" si="0"/>
        <v>4.2171868636171419E-10</v>
      </c>
      <c r="N82" s="4" t="s">
        <v>64</v>
      </c>
      <c r="O82" s="4">
        <v>3.5901756758405111E-19</v>
      </c>
      <c r="P82" s="4">
        <v>4</v>
      </c>
      <c r="Q82" s="4">
        <v>8.9754391896012778E-20</v>
      </c>
      <c r="R82" s="4"/>
      <c r="S82" s="4"/>
      <c r="T82" s="4"/>
      <c r="U82" s="4" t="s">
        <v>64</v>
      </c>
      <c r="V82" s="4">
        <v>1.2075254712549628E-20</v>
      </c>
      <c r="W82" s="4">
        <v>4</v>
      </c>
      <c r="X82" s="4">
        <v>3.0188136781374069E-21</v>
      </c>
      <c r="Y82" s="4"/>
      <c r="Z82" s="4"/>
      <c r="AA82" s="4"/>
      <c r="AB82" s="4" t="s">
        <v>64</v>
      </c>
      <c r="AC82" s="4">
        <v>5.1875817874120263E-20</v>
      </c>
      <c r="AD82" s="4">
        <v>4</v>
      </c>
      <c r="AE82" s="4">
        <v>1.2968954468530066E-20</v>
      </c>
      <c r="AF82" s="4"/>
      <c r="AG82" s="4"/>
      <c r="AH82" s="4"/>
      <c r="AI82" s="4" t="s">
        <v>64</v>
      </c>
      <c r="AJ82" s="4">
        <v>2.6083881811140248E-13</v>
      </c>
      <c r="AK82" s="4">
        <v>2</v>
      </c>
      <c r="AL82" s="4">
        <v>1.3041940905570124E-13</v>
      </c>
      <c r="AM82" s="4"/>
      <c r="AN82" s="4"/>
      <c r="AO82" s="4"/>
    </row>
    <row r="83" spans="10:41" x14ac:dyDescent="0.25">
      <c r="J83" t="s">
        <v>4</v>
      </c>
      <c r="K83">
        <f>2^-D8</f>
        <v>6.2691982336192471E-10</v>
      </c>
      <c r="L83">
        <f t="shared" si="0"/>
        <v>9.3520390171462117E-10</v>
      </c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0:41" ht="15.75" thickBot="1" x14ac:dyDescent="0.3">
      <c r="J84" t="s">
        <v>4</v>
      </c>
      <c r="K84">
        <f>2^-D9</f>
        <v>7.5594483034431981E-10</v>
      </c>
      <c r="L84">
        <f t="shared" si="0"/>
        <v>9.7424251939405752E-10</v>
      </c>
      <c r="N84" s="5" t="s">
        <v>65</v>
      </c>
      <c r="O84" s="5">
        <v>1.8803151214364827E-18</v>
      </c>
      <c r="P84" s="5">
        <v>5</v>
      </c>
      <c r="Q84" s="5"/>
      <c r="R84" s="5"/>
      <c r="S84" s="5"/>
      <c r="T84" s="5"/>
      <c r="U84" s="5" t="s">
        <v>65</v>
      </c>
      <c r="V84" s="5">
        <v>1.2177343783348564E-20</v>
      </c>
      <c r="W84" s="5">
        <v>5</v>
      </c>
      <c r="X84" s="5"/>
      <c r="Y84" s="5"/>
      <c r="Z84" s="5"/>
      <c r="AA84" s="5"/>
      <c r="AB84" s="5" t="s">
        <v>65</v>
      </c>
      <c r="AC84" s="5">
        <v>6.9892400055817887E-20</v>
      </c>
      <c r="AD84" s="5">
        <v>5</v>
      </c>
      <c r="AE84" s="5"/>
      <c r="AF84" s="5"/>
      <c r="AG84" s="5"/>
      <c r="AH84" s="5"/>
      <c r="AI84" s="5" t="s">
        <v>65</v>
      </c>
      <c r="AJ84" s="5">
        <v>2.6084846610824682E-13</v>
      </c>
      <c r="AK84" s="5">
        <v>3</v>
      </c>
      <c r="AL84" s="5"/>
      <c r="AM84" s="5"/>
      <c r="AN84" s="5"/>
      <c r="AO84" s="5"/>
    </row>
    <row r="85" spans="10:41" x14ac:dyDescent="0.25">
      <c r="J85" t="s">
        <v>4</v>
      </c>
      <c r="L85">
        <f t="shared" si="0"/>
        <v>6.0682517912392391E-10</v>
      </c>
    </row>
    <row r="86" spans="10:41" x14ac:dyDescent="0.25">
      <c r="J86" t="s">
        <v>4</v>
      </c>
      <c r="L86">
        <f t="shared" si="0"/>
        <v>6.9080616060696742E-10</v>
      </c>
      <c r="N86" t="s">
        <v>48</v>
      </c>
      <c r="P86" t="s">
        <v>78</v>
      </c>
      <c r="U86" t="s">
        <v>48</v>
      </c>
      <c r="W86" t="s">
        <v>79</v>
      </c>
      <c r="AB86" t="s">
        <v>48</v>
      </c>
      <c r="AD86" t="s">
        <v>71</v>
      </c>
      <c r="AI86" t="s">
        <v>48</v>
      </c>
      <c r="AK86" t="s">
        <v>37</v>
      </c>
    </row>
    <row r="87" spans="10:41" x14ac:dyDescent="0.25">
      <c r="J87" t="s">
        <v>5</v>
      </c>
      <c r="K87">
        <f>2^-D10</f>
        <v>1.6985232292676548E-10</v>
      </c>
      <c r="L87">
        <f t="shared" si="0"/>
        <v>2.0983872530302762E-10</v>
      </c>
    </row>
    <row r="88" spans="10:41" ht="15.75" thickBot="1" x14ac:dyDescent="0.3">
      <c r="J88" t="s">
        <v>5</v>
      </c>
      <c r="K88">
        <f>2^-D11</f>
        <v>2.063768215465519E-10</v>
      </c>
      <c r="L88">
        <f t="shared" si="0"/>
        <v>2.5058168097953287E-10</v>
      </c>
      <c r="N88" t="s">
        <v>49</v>
      </c>
      <c r="U88" t="s">
        <v>49</v>
      </c>
      <c r="AB88" t="s">
        <v>49</v>
      </c>
      <c r="AI88" t="s">
        <v>49</v>
      </c>
    </row>
    <row r="89" spans="10:41" x14ac:dyDescent="0.25">
      <c r="J89" t="s">
        <v>5</v>
      </c>
      <c r="L89">
        <f t="shared" si="0"/>
        <v>1.3940486877911366E-10</v>
      </c>
      <c r="N89" s="6" t="s">
        <v>50</v>
      </c>
      <c r="O89" s="6" t="s">
        <v>51</v>
      </c>
      <c r="P89" s="6" t="s">
        <v>52</v>
      </c>
      <c r="Q89" s="6" t="s">
        <v>53</v>
      </c>
      <c r="R89" s="6" t="s">
        <v>54</v>
      </c>
      <c r="U89" s="6" t="s">
        <v>50</v>
      </c>
      <c r="V89" s="6" t="s">
        <v>51</v>
      </c>
      <c r="W89" s="6" t="s">
        <v>52</v>
      </c>
      <c r="X89" s="6" t="s">
        <v>53</v>
      </c>
      <c r="Y89" s="6" t="s">
        <v>54</v>
      </c>
      <c r="AB89" s="6" t="s">
        <v>50</v>
      </c>
      <c r="AC89" s="6" t="s">
        <v>51</v>
      </c>
      <c r="AD89" s="6" t="s">
        <v>52</v>
      </c>
      <c r="AE89" s="6" t="s">
        <v>53</v>
      </c>
      <c r="AF89" s="6" t="s">
        <v>54</v>
      </c>
      <c r="AI89" s="6" t="s">
        <v>50</v>
      </c>
      <c r="AJ89" s="6" t="s">
        <v>51</v>
      </c>
      <c r="AK89" s="6" t="s">
        <v>52</v>
      </c>
      <c r="AL89" s="6" t="s">
        <v>53</v>
      </c>
      <c r="AM89" s="6" t="s">
        <v>54</v>
      </c>
    </row>
    <row r="90" spans="10:41" x14ac:dyDescent="0.25">
      <c r="J90" t="s">
        <v>5</v>
      </c>
      <c r="L90">
        <f t="shared" si="0"/>
        <v>1.1763203033324848E-10</v>
      </c>
      <c r="N90" s="4" t="s">
        <v>66</v>
      </c>
      <c r="O90" s="4">
        <v>2</v>
      </c>
      <c r="P90" s="4">
        <v>1.9321045638755186E-9</v>
      </c>
      <c r="Q90" s="4">
        <v>9.6605228193775931E-10</v>
      </c>
      <c r="R90" s="4">
        <v>1.2431178655904198E-20</v>
      </c>
      <c r="U90" s="4" t="s">
        <v>66</v>
      </c>
      <c r="V90" s="4">
        <v>2</v>
      </c>
      <c r="W90" s="4">
        <v>3.0389286201561439E-11</v>
      </c>
      <c r="X90" s="4">
        <v>1.5194643100780719E-11</v>
      </c>
      <c r="Y90" s="4">
        <v>1.3290699809852389E-22</v>
      </c>
      <c r="AB90" s="4" t="s">
        <v>66</v>
      </c>
      <c r="AC90" s="4">
        <v>2</v>
      </c>
      <c r="AD90" s="4">
        <v>4.7317047335435047E-9</v>
      </c>
      <c r="AE90" s="4">
        <v>2.3658523667717524E-9</v>
      </c>
      <c r="AF90" s="4">
        <v>5.8927231990664927E-19</v>
      </c>
      <c r="AI90" s="4" t="s">
        <v>66</v>
      </c>
      <c r="AJ90" s="4">
        <v>2</v>
      </c>
      <c r="AK90" s="4">
        <v>1.0116877011563182E-5</v>
      </c>
      <c r="AL90" s="4">
        <v>5.0584385057815911E-6</v>
      </c>
      <c r="AM90" s="4">
        <v>4.4424432147417718E-11</v>
      </c>
    </row>
    <row r="91" spans="10:41" ht="15.75" thickBot="1" x14ac:dyDescent="0.3">
      <c r="J91" t="s">
        <v>6</v>
      </c>
      <c r="K91">
        <f>2^-D12</f>
        <v>7.0427415404537089E-12</v>
      </c>
      <c r="L91">
        <f t="shared" si="0"/>
        <v>4.3295258726997671E-11</v>
      </c>
      <c r="N91" s="5" t="s">
        <v>67</v>
      </c>
      <c r="O91" s="5">
        <v>4</v>
      </c>
      <c r="P91" s="5">
        <v>3.5163779069541285E-9</v>
      </c>
      <c r="Q91" s="5">
        <v>8.7909447673853212E-10</v>
      </c>
      <c r="R91" s="5">
        <v>8.9731071834499135E-21</v>
      </c>
      <c r="U91" s="5" t="s">
        <v>67</v>
      </c>
      <c r="V91" s="5">
        <v>4</v>
      </c>
      <c r="W91" s="5">
        <v>1.4510174450604314E-10</v>
      </c>
      <c r="X91" s="5">
        <v>3.6275436126510785E-11</v>
      </c>
      <c r="Y91" s="5">
        <v>4.5667785273248716E-22</v>
      </c>
      <c r="AB91" s="5" t="s">
        <v>67</v>
      </c>
      <c r="AC91" s="5">
        <v>4</v>
      </c>
      <c r="AD91" s="5">
        <v>7.6051546681593224E-9</v>
      </c>
      <c r="AE91" s="5">
        <v>1.9012886670398306E-9</v>
      </c>
      <c r="AF91" s="5">
        <v>2.8933082229050031E-19</v>
      </c>
      <c r="AI91" s="5" t="s">
        <v>67</v>
      </c>
      <c r="AJ91" s="5">
        <v>2</v>
      </c>
      <c r="AK91" s="5">
        <v>9.9548414955918154E-7</v>
      </c>
      <c r="AL91" s="5">
        <v>4.9774207477959077E-7</v>
      </c>
      <c r="AM91" s="5">
        <v>4.0975286551139058E-13</v>
      </c>
    </row>
    <row r="92" spans="10:41" x14ac:dyDescent="0.25">
      <c r="J92" t="s">
        <v>6</v>
      </c>
      <c r="K92">
        <f>2^-D13</f>
        <v>2.334654466110773E-11</v>
      </c>
      <c r="L92">
        <f t="shared" si="0"/>
        <v>6.3387969004462042E-11</v>
      </c>
    </row>
    <row r="93" spans="10:41" x14ac:dyDescent="0.25">
      <c r="J93" t="s">
        <v>6</v>
      </c>
      <c r="L93">
        <f t="shared" si="0"/>
        <v>1.7952802151696144E-11</v>
      </c>
    </row>
    <row r="94" spans="10:41" ht="15.75" thickBot="1" x14ac:dyDescent="0.3">
      <c r="J94" t="s">
        <v>6</v>
      </c>
      <c r="L94">
        <f t="shared" si="0"/>
        <v>2.0465714622887286E-11</v>
      </c>
      <c r="N94" t="s">
        <v>55</v>
      </c>
      <c r="U94" t="s">
        <v>55</v>
      </c>
      <c r="AB94" t="s">
        <v>55</v>
      </c>
      <c r="AI94" t="s">
        <v>55</v>
      </c>
    </row>
    <row r="95" spans="10:41" x14ac:dyDescent="0.25">
      <c r="J95" t="s">
        <v>7</v>
      </c>
      <c r="K95">
        <f>2^-D14</f>
        <v>1.8216035949502745E-11</v>
      </c>
      <c r="L95">
        <f t="shared" si="0"/>
        <v>8.398950372715663E-11</v>
      </c>
      <c r="N95" s="6" t="s">
        <v>56</v>
      </c>
      <c r="O95" s="6" t="s">
        <v>57</v>
      </c>
      <c r="P95" s="6" t="s">
        <v>58</v>
      </c>
      <c r="Q95" s="6" t="s">
        <v>59</v>
      </c>
      <c r="R95" s="6" t="s">
        <v>60</v>
      </c>
      <c r="S95" s="6" t="s">
        <v>61</v>
      </c>
      <c r="T95" s="6" t="s">
        <v>62</v>
      </c>
      <c r="U95" s="6" t="s">
        <v>56</v>
      </c>
      <c r="V95" s="6" t="s">
        <v>57</v>
      </c>
      <c r="W95" s="6" t="s">
        <v>58</v>
      </c>
      <c r="X95" s="6" t="s">
        <v>59</v>
      </c>
      <c r="Y95" s="6" t="s">
        <v>60</v>
      </c>
      <c r="Z95" s="6" t="s">
        <v>61</v>
      </c>
      <c r="AA95" s="6" t="s">
        <v>62</v>
      </c>
      <c r="AB95" s="6" t="s">
        <v>56</v>
      </c>
      <c r="AC95" s="6" t="s">
        <v>57</v>
      </c>
      <c r="AD95" s="6" t="s">
        <v>58</v>
      </c>
      <c r="AE95" s="6" t="s">
        <v>59</v>
      </c>
      <c r="AF95" s="6" t="s">
        <v>60</v>
      </c>
      <c r="AG95" s="6" t="s">
        <v>61</v>
      </c>
      <c r="AH95" s="6" t="s">
        <v>62</v>
      </c>
      <c r="AI95" s="6" t="s">
        <v>56</v>
      </c>
      <c r="AJ95" s="6" t="s">
        <v>57</v>
      </c>
      <c r="AK95" s="6" t="s">
        <v>58</v>
      </c>
      <c r="AL95" s="6" t="s">
        <v>59</v>
      </c>
      <c r="AM95" s="6" t="s">
        <v>60</v>
      </c>
      <c r="AN95" s="6" t="s">
        <v>61</v>
      </c>
      <c r="AO95" s="6" t="s">
        <v>62</v>
      </c>
    </row>
    <row r="96" spans="10:41" x14ac:dyDescent="0.25">
      <c r="J96" t="s">
        <v>7</v>
      </c>
      <c r="K96">
        <f>2^-D15</f>
        <v>2.208717710126148E-11</v>
      </c>
      <c r="L96">
        <f t="shared" si="0"/>
        <v>1.2348030476926576E-10</v>
      </c>
      <c r="N96" s="4" t="s">
        <v>63</v>
      </c>
      <c r="O96" s="4">
        <v>1.008221318008896E-20</v>
      </c>
      <c r="P96" s="4">
        <v>1</v>
      </c>
      <c r="Q96" s="4">
        <v>1.008221318008896E-20</v>
      </c>
      <c r="R96" s="4">
        <v>1.0248625178580681</v>
      </c>
      <c r="S96" s="4">
        <v>0.36862939483625851</v>
      </c>
      <c r="T96" s="4">
        <v>7.708647422176786</v>
      </c>
      <c r="U96" s="4" t="s">
        <v>63</v>
      </c>
      <c r="V96" s="4">
        <v>5.925331127915594E-22</v>
      </c>
      <c r="W96" s="4">
        <v>1</v>
      </c>
      <c r="X96" s="4">
        <v>5.925331127915594E-22</v>
      </c>
      <c r="Y96" s="4">
        <v>1.5769968021938652</v>
      </c>
      <c r="Z96" s="4">
        <v>0.27754314353575732</v>
      </c>
      <c r="AA96" s="4">
        <v>7.708647422176786</v>
      </c>
      <c r="AB96" s="4" t="s">
        <v>63</v>
      </c>
      <c r="AC96" s="4">
        <v>2.8775924147814844E-19</v>
      </c>
      <c r="AD96" s="4">
        <v>1</v>
      </c>
      <c r="AE96" s="4">
        <v>2.8775924147814844E-19</v>
      </c>
      <c r="AF96" s="4">
        <v>0.78986123617068105</v>
      </c>
      <c r="AG96" s="4">
        <v>0.42435875858429278</v>
      </c>
      <c r="AH96" s="4">
        <v>7.708647422176786</v>
      </c>
      <c r="AI96" s="4" t="s">
        <v>63</v>
      </c>
      <c r="AJ96" s="4">
        <v>2.0799951935754388E-11</v>
      </c>
      <c r="AK96" s="4">
        <v>1</v>
      </c>
      <c r="AL96" s="4">
        <v>2.0799951935754388E-11</v>
      </c>
      <c r="AM96" s="4">
        <v>0.92786127057985668</v>
      </c>
      <c r="AN96" s="4">
        <v>0.43705459802309332</v>
      </c>
      <c r="AO96" s="4">
        <v>18.512820512820511</v>
      </c>
    </row>
    <row r="97" spans="10:41" x14ac:dyDescent="0.25">
      <c r="J97" t="s">
        <v>7</v>
      </c>
      <c r="L97">
        <f t="shared" si="0"/>
        <v>4.0761553708207815E-11</v>
      </c>
      <c r="N97" s="4" t="s">
        <v>64</v>
      </c>
      <c r="O97" s="4">
        <v>3.9350500206253937E-20</v>
      </c>
      <c r="P97" s="4">
        <v>4</v>
      </c>
      <c r="Q97" s="4">
        <v>9.8376250515634844E-21</v>
      </c>
      <c r="R97" s="4"/>
      <c r="S97" s="4"/>
      <c r="T97" s="4"/>
      <c r="U97" s="4" t="s">
        <v>64</v>
      </c>
      <c r="V97" s="4">
        <v>1.5029405562959853E-21</v>
      </c>
      <c r="W97" s="4">
        <v>4</v>
      </c>
      <c r="X97" s="4">
        <v>3.7573513907399631E-22</v>
      </c>
      <c r="Y97" s="4"/>
      <c r="Z97" s="4"/>
      <c r="AA97" s="4"/>
      <c r="AB97" s="4" t="s">
        <v>64</v>
      </c>
      <c r="AC97" s="4">
        <v>1.4572647867781503E-18</v>
      </c>
      <c r="AD97" s="4">
        <v>4</v>
      </c>
      <c r="AE97" s="4">
        <v>3.6431619669453756E-19</v>
      </c>
      <c r="AF97" s="4"/>
      <c r="AG97" s="4"/>
      <c r="AH97" s="4"/>
      <c r="AI97" s="4" t="s">
        <v>64</v>
      </c>
      <c r="AJ97" s="4">
        <v>4.4834185012929112E-11</v>
      </c>
      <c r="AK97" s="4">
        <v>2</v>
      </c>
      <c r="AL97" s="4">
        <v>2.2417092506464556E-11</v>
      </c>
      <c r="AM97" s="4"/>
      <c r="AN97" s="4"/>
      <c r="AO97" s="4"/>
    </row>
    <row r="98" spans="10:41" x14ac:dyDescent="0.25">
      <c r="J98" t="s">
        <v>7</v>
      </c>
      <c r="L98">
        <f t="shared" si="0"/>
        <v>5.760559907737222E-11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0:41" ht="15.75" thickBot="1" x14ac:dyDescent="0.3">
      <c r="J99" t="s">
        <v>8</v>
      </c>
      <c r="K99">
        <f>2^-D16</f>
        <v>4.7443453944440938E-11</v>
      </c>
      <c r="L99">
        <f t="shared" si="0"/>
        <v>2.9367267673505683E-11</v>
      </c>
      <c r="N99" s="5" t="s">
        <v>65</v>
      </c>
      <c r="O99" s="5">
        <v>4.9432713386342898E-20</v>
      </c>
      <c r="P99" s="5">
        <v>5</v>
      </c>
      <c r="Q99" s="5"/>
      <c r="R99" s="5"/>
      <c r="S99" s="5"/>
      <c r="T99" s="5"/>
      <c r="U99" s="5" t="s">
        <v>65</v>
      </c>
      <c r="V99" s="5">
        <v>2.0954736690875447E-21</v>
      </c>
      <c r="W99" s="5">
        <v>5</v>
      </c>
      <c r="X99" s="5"/>
      <c r="Y99" s="5"/>
      <c r="Z99" s="5"/>
      <c r="AA99" s="5"/>
      <c r="AB99" s="5" t="s">
        <v>65</v>
      </c>
      <c r="AC99" s="5">
        <v>1.7450240282562987E-18</v>
      </c>
      <c r="AD99" s="5">
        <v>5</v>
      </c>
      <c r="AE99" s="5"/>
      <c r="AF99" s="5"/>
      <c r="AG99" s="5"/>
      <c r="AH99" s="5"/>
      <c r="AI99" s="5" t="s">
        <v>65</v>
      </c>
      <c r="AJ99" s="5">
        <v>6.5634136948683499E-11</v>
      </c>
      <c r="AK99" s="5">
        <v>3</v>
      </c>
      <c r="AL99" s="5"/>
      <c r="AM99" s="5"/>
      <c r="AN99" s="5"/>
      <c r="AO99" s="5"/>
    </row>
    <row r="100" spans="10:41" x14ac:dyDescent="0.25">
      <c r="J100" t="s">
        <v>8</v>
      </c>
      <c r="K100">
        <f>2^-D17</f>
        <v>2.5143910531195587E-11</v>
      </c>
      <c r="L100">
        <f t="shared" si="0"/>
        <v>4.3235280337418333E-11</v>
      </c>
    </row>
    <row r="101" spans="10:41" x14ac:dyDescent="0.25">
      <c r="J101" t="s">
        <v>8</v>
      </c>
      <c r="L101">
        <f t="shared" si="0"/>
        <v>2.3820588295080352E-11</v>
      </c>
      <c r="N101" t="s">
        <v>48</v>
      </c>
      <c r="P101" t="s">
        <v>3</v>
      </c>
      <c r="U101" t="s">
        <v>48</v>
      </c>
      <c r="W101" t="s">
        <v>80</v>
      </c>
      <c r="AB101" t="s">
        <v>48</v>
      </c>
      <c r="AD101" t="s">
        <v>72</v>
      </c>
      <c r="AI101" t="s">
        <v>48</v>
      </c>
      <c r="AK101" t="s">
        <v>38</v>
      </c>
    </row>
    <row r="102" spans="10:41" x14ac:dyDescent="0.25">
      <c r="J102" t="s">
        <v>8</v>
      </c>
      <c r="L102">
        <f t="shared" si="0"/>
        <v>3.5781380349496145E-11</v>
      </c>
    </row>
    <row r="103" spans="10:41" ht="15.75" thickBot="1" x14ac:dyDescent="0.3">
      <c r="J103" t="s">
        <v>20</v>
      </c>
      <c r="K103">
        <f>2^-D18</f>
        <v>7.4657176565322623E-10</v>
      </c>
      <c r="L103">
        <f t="shared" si="0"/>
        <v>8.563977164697459E-10</v>
      </c>
      <c r="N103" t="s">
        <v>49</v>
      </c>
      <c r="U103" t="s">
        <v>49</v>
      </c>
      <c r="AB103" t="s">
        <v>49</v>
      </c>
      <c r="AI103" t="s">
        <v>49</v>
      </c>
    </row>
    <row r="104" spans="10:41" x14ac:dyDescent="0.25">
      <c r="J104" t="s">
        <v>20</v>
      </c>
      <c r="K104">
        <f>2^-D19</f>
        <v>5.9064077182014875E-10</v>
      </c>
      <c r="L104">
        <f t="shared" si="0"/>
        <v>9.0900041235259268E-10</v>
      </c>
      <c r="N104" s="6" t="s">
        <v>50</v>
      </c>
      <c r="O104" s="6" t="s">
        <v>51</v>
      </c>
      <c r="P104" s="6" t="s">
        <v>52</v>
      </c>
      <c r="Q104" s="6" t="s">
        <v>53</v>
      </c>
      <c r="R104" s="6" t="s">
        <v>54</v>
      </c>
      <c r="U104" s="6" t="s">
        <v>50</v>
      </c>
      <c r="V104" s="6" t="s">
        <v>51</v>
      </c>
      <c r="W104" s="6" t="s">
        <v>52</v>
      </c>
      <c r="X104" s="6" t="s">
        <v>53</v>
      </c>
      <c r="Y104" s="6" t="s">
        <v>54</v>
      </c>
      <c r="AB104" s="6" t="s">
        <v>50</v>
      </c>
      <c r="AC104" s="6" t="s">
        <v>51</v>
      </c>
      <c r="AD104" s="6" t="s">
        <v>52</v>
      </c>
      <c r="AE104" s="6" t="s">
        <v>53</v>
      </c>
      <c r="AF104" s="6" t="s">
        <v>54</v>
      </c>
      <c r="AI104" s="6" t="s">
        <v>50</v>
      </c>
      <c r="AJ104" s="6" t="s">
        <v>51</v>
      </c>
      <c r="AK104" s="6" t="s">
        <v>52</v>
      </c>
      <c r="AL104" s="6" t="s">
        <v>53</v>
      </c>
      <c r="AM104" s="6" t="s">
        <v>54</v>
      </c>
    </row>
    <row r="105" spans="10:41" x14ac:dyDescent="0.25">
      <c r="J105" t="s">
        <v>20</v>
      </c>
      <c r="L105">
        <f t="shared" si="0"/>
        <v>6.9128515693780534E-10</v>
      </c>
      <c r="N105" s="4" t="s">
        <v>66</v>
      </c>
      <c r="O105" s="4">
        <v>2</v>
      </c>
      <c r="P105" s="4">
        <v>9.7204588607505515E-10</v>
      </c>
      <c r="Q105" s="4">
        <v>4.8602294303752757E-10</v>
      </c>
      <c r="R105" s="4">
        <v>1.7933852619861707E-21</v>
      </c>
      <c r="U105" s="4" t="s">
        <v>66</v>
      </c>
      <c r="V105" s="4">
        <v>2</v>
      </c>
      <c r="W105" s="4">
        <v>4.0303213050764222E-11</v>
      </c>
      <c r="X105" s="4">
        <v>2.0151606525382111E-11</v>
      </c>
      <c r="Y105" s="4">
        <v>7.4928669084199699E-24</v>
      </c>
      <c r="AB105" s="4" t="s">
        <v>66</v>
      </c>
      <c r="AC105" s="4">
        <v>2</v>
      </c>
      <c r="AD105" s="4">
        <v>1.1432873498123362E-7</v>
      </c>
      <c r="AE105" s="4">
        <v>5.7164367490616812E-8</v>
      </c>
      <c r="AF105" s="4">
        <v>1.7337665952977361E-18</v>
      </c>
      <c r="AI105" s="4" t="s">
        <v>66</v>
      </c>
      <c r="AJ105" s="4">
        <v>2</v>
      </c>
      <c r="AK105" s="4">
        <v>1.1441984282508307E-10</v>
      </c>
      <c r="AL105" s="4">
        <v>5.7209921412541533E-11</v>
      </c>
      <c r="AM105" s="4">
        <v>4.8798328952720137E-21</v>
      </c>
    </row>
    <row r="106" spans="10:41" ht="15.75" thickBot="1" x14ac:dyDescent="0.3">
      <c r="J106" t="s">
        <v>20</v>
      </c>
      <c r="L106">
        <f t="shared" si="0"/>
        <v>6.8271381649617601E-10</v>
      </c>
      <c r="N106" s="5" t="s">
        <v>67</v>
      </c>
      <c r="O106" s="5">
        <v>4</v>
      </c>
      <c r="P106" s="5">
        <v>2.1745551388272232E-9</v>
      </c>
      <c r="Q106" s="5">
        <v>5.4363878470680579E-10</v>
      </c>
      <c r="R106" s="5">
        <v>3.9112820825608933E-20</v>
      </c>
      <c r="U106" s="5" t="s">
        <v>67</v>
      </c>
      <c r="V106" s="5">
        <v>4</v>
      </c>
      <c r="W106" s="5">
        <v>3.0583696128200241E-10</v>
      </c>
      <c r="X106" s="5">
        <v>7.6459240320500603E-11</v>
      </c>
      <c r="Y106" s="5">
        <v>1.2991566621542029E-21</v>
      </c>
      <c r="AB106" s="5" t="s">
        <v>67</v>
      </c>
      <c r="AC106" s="5">
        <v>4</v>
      </c>
      <c r="AD106" s="5">
        <v>1.6300007363582159E-7</v>
      </c>
      <c r="AE106" s="5">
        <v>4.0750018408955398E-8</v>
      </c>
      <c r="AF106" s="5">
        <v>9.9174644885028189E-17</v>
      </c>
      <c r="AI106" s="5" t="s">
        <v>67</v>
      </c>
      <c r="AJ106" s="5">
        <v>2</v>
      </c>
      <c r="AK106" s="5">
        <v>2.8973945890838797E-9</v>
      </c>
      <c r="AL106" s="5">
        <v>1.4486972945419399E-9</v>
      </c>
      <c r="AM106" s="5">
        <v>3.8003115215331936E-18</v>
      </c>
    </row>
    <row r="107" spans="10:41" x14ac:dyDescent="0.25">
      <c r="J107" t="s">
        <v>10</v>
      </c>
      <c r="K107">
        <f>2^-D20</f>
        <v>1.8230483874630847E-9</v>
      </c>
      <c r="L107">
        <f t="shared" si="0"/>
        <v>1.5673776758562435E-9</v>
      </c>
    </row>
    <row r="108" spans="10:41" x14ac:dyDescent="0.25">
      <c r="J108" t="s">
        <v>10</v>
      </c>
      <c r="K108">
        <f>2^-D21</f>
        <v>2.9086563460804202E-9</v>
      </c>
      <c r="L108">
        <f t="shared" si="0"/>
        <v>1.3625912561121659E-9</v>
      </c>
    </row>
    <row r="109" spans="10:41" ht="15.75" thickBot="1" x14ac:dyDescent="0.3">
      <c r="J109" t="s">
        <v>10</v>
      </c>
      <c r="L109">
        <f t="shared" si="0"/>
        <v>2.1307374782931223E-9</v>
      </c>
      <c r="N109" t="s">
        <v>55</v>
      </c>
      <c r="U109" t="s">
        <v>55</v>
      </c>
      <c r="AB109" t="s">
        <v>55</v>
      </c>
      <c r="AI109" t="s">
        <v>55</v>
      </c>
    </row>
    <row r="110" spans="10:41" x14ac:dyDescent="0.25">
      <c r="J110" t="s">
        <v>10</v>
      </c>
      <c r="L110">
        <f t="shared" si="0"/>
        <v>2.5444482578977899E-9</v>
      </c>
      <c r="N110" s="6" t="s">
        <v>56</v>
      </c>
      <c r="O110" s="6" t="s">
        <v>57</v>
      </c>
      <c r="P110" s="6" t="s">
        <v>58</v>
      </c>
      <c r="Q110" s="6" t="s">
        <v>59</v>
      </c>
      <c r="R110" s="6" t="s">
        <v>60</v>
      </c>
      <c r="S110" s="6" t="s">
        <v>61</v>
      </c>
      <c r="T110" s="6" t="s">
        <v>62</v>
      </c>
      <c r="U110" s="6" t="s">
        <v>56</v>
      </c>
      <c r="V110" s="6" t="s">
        <v>57</v>
      </c>
      <c r="W110" s="6" t="s">
        <v>58</v>
      </c>
      <c r="X110" s="6" t="s">
        <v>59</v>
      </c>
      <c r="Y110" s="6" t="s">
        <v>60</v>
      </c>
      <c r="Z110" s="6" t="s">
        <v>61</v>
      </c>
      <c r="AA110" s="6" t="s">
        <v>62</v>
      </c>
      <c r="AB110" s="6" t="s">
        <v>56</v>
      </c>
      <c r="AC110" s="6" t="s">
        <v>57</v>
      </c>
      <c r="AD110" s="6" t="s">
        <v>58</v>
      </c>
      <c r="AE110" s="6" t="s">
        <v>59</v>
      </c>
      <c r="AF110" s="6" t="s">
        <v>60</v>
      </c>
      <c r="AG110" s="6" t="s">
        <v>61</v>
      </c>
      <c r="AH110" s="6" t="s">
        <v>62</v>
      </c>
      <c r="AI110" s="6" t="s">
        <v>56</v>
      </c>
      <c r="AJ110" s="6" t="s">
        <v>57</v>
      </c>
      <c r="AK110" s="6" t="s">
        <v>58</v>
      </c>
      <c r="AL110" s="6" t="s">
        <v>59</v>
      </c>
      <c r="AM110" s="6" t="s">
        <v>60</v>
      </c>
      <c r="AN110" s="6" t="s">
        <v>61</v>
      </c>
      <c r="AO110" s="6" t="s">
        <v>62</v>
      </c>
    </row>
    <row r="111" spans="10:41" x14ac:dyDescent="0.25">
      <c r="J111" t="s">
        <v>21</v>
      </c>
      <c r="K111">
        <f>2^-D22</f>
        <v>8.1148732978300728E-6</v>
      </c>
      <c r="L111">
        <f t="shared" si="0"/>
        <v>5.4210359313253897E-6</v>
      </c>
      <c r="N111" s="4" t="s">
        <v>63</v>
      </c>
      <c r="O111" s="4">
        <v>4.4261136150124262E-21</v>
      </c>
      <c r="P111" s="4">
        <v>1</v>
      </c>
      <c r="Q111" s="4">
        <v>4.4261136150124262E-21</v>
      </c>
      <c r="R111" s="4">
        <v>0.14861227116081757</v>
      </c>
      <c r="S111" s="4">
        <v>0.71948882217564258</v>
      </c>
      <c r="T111" s="4">
        <v>7.708647422176786</v>
      </c>
      <c r="U111" s="4" t="s">
        <v>63</v>
      </c>
      <c r="V111" s="4">
        <v>4.2273994981402269E-21</v>
      </c>
      <c r="W111" s="4">
        <v>1</v>
      </c>
      <c r="X111" s="4">
        <v>4.2273994981402269E-21</v>
      </c>
      <c r="Y111" s="4">
        <v>4.3302839559570705</v>
      </c>
      <c r="Z111" s="4">
        <v>0.10591102610528727</v>
      </c>
      <c r="AA111" s="4">
        <v>7.708647422176786</v>
      </c>
      <c r="AB111" s="4" t="s">
        <v>63</v>
      </c>
      <c r="AC111" s="4">
        <v>3.5924114103285192E-16</v>
      </c>
      <c r="AD111" s="4">
        <v>1</v>
      </c>
      <c r="AE111" s="4">
        <v>3.5924114103285192E-16</v>
      </c>
      <c r="AF111" s="4">
        <v>4.8017630227304702</v>
      </c>
      <c r="AG111" s="4">
        <v>9.3557000274465049E-2</v>
      </c>
      <c r="AH111" s="4">
        <v>7.708647422176786</v>
      </c>
      <c r="AI111" s="4" t="s">
        <v>63</v>
      </c>
      <c r="AJ111" s="4">
        <v>1.9362371095785531E-18</v>
      </c>
      <c r="AK111" s="4">
        <v>1</v>
      </c>
      <c r="AL111" s="4">
        <v>1.9362371095785531E-18</v>
      </c>
      <c r="AM111" s="4">
        <v>1.0176818610318603</v>
      </c>
      <c r="AN111" s="4">
        <v>0.41927664731195768</v>
      </c>
      <c r="AO111" s="4">
        <v>18.512820512820511</v>
      </c>
    </row>
    <row r="112" spans="10:41" x14ac:dyDescent="0.25">
      <c r="J112" t="s">
        <v>21</v>
      </c>
      <c r="K112">
        <f>2^-D23</f>
        <v>8.1486923831775682E-6</v>
      </c>
      <c r="L112">
        <f t="shared" si="0"/>
        <v>6.1456626209163649E-6</v>
      </c>
      <c r="N112" s="4" t="s">
        <v>64</v>
      </c>
      <c r="O112" s="4">
        <v>1.1913184773881297E-19</v>
      </c>
      <c r="P112" s="4">
        <v>4</v>
      </c>
      <c r="Q112" s="4">
        <v>2.9782961934703243E-20</v>
      </c>
      <c r="R112" s="4"/>
      <c r="S112" s="4"/>
      <c r="T112" s="4"/>
      <c r="U112" s="4" t="s">
        <v>64</v>
      </c>
      <c r="V112" s="4">
        <v>3.9049628533710289E-21</v>
      </c>
      <c r="W112" s="4">
        <v>4</v>
      </c>
      <c r="X112" s="4">
        <v>9.7624071334275721E-22</v>
      </c>
      <c r="Y112" s="4"/>
      <c r="Z112" s="4"/>
      <c r="AA112" s="4"/>
      <c r="AB112" s="4" t="s">
        <v>64</v>
      </c>
      <c r="AC112" s="4">
        <v>2.9925770125038228E-16</v>
      </c>
      <c r="AD112" s="4">
        <v>4</v>
      </c>
      <c r="AE112" s="4">
        <v>7.4814425312595569E-17</v>
      </c>
      <c r="AF112" s="4"/>
      <c r="AG112" s="4"/>
      <c r="AH112" s="4"/>
      <c r="AI112" s="4" t="s">
        <v>64</v>
      </c>
      <c r="AJ112" s="4">
        <v>3.8051913544284656E-18</v>
      </c>
      <c r="AK112" s="4">
        <v>2</v>
      </c>
      <c r="AL112" s="4">
        <v>1.9025956772142328E-18</v>
      </c>
      <c r="AM112" s="4"/>
      <c r="AN112" s="4"/>
      <c r="AO112" s="4"/>
    </row>
    <row r="113" spans="10:41" x14ac:dyDescent="0.25">
      <c r="J113" t="s">
        <v>21</v>
      </c>
      <c r="L113">
        <f t="shared" si="0"/>
        <v>4.4124152523242537E-6</v>
      </c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0:41" ht="15.75" thickBot="1" x14ac:dyDescent="0.3">
      <c r="J114" t="s">
        <v>21</v>
      </c>
      <c r="L114">
        <f t="shared" si="0"/>
        <v>6.2314528740693867E-6</v>
      </c>
      <c r="N114" s="5" t="s">
        <v>65</v>
      </c>
      <c r="O114" s="5">
        <v>1.235579613538254E-19</v>
      </c>
      <c r="P114" s="5">
        <v>5</v>
      </c>
      <c r="Q114" s="5"/>
      <c r="R114" s="5"/>
      <c r="S114" s="5"/>
      <c r="T114" s="5"/>
      <c r="U114" s="5" t="s">
        <v>65</v>
      </c>
      <c r="V114" s="5">
        <v>8.1323623515112558E-21</v>
      </c>
      <c r="W114" s="5">
        <v>5</v>
      </c>
      <c r="X114" s="5"/>
      <c r="Y114" s="5"/>
      <c r="Z114" s="5"/>
      <c r="AA114" s="5"/>
      <c r="AB114" s="5" t="s">
        <v>65</v>
      </c>
      <c r="AC114" s="5">
        <v>6.584988422832342E-16</v>
      </c>
      <c r="AD114" s="5">
        <v>5</v>
      </c>
      <c r="AE114" s="5"/>
      <c r="AF114" s="5"/>
      <c r="AG114" s="5"/>
      <c r="AH114" s="5"/>
      <c r="AI114" s="5" t="s">
        <v>65</v>
      </c>
      <c r="AJ114" s="5">
        <v>5.7414284640070187E-18</v>
      </c>
      <c r="AK114" s="5">
        <v>3</v>
      </c>
      <c r="AL114" s="5"/>
      <c r="AM114" s="5"/>
      <c r="AN114" s="5"/>
      <c r="AO114" s="5"/>
    </row>
    <row r="115" spans="10:41" x14ac:dyDescent="0.25">
      <c r="J115" t="s">
        <v>23</v>
      </c>
      <c r="K115">
        <f>2^-D24</f>
        <v>5.6233301812133891E-8</v>
      </c>
      <c r="L115">
        <f t="shared" si="0"/>
        <v>3.247714377085354E-8</v>
      </c>
    </row>
    <row r="116" spans="10:41" x14ac:dyDescent="0.25">
      <c r="J116" t="s">
        <v>23</v>
      </c>
      <c r="K116">
        <f>2^-D25</f>
        <v>5.8095433169099739E-8</v>
      </c>
      <c r="L116">
        <f t="shared" si="0"/>
        <v>3.191920587991047E-8</v>
      </c>
      <c r="N116" t="s">
        <v>48</v>
      </c>
      <c r="P116" t="s">
        <v>68</v>
      </c>
      <c r="U116" t="s">
        <v>48</v>
      </c>
      <c r="W116" t="s">
        <v>81</v>
      </c>
      <c r="AB116" t="s">
        <v>48</v>
      </c>
      <c r="AD116" t="s">
        <v>73</v>
      </c>
      <c r="AI116" t="s">
        <v>48</v>
      </c>
      <c r="AK116" t="s">
        <v>39</v>
      </c>
    </row>
    <row r="117" spans="10:41" x14ac:dyDescent="0.25">
      <c r="J117" t="s">
        <v>76</v>
      </c>
      <c r="L117">
        <f t="shared" si="0"/>
        <v>5.0856238491062506E-8</v>
      </c>
    </row>
    <row r="118" spans="10:41" ht="15.75" thickBot="1" x14ac:dyDescent="0.3">
      <c r="J118" t="s">
        <v>76</v>
      </c>
      <c r="L118">
        <f t="shared" si="0"/>
        <v>4.7747485493995077E-8</v>
      </c>
      <c r="N118" t="s">
        <v>49</v>
      </c>
      <c r="U118" t="s">
        <v>49</v>
      </c>
      <c r="AB118" t="s">
        <v>49</v>
      </c>
      <c r="AI118" t="s">
        <v>49</v>
      </c>
    </row>
    <row r="119" spans="10:41" x14ac:dyDescent="0.25">
      <c r="J119" t="s">
        <v>24</v>
      </c>
      <c r="K119">
        <f>2^-D26</f>
        <v>1.2972214271070416E-8</v>
      </c>
      <c r="L119">
        <f t="shared" si="0"/>
        <v>9.9338492534399056E-9</v>
      </c>
      <c r="N119" s="6" t="s">
        <v>50</v>
      </c>
      <c r="O119" s="6" t="s">
        <v>51</v>
      </c>
      <c r="P119" s="6" t="s">
        <v>52</v>
      </c>
      <c r="Q119" s="6" t="s">
        <v>53</v>
      </c>
      <c r="R119" s="6" t="s">
        <v>54</v>
      </c>
      <c r="U119" s="6" t="s">
        <v>50</v>
      </c>
      <c r="V119" s="6" t="s">
        <v>51</v>
      </c>
      <c r="W119" s="6" t="s">
        <v>52</v>
      </c>
      <c r="X119" s="6" t="s">
        <v>53</v>
      </c>
      <c r="Y119" s="6" t="s">
        <v>54</v>
      </c>
      <c r="AB119" s="6" t="s">
        <v>50</v>
      </c>
      <c r="AC119" s="6" t="s">
        <v>51</v>
      </c>
      <c r="AD119" s="6" t="s">
        <v>52</v>
      </c>
      <c r="AE119" s="6" t="s">
        <v>53</v>
      </c>
      <c r="AF119" s="6" t="s">
        <v>54</v>
      </c>
      <c r="AI119" s="6" t="s">
        <v>50</v>
      </c>
      <c r="AJ119" s="6" t="s">
        <v>51</v>
      </c>
      <c r="AK119" s="6" t="s">
        <v>52</v>
      </c>
      <c r="AL119" s="6" t="s">
        <v>53</v>
      </c>
      <c r="AM119" s="6" t="s">
        <v>54</v>
      </c>
    </row>
    <row r="120" spans="10:41" x14ac:dyDescent="0.25">
      <c r="J120" t="s">
        <v>24</v>
      </c>
      <c r="K120">
        <f>2^-D27</f>
        <v>1.3560635210289054E-8</v>
      </c>
      <c r="L120">
        <f t="shared" si="0"/>
        <v>1.0107489879784528E-8</v>
      </c>
      <c r="N120" s="4" t="s">
        <v>66</v>
      </c>
      <c r="O120" s="4">
        <v>2</v>
      </c>
      <c r="P120" s="4">
        <v>1.3828646537062445E-9</v>
      </c>
      <c r="Q120" s="4">
        <v>6.9143232685312226E-10</v>
      </c>
      <c r="R120" s="4">
        <v>8.3237262134035517E-21</v>
      </c>
      <c r="U120" s="4" t="s">
        <v>66</v>
      </c>
      <c r="V120" s="4">
        <v>2</v>
      </c>
      <c r="W120" s="4">
        <v>7.2587364475636525E-11</v>
      </c>
      <c r="X120" s="4">
        <v>3.6293682237818262E-11</v>
      </c>
      <c r="Y120" s="4">
        <v>2.4863481821960707E-22</v>
      </c>
      <c r="AB120" s="4" t="s">
        <v>66</v>
      </c>
      <c r="AC120" s="4">
        <v>2</v>
      </c>
      <c r="AD120" s="4">
        <v>2.6532849481359472E-8</v>
      </c>
      <c r="AE120" s="4">
        <v>1.3266424740679736E-8</v>
      </c>
      <c r="AF120" s="4">
        <v>1.7311960085547212E-19</v>
      </c>
      <c r="AI120" s="4" t="s">
        <v>66</v>
      </c>
      <c r="AJ120" s="4">
        <v>2</v>
      </c>
      <c r="AK120" s="4">
        <v>2.7456584025640251E-10</v>
      </c>
      <c r="AL120" s="4">
        <v>1.3728292012820125E-10</v>
      </c>
      <c r="AM120" s="4">
        <v>6.6660496595799461E-22</v>
      </c>
    </row>
    <row r="121" spans="10:41" ht="15.75" thickBot="1" x14ac:dyDescent="0.3">
      <c r="J121" t="s">
        <v>77</v>
      </c>
      <c r="L121">
        <f t="shared" si="0"/>
        <v>7.1520303267159095E-9</v>
      </c>
      <c r="N121" s="5" t="s">
        <v>67</v>
      </c>
      <c r="O121" s="5">
        <v>4</v>
      </c>
      <c r="P121" s="5">
        <v>3.2070777608395701E-9</v>
      </c>
      <c r="Q121" s="5">
        <v>8.0176944020989253E-10</v>
      </c>
      <c r="R121" s="5">
        <v>3.2622610970305129E-20</v>
      </c>
      <c r="U121" s="5" t="s">
        <v>67</v>
      </c>
      <c r="V121" s="5">
        <v>4</v>
      </c>
      <c r="W121" s="5">
        <v>1.3220451665550051E-10</v>
      </c>
      <c r="X121" s="5">
        <v>3.3051129163875127E-11</v>
      </c>
      <c r="Y121" s="5">
        <v>6.9981642290961342E-23</v>
      </c>
      <c r="AB121" s="5" t="s">
        <v>67</v>
      </c>
      <c r="AC121" s="5">
        <v>4</v>
      </c>
      <c r="AD121" s="5">
        <v>3.4816337639929451E-8</v>
      </c>
      <c r="AE121" s="5">
        <v>8.7040844099823628E-9</v>
      </c>
      <c r="AF121" s="5">
        <v>2.3531842210045634E-18</v>
      </c>
      <c r="AI121" s="5" t="s">
        <v>67</v>
      </c>
      <c r="AJ121" s="5">
        <v>2</v>
      </c>
      <c r="AK121" s="5">
        <v>3.3012882308633873E-8</v>
      </c>
      <c r="AL121" s="5">
        <v>1.6506441154316936E-8</v>
      </c>
      <c r="AM121" s="5">
        <v>1.7612242235916848E-16</v>
      </c>
    </row>
    <row r="122" spans="10:41" x14ac:dyDescent="0.25">
      <c r="J122" t="s">
        <v>77</v>
      </c>
      <c r="L122">
        <f t="shared" si="0"/>
        <v>7.6229681799891076E-9</v>
      </c>
    </row>
    <row r="123" spans="10:41" x14ac:dyDescent="0.25">
      <c r="J123" t="s">
        <v>25</v>
      </c>
      <c r="K123">
        <f t="shared" ref="K123:K130" si="2">2^-D28</f>
        <v>6.8467757403673807E-8</v>
      </c>
      <c r="L123">
        <f t="shared" si="0"/>
        <v>1.0946704891931084E-7</v>
      </c>
    </row>
    <row r="124" spans="10:41" ht="15.75" thickBot="1" x14ac:dyDescent="0.3">
      <c r="K124">
        <f t="shared" si="2"/>
        <v>6.2138898342289745E-7</v>
      </c>
      <c r="L124">
        <f t="shared" si="0"/>
        <v>5.7417744695254135E-7</v>
      </c>
      <c r="N124" t="s">
        <v>55</v>
      </c>
      <c r="U124" t="s">
        <v>55</v>
      </c>
      <c r="AB124" t="s">
        <v>55</v>
      </c>
      <c r="AI124" t="s">
        <v>55</v>
      </c>
    </row>
    <row r="125" spans="10:41" x14ac:dyDescent="0.25">
      <c r="J125" t="s">
        <v>26</v>
      </c>
      <c r="K125">
        <f t="shared" si="2"/>
        <v>9.7714222818738517E-6</v>
      </c>
      <c r="L125">
        <f t="shared" si="0"/>
        <v>9.5037485392367279E-7</v>
      </c>
      <c r="N125" s="6" t="s">
        <v>56</v>
      </c>
      <c r="O125" s="6" t="s">
        <v>57</v>
      </c>
      <c r="P125" s="6" t="s">
        <v>58</v>
      </c>
      <c r="Q125" s="6" t="s">
        <v>59</v>
      </c>
      <c r="R125" s="6" t="s">
        <v>60</v>
      </c>
      <c r="S125" s="6" t="s">
        <v>61</v>
      </c>
      <c r="T125" s="6" t="s">
        <v>62</v>
      </c>
      <c r="U125" s="6" t="s">
        <v>56</v>
      </c>
      <c r="V125" s="6" t="s">
        <v>57</v>
      </c>
      <c r="W125" s="6" t="s">
        <v>58</v>
      </c>
      <c r="X125" s="6" t="s">
        <v>59</v>
      </c>
      <c r="Y125" s="6" t="s">
        <v>60</v>
      </c>
      <c r="Z125" s="6" t="s">
        <v>61</v>
      </c>
      <c r="AA125" s="6" t="s">
        <v>62</v>
      </c>
      <c r="AB125" s="6" t="s">
        <v>56</v>
      </c>
      <c r="AC125" s="6" t="s">
        <v>57</v>
      </c>
      <c r="AD125" s="6" t="s">
        <v>58</v>
      </c>
      <c r="AE125" s="6" t="s">
        <v>59</v>
      </c>
      <c r="AF125" s="6" t="s">
        <v>60</v>
      </c>
      <c r="AG125" s="6" t="s">
        <v>61</v>
      </c>
      <c r="AH125" s="6" t="s">
        <v>62</v>
      </c>
      <c r="AI125" s="6" t="s">
        <v>56</v>
      </c>
      <c r="AJ125" s="6" t="s">
        <v>57</v>
      </c>
      <c r="AK125" s="6" t="s">
        <v>58</v>
      </c>
      <c r="AL125" s="6" t="s">
        <v>59</v>
      </c>
      <c r="AM125" s="6" t="s">
        <v>60</v>
      </c>
      <c r="AN125" s="6" t="s">
        <v>61</v>
      </c>
      <c r="AO125" s="6" t="s">
        <v>62</v>
      </c>
    </row>
    <row r="126" spans="10:41" x14ac:dyDescent="0.25">
      <c r="K126">
        <f t="shared" si="2"/>
        <v>3.4545472968933126E-7</v>
      </c>
      <c r="L126">
        <f t="shared" si="0"/>
        <v>4.5109295635508831E-8</v>
      </c>
      <c r="N126" s="4" t="s">
        <v>63</v>
      </c>
      <c r="O126" s="4">
        <v>1.6232371445206351E-20</v>
      </c>
      <c r="P126" s="4">
        <v>1</v>
      </c>
      <c r="Q126" s="4">
        <v>1.6232371445206351E-20</v>
      </c>
      <c r="R126" s="4">
        <v>0.61143735261304677</v>
      </c>
      <c r="S126" s="4">
        <v>0.47794362837191628</v>
      </c>
      <c r="T126" s="4">
        <v>7.708647422176786</v>
      </c>
      <c r="U126" s="4" t="s">
        <v>63</v>
      </c>
      <c r="V126" s="4">
        <v>1.4018867249784051E-23</v>
      </c>
      <c r="W126" s="4">
        <v>1</v>
      </c>
      <c r="X126" s="4">
        <v>1.4018867249784051E-23</v>
      </c>
      <c r="Y126" s="4">
        <v>0.12228073655504852</v>
      </c>
      <c r="Z126" s="4">
        <v>0.74420861352745316</v>
      </c>
      <c r="AA126" s="4">
        <v>7.708647422176786</v>
      </c>
      <c r="AB126" s="4" t="s">
        <v>63</v>
      </c>
      <c r="AC126" s="4">
        <v>2.7753265724143741E-17</v>
      </c>
      <c r="AD126" s="4">
        <v>1</v>
      </c>
      <c r="AE126" s="4">
        <v>2.7753265724143741E-17</v>
      </c>
      <c r="AF126" s="4">
        <v>15.348830811972649</v>
      </c>
      <c r="AG126" s="4">
        <v>1.7280317889719864E-2</v>
      </c>
      <c r="AH126" s="4">
        <v>7.708647422176786</v>
      </c>
      <c r="AI126" s="4" t="s">
        <v>63</v>
      </c>
      <c r="AJ126" s="4">
        <v>2.6794934129590891E-16</v>
      </c>
      <c r="AK126" s="4">
        <v>1</v>
      </c>
      <c r="AL126" s="4">
        <v>2.6794934129590891E-16</v>
      </c>
      <c r="AM126" s="4">
        <v>3.0427508723796444</v>
      </c>
      <c r="AN126" s="4">
        <v>0.22321748506859507</v>
      </c>
      <c r="AO126" s="4">
        <v>18.512820512820511</v>
      </c>
    </row>
    <row r="127" spans="10:41" x14ac:dyDescent="0.25">
      <c r="J127" t="s">
        <v>27</v>
      </c>
      <c r="K127">
        <f t="shared" si="2"/>
        <v>7.8144110129514999E-12</v>
      </c>
      <c r="L127">
        <f t="shared" si="0"/>
        <v>2.827158668961476E-9</v>
      </c>
      <c r="N127" s="4" t="s">
        <v>64</v>
      </c>
      <c r="O127" s="4">
        <v>1.0619155912431894E-19</v>
      </c>
      <c r="P127" s="4">
        <v>4</v>
      </c>
      <c r="Q127" s="4">
        <v>2.6547889781079734E-20</v>
      </c>
      <c r="R127" s="4"/>
      <c r="S127" s="4"/>
      <c r="T127" s="4"/>
      <c r="U127" s="4" t="s">
        <v>64</v>
      </c>
      <c r="V127" s="4">
        <v>4.5857974509249106E-22</v>
      </c>
      <c r="W127" s="4">
        <v>4</v>
      </c>
      <c r="X127" s="4">
        <v>1.1464493627312276E-22</v>
      </c>
      <c r="Y127" s="4"/>
      <c r="Z127" s="4"/>
      <c r="AA127" s="4"/>
      <c r="AB127" s="4" t="s">
        <v>64</v>
      </c>
      <c r="AC127" s="4">
        <v>7.2326722638691624E-18</v>
      </c>
      <c r="AD127" s="4">
        <v>4</v>
      </c>
      <c r="AE127" s="4">
        <v>1.8081680659672906E-18</v>
      </c>
      <c r="AF127" s="4"/>
      <c r="AG127" s="4"/>
      <c r="AH127" s="4"/>
      <c r="AI127" s="4" t="s">
        <v>64</v>
      </c>
      <c r="AJ127" s="4">
        <v>1.7612308896413445E-16</v>
      </c>
      <c r="AK127" s="4">
        <v>2</v>
      </c>
      <c r="AL127" s="4">
        <v>8.8061544482067223E-17</v>
      </c>
      <c r="AM127" s="4"/>
      <c r="AN127" s="4"/>
      <c r="AO127" s="4"/>
    </row>
    <row r="128" spans="10:41" x14ac:dyDescent="0.25">
      <c r="K128">
        <f t="shared" si="2"/>
        <v>1.0660543181213156E-10</v>
      </c>
      <c r="L128">
        <f t="shared" si="0"/>
        <v>7.0235920122403542E-11</v>
      </c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0:41" ht="15.75" thickBot="1" x14ac:dyDescent="0.3">
      <c r="J129" t="s">
        <v>28</v>
      </c>
      <c r="K129">
        <f t="shared" si="2"/>
        <v>1.190263464359939E-10</v>
      </c>
      <c r="L129">
        <f t="shared" si="0"/>
        <v>2.5890534673649757E-8</v>
      </c>
      <c r="N129" s="5" t="s">
        <v>65</v>
      </c>
      <c r="O129" s="5">
        <v>1.2242393056952529E-19</v>
      </c>
      <c r="P129" s="5">
        <v>5</v>
      </c>
      <c r="Q129" s="5"/>
      <c r="R129" s="5"/>
      <c r="S129" s="5"/>
      <c r="T129" s="5"/>
      <c r="U129" s="5" t="s">
        <v>65</v>
      </c>
      <c r="V129" s="5">
        <v>4.7259861234227511E-22</v>
      </c>
      <c r="W129" s="5">
        <v>5</v>
      </c>
      <c r="X129" s="5"/>
      <c r="Y129" s="5"/>
      <c r="Z129" s="5"/>
      <c r="AA129" s="5"/>
      <c r="AB129" s="5" t="s">
        <v>65</v>
      </c>
      <c r="AC129" s="5">
        <v>3.4985937988012905E-17</v>
      </c>
      <c r="AD129" s="5">
        <v>5</v>
      </c>
      <c r="AE129" s="5"/>
      <c r="AF129" s="5"/>
      <c r="AG129" s="5"/>
      <c r="AH129" s="5"/>
      <c r="AI129" s="5" t="s">
        <v>65</v>
      </c>
      <c r="AJ129" s="5">
        <v>4.4407243026004336E-16</v>
      </c>
      <c r="AK129" s="5">
        <v>3</v>
      </c>
      <c r="AL129" s="5"/>
      <c r="AM129" s="5"/>
      <c r="AN129" s="5"/>
      <c r="AO129" s="5"/>
    </row>
    <row r="130" spans="10:41" x14ac:dyDescent="0.25">
      <c r="K130">
        <f t="shared" si="2"/>
        <v>1.5553949382040859E-10</v>
      </c>
      <c r="L130">
        <f t="shared" si="0"/>
        <v>7.1223476349841151E-9</v>
      </c>
    </row>
    <row r="131" spans="10:41" x14ac:dyDescent="0.25">
      <c r="J131" t="s">
        <v>89</v>
      </c>
      <c r="K131">
        <f t="shared" ref="K131:K132" si="3">2^-D36</f>
        <v>2.4102938516721659E-11</v>
      </c>
      <c r="L131">
        <f t="shared" ref="L131:L138" si="4">2^-R62</f>
        <v>6.3300155502213542E-11</v>
      </c>
      <c r="N131" t="s">
        <v>48</v>
      </c>
      <c r="P131" t="s">
        <v>89</v>
      </c>
      <c r="U131" t="s">
        <v>48</v>
      </c>
      <c r="W131" t="s">
        <v>90</v>
      </c>
    </row>
    <row r="132" spans="10:41" x14ac:dyDescent="0.25">
      <c r="K132">
        <f t="shared" si="3"/>
        <v>2.6559151259235054E-11</v>
      </c>
      <c r="L132">
        <f t="shared" si="4"/>
        <v>5.4991515411367043E-11</v>
      </c>
    </row>
    <row r="133" spans="10:41" ht="15.75" thickBot="1" x14ac:dyDescent="0.3">
      <c r="L133">
        <f t="shared" si="4"/>
        <v>1.5276149550824956E-10</v>
      </c>
      <c r="N133" t="s">
        <v>49</v>
      </c>
      <c r="U133" t="s">
        <v>49</v>
      </c>
    </row>
    <row r="134" spans="10:41" x14ac:dyDescent="0.25">
      <c r="L134">
        <f t="shared" si="4"/>
        <v>1.1779521603916444E-10</v>
      </c>
      <c r="N134" s="6" t="s">
        <v>50</v>
      </c>
      <c r="O134" s="6" t="s">
        <v>51</v>
      </c>
      <c r="P134" s="6" t="s">
        <v>52</v>
      </c>
      <c r="Q134" s="6" t="s">
        <v>53</v>
      </c>
      <c r="R134" s="6" t="s">
        <v>54</v>
      </c>
      <c r="U134" s="6" t="s">
        <v>50</v>
      </c>
      <c r="V134" s="6" t="s">
        <v>51</v>
      </c>
      <c r="W134" s="6" t="s">
        <v>52</v>
      </c>
      <c r="X134" s="6" t="s">
        <v>53</v>
      </c>
      <c r="Y134" s="6" t="s">
        <v>54</v>
      </c>
    </row>
    <row r="135" spans="10:41" x14ac:dyDescent="0.25">
      <c r="J135" t="s">
        <v>90</v>
      </c>
      <c r="K135">
        <f>2^-D38</f>
        <v>1.586976702421102E-10</v>
      </c>
      <c r="L135">
        <f t="shared" si="4"/>
        <v>2.4254979309817371E-10</v>
      </c>
      <c r="N135" s="4" t="s">
        <v>66</v>
      </c>
      <c r="O135" s="4">
        <v>2</v>
      </c>
      <c r="P135" s="4">
        <v>5.066208977595671E-11</v>
      </c>
      <c r="Q135" s="4">
        <v>2.5331044887978355E-11</v>
      </c>
      <c r="R135" s="4">
        <v>3.0164905182425868E-24</v>
      </c>
      <c r="U135" s="4" t="s">
        <v>66</v>
      </c>
      <c r="V135" s="4">
        <v>2</v>
      </c>
      <c r="W135" s="4">
        <v>2.407878157129405E-10</v>
      </c>
      <c r="X135" s="4">
        <v>1.2039390785647025E-10</v>
      </c>
      <c r="Y135" s="4">
        <v>2.93435642579113E-21</v>
      </c>
    </row>
    <row r="136" spans="10:41" ht="15.75" thickBot="1" x14ac:dyDescent="0.3">
      <c r="K136">
        <f>2^-D39</f>
        <v>8.2090145470830323E-11</v>
      </c>
      <c r="L136">
        <f t="shared" si="4"/>
        <v>1.9633004214850037E-10</v>
      </c>
      <c r="N136" s="5" t="s">
        <v>67</v>
      </c>
      <c r="O136" s="5">
        <v>4</v>
      </c>
      <c r="P136" s="5">
        <v>3.888483824609946E-10</v>
      </c>
      <c r="Q136" s="5">
        <v>9.7212095615248649E-11</v>
      </c>
      <c r="R136" s="5">
        <v>2.1473325832801427E-21</v>
      </c>
      <c r="U136" s="5" t="s">
        <v>67</v>
      </c>
      <c r="V136" s="5">
        <v>4</v>
      </c>
      <c r="W136" s="5">
        <v>1.1843471036733034E-9</v>
      </c>
      <c r="X136" s="5">
        <v>2.9608677591832585E-10</v>
      </c>
      <c r="Y136" s="5">
        <v>9.2567661521233303E-21</v>
      </c>
    </row>
    <row r="137" spans="10:41" x14ac:dyDescent="0.25">
      <c r="L137">
        <f t="shared" si="4"/>
        <v>4.1275364309310307E-10</v>
      </c>
    </row>
    <row r="138" spans="10:41" x14ac:dyDescent="0.25">
      <c r="L138">
        <f t="shared" si="4"/>
        <v>3.3271362533352636E-10</v>
      </c>
    </row>
    <row r="139" spans="10:41" ht="15.75" thickBot="1" x14ac:dyDescent="0.3">
      <c r="N139" t="s">
        <v>55</v>
      </c>
      <c r="U139" t="s">
        <v>55</v>
      </c>
    </row>
    <row r="140" spans="10:41" x14ac:dyDescent="0.25">
      <c r="N140" s="6" t="s">
        <v>56</v>
      </c>
      <c r="O140" s="6" t="s">
        <v>57</v>
      </c>
      <c r="P140" s="6" t="s">
        <v>58</v>
      </c>
      <c r="Q140" s="6" t="s">
        <v>59</v>
      </c>
      <c r="R140" s="6" t="s">
        <v>60</v>
      </c>
      <c r="S140" s="6" t="s">
        <v>61</v>
      </c>
      <c r="T140" s="6" t="s">
        <v>62</v>
      </c>
      <c r="U140" s="6" t="s">
        <v>56</v>
      </c>
      <c r="V140" s="6" t="s">
        <v>57</v>
      </c>
      <c r="W140" s="6" t="s">
        <v>58</v>
      </c>
      <c r="X140" s="6" t="s">
        <v>59</v>
      </c>
      <c r="Y140" s="6" t="s">
        <v>60</v>
      </c>
      <c r="Z140" s="6" t="s">
        <v>61</v>
      </c>
      <c r="AA140" s="6" t="s">
        <v>62</v>
      </c>
    </row>
    <row r="141" spans="10:41" x14ac:dyDescent="0.25">
      <c r="N141" s="4" t="s">
        <v>63</v>
      </c>
      <c r="O141" s="4">
        <v>6.8891806048752056E-21</v>
      </c>
      <c r="P141" s="4">
        <v>1</v>
      </c>
      <c r="Q141" s="4">
        <v>6.8891806048752056E-21</v>
      </c>
      <c r="R141" s="4">
        <v>4.275665094258545</v>
      </c>
      <c r="S141" s="4">
        <v>0.10750165202729321</v>
      </c>
      <c r="T141" s="4">
        <v>7.708647422176786</v>
      </c>
      <c r="U141" s="4" t="s">
        <v>63</v>
      </c>
      <c r="V141" s="4">
        <v>4.1157311850400801E-20</v>
      </c>
      <c r="W141" s="4">
        <v>1</v>
      </c>
      <c r="X141" s="4">
        <v>4.1157311850400801E-20</v>
      </c>
      <c r="Y141" s="4">
        <v>5.361703234686086</v>
      </c>
      <c r="Z141" s="4">
        <v>8.1535187090293823E-2</v>
      </c>
      <c r="AA141" s="4">
        <v>7.708647422176786</v>
      </c>
    </row>
    <row r="142" spans="10:41" x14ac:dyDescent="0.25">
      <c r="N142" s="4" t="s">
        <v>64</v>
      </c>
      <c r="O142" s="4">
        <v>6.4450142403586708E-21</v>
      </c>
      <c r="P142" s="4">
        <v>4</v>
      </c>
      <c r="Q142" s="4">
        <v>1.6112535600896677E-21</v>
      </c>
      <c r="R142" s="4"/>
      <c r="S142" s="4"/>
      <c r="T142" s="4"/>
      <c r="U142" s="4" t="s">
        <v>64</v>
      </c>
      <c r="V142" s="4">
        <v>3.0704654882161122E-20</v>
      </c>
      <c r="W142" s="4">
        <v>4</v>
      </c>
      <c r="X142" s="4">
        <v>7.6761637205402804E-21</v>
      </c>
      <c r="Y142" s="4"/>
      <c r="Z142" s="4"/>
      <c r="AA142" s="4"/>
    </row>
    <row r="143" spans="10:41" x14ac:dyDescent="0.25"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0:41" ht="15.75" thickBot="1" x14ac:dyDescent="0.3">
      <c r="N144" s="5" t="s">
        <v>65</v>
      </c>
      <c r="O144" s="5">
        <v>1.3334194845233876E-20</v>
      </c>
      <c r="P144" s="5">
        <v>5</v>
      </c>
      <c r="Q144" s="5"/>
      <c r="R144" s="5"/>
      <c r="S144" s="5"/>
      <c r="T144" s="5"/>
      <c r="U144" s="5" t="s">
        <v>65</v>
      </c>
      <c r="V144" s="5">
        <v>7.1861966732561923E-20</v>
      </c>
      <c r="W144" s="5">
        <v>5</v>
      </c>
      <c r="X144" s="5"/>
      <c r="Y144" s="5"/>
      <c r="Z144" s="5"/>
      <c r="AA144" s="5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6"/>
  <sheetViews>
    <sheetView tabSelected="1" topLeftCell="A25" workbookViewId="0">
      <selection activeCell="K37" sqref="K37"/>
    </sheetView>
  </sheetViews>
  <sheetFormatPr defaultRowHeight="15" x14ac:dyDescent="0.25"/>
  <cols>
    <col min="14" max="15" width="12" bestFit="1" customWidth="1"/>
  </cols>
  <sheetData>
    <row r="1" spans="1:44" x14ac:dyDescent="0.25">
      <c r="C1" t="s">
        <v>35</v>
      </c>
      <c r="D1" t="s">
        <v>36</v>
      </c>
      <c r="G1" t="s">
        <v>35</v>
      </c>
      <c r="H1" t="s">
        <v>36</v>
      </c>
      <c r="M1" s="2" t="s">
        <v>47</v>
      </c>
      <c r="N1" t="s">
        <v>85</v>
      </c>
      <c r="O1" t="s">
        <v>86</v>
      </c>
    </row>
    <row r="2" spans="1:44" x14ac:dyDescent="0.25">
      <c r="A2" t="s">
        <v>0</v>
      </c>
      <c r="B2" s="3" t="s">
        <v>40</v>
      </c>
      <c r="C2">
        <v>0.43773812567180737</v>
      </c>
      <c r="D2">
        <v>1.1949912048567806</v>
      </c>
      <c r="E2" t="s">
        <v>75</v>
      </c>
      <c r="F2" t="s">
        <v>17</v>
      </c>
      <c r="G2">
        <v>0.18947361293858311</v>
      </c>
      <c r="H2">
        <v>0.4292827182188772</v>
      </c>
      <c r="N2" t="s">
        <v>87</v>
      </c>
      <c r="O2" t="s">
        <v>87</v>
      </c>
    </row>
    <row r="3" spans="1:44" x14ac:dyDescent="0.25">
      <c r="B3" s="1">
        <v>41551</v>
      </c>
      <c r="F3" t="s">
        <v>17</v>
      </c>
      <c r="M3" t="s">
        <v>17</v>
      </c>
      <c r="N3">
        <v>3.7746761000122349E-9</v>
      </c>
      <c r="O3">
        <v>1.7719683727841863E-9</v>
      </c>
      <c r="Q3" t="s">
        <v>48</v>
      </c>
      <c r="S3" s="7">
        <v>38261</v>
      </c>
      <c r="X3" t="s">
        <v>48</v>
      </c>
      <c r="Z3" t="s">
        <v>69</v>
      </c>
      <c r="AE3" t="s">
        <v>48</v>
      </c>
      <c r="AG3" t="s">
        <v>70</v>
      </c>
      <c r="AL3" t="s">
        <v>48</v>
      </c>
      <c r="AN3" t="s">
        <v>74</v>
      </c>
    </row>
    <row r="4" spans="1:44" x14ac:dyDescent="0.25">
      <c r="B4" t="s">
        <v>41</v>
      </c>
      <c r="C4">
        <v>0.76749641692974635</v>
      </c>
      <c r="D4">
        <v>1.518608512210426</v>
      </c>
      <c r="F4" t="s">
        <v>18</v>
      </c>
      <c r="G4">
        <v>0.22434850122075703</v>
      </c>
      <c r="H4">
        <v>0.74406470971424565</v>
      </c>
      <c r="M4" t="s">
        <v>17</v>
      </c>
      <c r="N4">
        <v>5.2428557549618046E-9</v>
      </c>
      <c r="O4">
        <v>1.8860303002418871E-9</v>
      </c>
    </row>
    <row r="5" spans="1:44" ht="15.75" thickBot="1" x14ac:dyDescent="0.3">
      <c r="B5" t="s">
        <v>2</v>
      </c>
      <c r="F5" t="s">
        <v>18</v>
      </c>
      <c r="M5" t="s">
        <v>18</v>
      </c>
      <c r="N5">
        <v>1.0248074395266714E-9</v>
      </c>
      <c r="O5">
        <v>8.8721327301481491E-10</v>
      </c>
      <c r="Q5" t="s">
        <v>49</v>
      </c>
      <c r="X5" t="s">
        <v>49</v>
      </c>
      <c r="AE5" t="s">
        <v>49</v>
      </c>
      <c r="AL5" t="s">
        <v>49</v>
      </c>
    </row>
    <row r="6" spans="1:44" x14ac:dyDescent="0.25">
      <c r="B6" t="s">
        <v>3</v>
      </c>
      <c r="C6">
        <v>1.2937918753287438</v>
      </c>
      <c r="D6">
        <v>0.31991266201765345</v>
      </c>
      <c r="F6" t="s">
        <v>19</v>
      </c>
      <c r="G6">
        <v>0.48294237061302964</v>
      </c>
      <c r="H6">
        <v>0.62992413805153036</v>
      </c>
      <c r="M6" t="s">
        <v>18</v>
      </c>
      <c r="N6">
        <v>2.0004892193155856E-9</v>
      </c>
      <c r="O6">
        <v>1.0448912908607036E-9</v>
      </c>
      <c r="Q6" s="6" t="s">
        <v>50</v>
      </c>
      <c r="R6" s="6" t="s">
        <v>51</v>
      </c>
      <c r="S6" s="6" t="s">
        <v>52</v>
      </c>
      <c r="T6" s="6" t="s">
        <v>53</v>
      </c>
      <c r="U6" s="6" t="s">
        <v>54</v>
      </c>
      <c r="X6" s="6" t="s">
        <v>50</v>
      </c>
      <c r="Y6" s="6" t="s">
        <v>51</v>
      </c>
      <c r="Z6" s="6" t="s">
        <v>52</v>
      </c>
      <c r="AA6" s="6" t="s">
        <v>53</v>
      </c>
      <c r="AB6" s="6" t="s">
        <v>54</v>
      </c>
      <c r="AE6" s="6" t="s">
        <v>50</v>
      </c>
      <c r="AF6" s="6" t="s">
        <v>51</v>
      </c>
      <c r="AG6" s="6" t="s">
        <v>52</v>
      </c>
      <c r="AH6" s="6" t="s">
        <v>53</v>
      </c>
      <c r="AI6" s="6" t="s">
        <v>54</v>
      </c>
      <c r="AL6" s="6" t="s">
        <v>50</v>
      </c>
      <c r="AM6" s="6" t="s">
        <v>51</v>
      </c>
      <c r="AN6" s="6" t="s">
        <v>52</v>
      </c>
      <c r="AO6" s="6" t="s">
        <v>53</v>
      </c>
      <c r="AP6" s="6" t="s">
        <v>54</v>
      </c>
    </row>
    <row r="7" spans="1:44" x14ac:dyDescent="0.25">
      <c r="B7" t="s">
        <v>3</v>
      </c>
      <c r="F7" t="s">
        <v>19</v>
      </c>
      <c r="M7" t="s">
        <v>19</v>
      </c>
      <c r="N7">
        <v>9.3905459998888571E-11</v>
      </c>
      <c r="O7">
        <v>5.1596776948539814E-10</v>
      </c>
      <c r="Q7" s="4" t="s">
        <v>66</v>
      </c>
      <c r="R7" s="4">
        <v>2</v>
      </c>
      <c r="S7" s="4">
        <v>9.0175318549740394E-9</v>
      </c>
      <c r="T7" s="4">
        <v>4.5087659274870197E-9</v>
      </c>
      <c r="U7" s="4">
        <v>1.0777757496039187E-18</v>
      </c>
      <c r="X7" s="4" t="s">
        <v>66</v>
      </c>
      <c r="Y7" s="4">
        <v>2</v>
      </c>
      <c r="Z7" s="4">
        <v>3.9335586656427305E-10</v>
      </c>
      <c r="AA7" s="4">
        <v>1.9667793328213652E-10</v>
      </c>
      <c r="AB7" s="4">
        <v>5.8075168824625247E-24</v>
      </c>
      <c r="AE7" s="4" t="s">
        <v>66</v>
      </c>
      <c r="AF7" s="4">
        <v>2</v>
      </c>
      <c r="AG7" s="4">
        <v>4.1780531764983529E-10</v>
      </c>
      <c r="AH7" s="4">
        <v>2.0890265882491765E-10</v>
      </c>
      <c r="AI7" s="4">
        <v>7.5263642266336929E-21</v>
      </c>
      <c r="AL7" s="4" t="s">
        <v>66</v>
      </c>
      <c r="AM7" s="4">
        <v>2</v>
      </c>
      <c r="AN7" s="4">
        <v>4.7997910433474029E-7</v>
      </c>
      <c r="AO7" s="4">
        <v>2.3998955216737015E-7</v>
      </c>
      <c r="AP7" s="4">
        <v>4.4525092962808364E-14</v>
      </c>
    </row>
    <row r="8" spans="1:44" ht="15.75" thickBot="1" x14ac:dyDescent="0.3">
      <c r="B8" t="s">
        <v>42</v>
      </c>
      <c r="C8">
        <v>0.81486864994713615</v>
      </c>
      <c r="D8">
        <v>1.2237000738241037</v>
      </c>
      <c r="F8" t="s">
        <v>4</v>
      </c>
      <c r="G8">
        <v>0.38391622350021565</v>
      </c>
      <c r="H8">
        <v>0.5924437139027513</v>
      </c>
      <c r="M8" t="s">
        <v>19</v>
      </c>
      <c r="N8">
        <v>1.5521639458499842E-10</v>
      </c>
      <c r="O8">
        <v>4.5607811658965711E-10</v>
      </c>
      <c r="Q8" s="5" t="s">
        <v>67</v>
      </c>
      <c r="R8" s="5">
        <v>2</v>
      </c>
      <c r="S8" s="5">
        <v>3.6579986730260736E-9</v>
      </c>
      <c r="T8" s="5">
        <v>1.8289993365130368E-9</v>
      </c>
      <c r="U8" s="5">
        <v>6.5050616476828942E-21</v>
      </c>
      <c r="X8" s="5" t="s">
        <v>67</v>
      </c>
      <c r="Y8" s="5">
        <v>2</v>
      </c>
      <c r="Z8" s="5">
        <v>3.7622914447331737E-10</v>
      </c>
      <c r="AA8" s="5">
        <v>1.8811457223665869E-10</v>
      </c>
      <c r="AB8" s="5">
        <v>6.6701949971338998E-22</v>
      </c>
      <c r="AE8" s="5" t="s">
        <v>67</v>
      </c>
      <c r="AF8" s="5">
        <v>2</v>
      </c>
      <c r="AG8" s="5">
        <v>1.3372125374733751E-9</v>
      </c>
      <c r="AH8" s="5">
        <v>6.6860626873668754E-10</v>
      </c>
      <c r="AI8" s="5">
        <v>1.2157237418885623E-20</v>
      </c>
      <c r="AL8" s="5" t="s">
        <v>67</v>
      </c>
      <c r="AM8" s="5">
        <v>2</v>
      </c>
      <c r="AN8" s="5">
        <v>6.8985674082657122E-7</v>
      </c>
      <c r="AO8" s="5">
        <v>3.4492837041328561E-7</v>
      </c>
      <c r="AP8" s="5">
        <v>1.5286094109130068E-13</v>
      </c>
    </row>
    <row r="9" spans="1:44" x14ac:dyDescent="0.25">
      <c r="B9" t="s">
        <v>4</v>
      </c>
      <c r="F9" t="s">
        <v>4</v>
      </c>
      <c r="M9" t="s">
        <v>4</v>
      </c>
      <c r="N9">
        <v>1.4224252644560302E-9</v>
      </c>
      <c r="O9">
        <v>6.2691982336192471E-10</v>
      </c>
    </row>
    <row r="10" spans="1:44" x14ac:dyDescent="0.25">
      <c r="B10" t="s">
        <v>43</v>
      </c>
      <c r="C10">
        <v>0.87764618915217196</v>
      </c>
      <c r="D10">
        <v>1.4151941603266607</v>
      </c>
      <c r="F10" t="s">
        <v>5</v>
      </c>
      <c r="G10">
        <v>0.54395534436814519</v>
      </c>
      <c r="H10">
        <v>0.73918121563692452</v>
      </c>
      <c r="M10" t="s">
        <v>4</v>
      </c>
      <c r="N10">
        <v>7.1914413300509025E-10</v>
      </c>
      <c r="O10">
        <v>7.5594483034431981E-10</v>
      </c>
    </row>
    <row r="11" spans="1:44" ht="15.75" thickBot="1" x14ac:dyDescent="0.3">
      <c r="B11" t="s">
        <v>5</v>
      </c>
      <c r="F11" t="s">
        <v>5</v>
      </c>
      <c r="M11" t="s">
        <v>5</v>
      </c>
      <c r="N11">
        <v>1.9838197507775986E-10</v>
      </c>
      <c r="O11">
        <v>1.6985232292676548E-10</v>
      </c>
      <c r="Q11" t="s">
        <v>55</v>
      </c>
      <c r="X11" t="s">
        <v>55</v>
      </c>
      <c r="AE11" t="s">
        <v>55</v>
      </c>
      <c r="AL11" t="s">
        <v>55</v>
      </c>
    </row>
    <row r="12" spans="1:44" x14ac:dyDescent="0.25">
      <c r="B12" t="s">
        <v>9</v>
      </c>
      <c r="C12">
        <v>0.86200512372800586</v>
      </c>
      <c r="D12">
        <v>0.43166977928720496</v>
      </c>
      <c r="F12" t="s">
        <v>82</v>
      </c>
      <c r="G12">
        <v>1.5008022576830922</v>
      </c>
      <c r="H12">
        <v>0.27376311769839506</v>
      </c>
      <c r="M12" t="s">
        <v>5</v>
      </c>
      <c r="N12">
        <v>1.9497389148651316E-10</v>
      </c>
      <c r="O12">
        <v>2.063768215465519E-10</v>
      </c>
      <c r="Q12" s="6" t="s">
        <v>56</v>
      </c>
      <c r="R12" s="6" t="s">
        <v>57</v>
      </c>
      <c r="S12" s="6" t="s">
        <v>58</v>
      </c>
      <c r="T12" s="6" t="s">
        <v>59</v>
      </c>
      <c r="U12" s="6" t="s">
        <v>60</v>
      </c>
      <c r="V12" s="6" t="s">
        <v>61</v>
      </c>
      <c r="W12" s="6" t="s">
        <v>62</v>
      </c>
      <c r="X12" s="6" t="s">
        <v>56</v>
      </c>
      <c r="Y12" s="6" t="s">
        <v>57</v>
      </c>
      <c r="Z12" s="6" t="s">
        <v>58</v>
      </c>
      <c r="AA12" s="6" t="s">
        <v>59</v>
      </c>
      <c r="AB12" s="6" t="s">
        <v>60</v>
      </c>
      <c r="AC12" s="6" t="s">
        <v>61</v>
      </c>
      <c r="AD12" s="6" t="s">
        <v>62</v>
      </c>
      <c r="AE12" s="6" t="s">
        <v>56</v>
      </c>
      <c r="AF12" s="6" t="s">
        <v>57</v>
      </c>
      <c r="AG12" s="6" t="s">
        <v>58</v>
      </c>
      <c r="AH12" s="6" t="s">
        <v>59</v>
      </c>
      <c r="AI12" s="6" t="s">
        <v>60</v>
      </c>
      <c r="AJ12" s="6" t="s">
        <v>61</v>
      </c>
      <c r="AK12" s="6" t="s">
        <v>62</v>
      </c>
      <c r="AL12" s="6" t="s">
        <v>56</v>
      </c>
      <c r="AM12" s="6" t="s">
        <v>57</v>
      </c>
      <c r="AN12" s="6" t="s">
        <v>58</v>
      </c>
      <c r="AO12" s="6" t="s">
        <v>59</v>
      </c>
      <c r="AP12" s="6" t="s">
        <v>60</v>
      </c>
      <c r="AQ12" s="6" t="s">
        <v>61</v>
      </c>
      <c r="AR12" s="6" t="s">
        <v>62</v>
      </c>
    </row>
    <row r="13" spans="1:44" x14ac:dyDescent="0.25">
      <c r="B13" t="s">
        <v>9</v>
      </c>
      <c r="F13" t="s">
        <v>6</v>
      </c>
      <c r="M13" t="s">
        <v>6</v>
      </c>
      <c r="N13">
        <f>2^-40</f>
        <v>9.0949470177292824E-13</v>
      </c>
      <c r="O13">
        <v>7.0427415404537089E-12</v>
      </c>
      <c r="Q13" s="4" t="s">
        <v>63</v>
      </c>
      <c r="R13" s="4">
        <v>7.181148982100321E-18</v>
      </c>
      <c r="S13" s="4">
        <v>1</v>
      </c>
      <c r="T13" s="4">
        <v>7.181148982100321E-18</v>
      </c>
      <c r="U13" s="4">
        <v>13.245920996814494</v>
      </c>
      <c r="V13" s="4">
        <v>6.7896266040362363E-2</v>
      </c>
      <c r="W13" s="4">
        <v>18.512820512820511</v>
      </c>
      <c r="X13" s="4" t="s">
        <v>63</v>
      </c>
      <c r="Y13" s="4">
        <v>7.3331152395207012E-23</v>
      </c>
      <c r="Z13" s="4">
        <v>1</v>
      </c>
      <c r="AA13" s="4">
        <v>7.3331152395207012E-23</v>
      </c>
      <c r="AB13" s="4">
        <v>0.21797921482470697</v>
      </c>
      <c r="AC13" s="4">
        <v>0.68650630842043348</v>
      </c>
      <c r="AD13" s="4">
        <v>18.512820512820511</v>
      </c>
      <c r="AE13" s="4" t="s">
        <v>63</v>
      </c>
      <c r="AF13" s="4">
        <v>2.1132740896591267E-19</v>
      </c>
      <c r="AG13" s="4">
        <v>1</v>
      </c>
      <c r="AH13" s="4">
        <v>2.1132740896591267E-19</v>
      </c>
      <c r="AI13" s="4">
        <v>21.472433020307363</v>
      </c>
      <c r="AJ13" s="4">
        <v>4.3551535823905606E-2</v>
      </c>
      <c r="AK13" s="4">
        <v>18.512820512820511</v>
      </c>
      <c r="AL13" s="4" t="s">
        <v>63</v>
      </c>
      <c r="AM13" s="4">
        <v>1.1012155574849295E-14</v>
      </c>
      <c r="AN13" s="4">
        <v>1</v>
      </c>
      <c r="AO13" s="4">
        <v>1.1012155574849295E-14</v>
      </c>
      <c r="AP13" s="4">
        <v>0.11157988585788754</v>
      </c>
      <c r="AQ13" s="4">
        <v>0.77012634657948875</v>
      </c>
      <c r="AR13" s="4">
        <v>18.512820512820511</v>
      </c>
    </row>
    <row r="14" spans="1:44" x14ac:dyDescent="0.25">
      <c r="B14" t="s">
        <v>44</v>
      </c>
      <c r="C14">
        <v>0.60431641822255122</v>
      </c>
      <c r="D14">
        <v>0.74458063485530901</v>
      </c>
      <c r="F14" t="s">
        <v>83</v>
      </c>
      <c r="G14">
        <v>0.71719517334312077</v>
      </c>
      <c r="H14">
        <v>0.19317763741199689</v>
      </c>
      <c r="M14" t="s">
        <v>6</v>
      </c>
      <c r="N14">
        <f t="shared" ref="N14:N18" si="0">2^-40</f>
        <v>9.0949470177292824E-13</v>
      </c>
      <c r="O14">
        <v>2.334654466110773E-11</v>
      </c>
      <c r="Q14" s="4" t="s">
        <v>64</v>
      </c>
      <c r="R14" s="4">
        <v>1.0842808112516015E-18</v>
      </c>
      <c r="S14" s="4">
        <v>2</v>
      </c>
      <c r="T14" s="4">
        <v>5.4214040562580076E-19</v>
      </c>
      <c r="U14" s="4"/>
      <c r="V14" s="4"/>
      <c r="W14" s="4"/>
      <c r="X14" s="4" t="s">
        <v>64</v>
      </c>
      <c r="Y14" s="4">
        <v>6.7282701659585252E-22</v>
      </c>
      <c r="Z14" s="4">
        <v>2</v>
      </c>
      <c r="AA14" s="4">
        <v>3.3641350829792626E-22</v>
      </c>
      <c r="AB14" s="4"/>
      <c r="AC14" s="4"/>
      <c r="AD14" s="4"/>
      <c r="AE14" s="4" t="s">
        <v>64</v>
      </c>
      <c r="AF14" s="4">
        <v>1.9683601645519316E-20</v>
      </c>
      <c r="AG14" s="4">
        <v>2</v>
      </c>
      <c r="AH14" s="4">
        <v>9.8418008227596578E-21</v>
      </c>
      <c r="AI14" s="4"/>
      <c r="AJ14" s="4"/>
      <c r="AK14" s="4"/>
      <c r="AL14" s="4" t="s">
        <v>64</v>
      </c>
      <c r="AM14" s="4">
        <v>1.9738603405410904E-13</v>
      </c>
      <c r="AN14" s="4">
        <v>2</v>
      </c>
      <c r="AO14" s="4">
        <v>9.8693017027054521E-14</v>
      </c>
      <c r="AP14" s="4"/>
      <c r="AQ14" s="4"/>
      <c r="AR14" s="4"/>
    </row>
    <row r="15" spans="1:44" x14ac:dyDescent="0.25">
      <c r="B15" t="s">
        <v>10</v>
      </c>
      <c r="F15" t="s">
        <v>7</v>
      </c>
      <c r="M15" t="s">
        <v>7</v>
      </c>
      <c r="N15">
        <f t="shared" si="0"/>
        <v>9.0949470177292824E-13</v>
      </c>
      <c r="O15">
        <v>1.8216035949502745E-11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</row>
    <row r="16" spans="1:44" ht="15.75" thickBot="1" x14ac:dyDescent="0.3">
      <c r="B16" t="s">
        <v>11</v>
      </c>
      <c r="C16">
        <v>0.94556931704308944</v>
      </c>
      <c r="D16">
        <v>1</v>
      </c>
      <c r="F16" t="s">
        <v>84</v>
      </c>
      <c r="G16">
        <v>0.74592375615742201</v>
      </c>
      <c r="H16">
        <v>0.72447107727743776</v>
      </c>
      <c r="M16" t="s">
        <v>7</v>
      </c>
      <c r="N16">
        <f t="shared" si="0"/>
        <v>9.0949470177292824E-13</v>
      </c>
      <c r="O16">
        <v>2.208717710126148E-11</v>
      </c>
      <c r="Q16" s="5" t="s">
        <v>65</v>
      </c>
      <c r="R16" s="5">
        <v>8.2654297933519231E-18</v>
      </c>
      <c r="S16" s="5">
        <v>3</v>
      </c>
      <c r="T16" s="5"/>
      <c r="U16" s="5"/>
      <c r="V16" s="5"/>
      <c r="W16" s="5"/>
      <c r="X16" s="5" t="s">
        <v>65</v>
      </c>
      <c r="Y16" s="5">
        <v>7.4615816899105953E-22</v>
      </c>
      <c r="Z16" s="5">
        <v>3</v>
      </c>
      <c r="AA16" s="5"/>
      <c r="AB16" s="5"/>
      <c r="AC16" s="5"/>
      <c r="AD16" s="5"/>
      <c r="AE16" s="5" t="s">
        <v>65</v>
      </c>
      <c r="AF16" s="5">
        <v>2.3101101061143198E-19</v>
      </c>
      <c r="AG16" s="5">
        <v>3</v>
      </c>
      <c r="AH16" s="5"/>
      <c r="AI16" s="5"/>
      <c r="AJ16" s="5"/>
      <c r="AK16" s="5"/>
      <c r="AL16" s="5" t="s">
        <v>65</v>
      </c>
      <c r="AM16" s="5">
        <v>2.0839818962895834E-13</v>
      </c>
      <c r="AN16" s="5">
        <v>3</v>
      </c>
      <c r="AO16" s="5"/>
      <c r="AP16" s="5"/>
      <c r="AQ16" s="5"/>
      <c r="AR16" s="5"/>
    </row>
    <row r="17" spans="2:44" x14ac:dyDescent="0.25">
      <c r="B17" t="s">
        <v>11</v>
      </c>
      <c r="F17" t="s">
        <v>8</v>
      </c>
      <c r="M17" t="s">
        <v>8</v>
      </c>
      <c r="N17">
        <f t="shared" si="0"/>
        <v>9.0949470177292824E-13</v>
      </c>
      <c r="O17">
        <v>4.7443453944440938E-11</v>
      </c>
    </row>
    <row r="18" spans="2:44" x14ac:dyDescent="0.25">
      <c r="B18" t="s">
        <v>45</v>
      </c>
      <c r="C18">
        <v>0.4269783366870043</v>
      </c>
      <c r="D18">
        <v>0.67618972540992461</v>
      </c>
      <c r="F18" t="s">
        <v>20</v>
      </c>
      <c r="G18">
        <v>0.3191379012276675</v>
      </c>
      <c r="H18">
        <v>0.57704270621289044</v>
      </c>
      <c r="M18" t="s">
        <v>8</v>
      </c>
      <c r="N18">
        <f t="shared" si="0"/>
        <v>9.0949470177292824E-13</v>
      </c>
      <c r="O18">
        <v>2.5143910531195587E-11</v>
      </c>
      <c r="Q18" t="s">
        <v>48</v>
      </c>
      <c r="S18" t="s">
        <v>78</v>
      </c>
      <c r="X18" t="s">
        <v>48</v>
      </c>
      <c r="Z18" t="s">
        <v>79</v>
      </c>
      <c r="AE18" t="s">
        <v>48</v>
      </c>
      <c r="AG18" t="s">
        <v>44</v>
      </c>
      <c r="AL18" t="s">
        <v>48</v>
      </c>
      <c r="AN18" t="s">
        <v>37</v>
      </c>
    </row>
    <row r="19" spans="2:44" x14ac:dyDescent="0.25">
      <c r="B19" t="s">
        <v>12</v>
      </c>
      <c r="F19" t="s">
        <v>20</v>
      </c>
      <c r="M19" t="s">
        <v>20</v>
      </c>
      <c r="N19">
        <v>2.7024743947752775E-10</v>
      </c>
      <c r="O19">
        <v>7.4657176565322623E-10</v>
      </c>
    </row>
    <row r="20" spans="2:44" ht="15.75" thickBot="1" x14ac:dyDescent="0.3">
      <c r="B20" t="s">
        <v>46</v>
      </c>
      <c r="C20">
        <v>0.18222536413280443</v>
      </c>
      <c r="D20">
        <v>0.61888789102691866</v>
      </c>
      <c r="F20" t="s">
        <v>10</v>
      </c>
      <c r="G20">
        <v>0.62879991518235168</v>
      </c>
      <c r="H20">
        <v>0.84454722362607726</v>
      </c>
      <c r="M20" t="s">
        <v>20</v>
      </c>
      <c r="N20">
        <v>1.4755787817230755E-10</v>
      </c>
      <c r="O20">
        <v>5.9064077182014875E-10</v>
      </c>
      <c r="Q20" t="s">
        <v>49</v>
      </c>
      <c r="X20" t="s">
        <v>49</v>
      </c>
      <c r="AE20" t="s">
        <v>49</v>
      </c>
      <c r="AL20" t="s">
        <v>49</v>
      </c>
    </row>
    <row r="21" spans="2:44" x14ac:dyDescent="0.25">
      <c r="B21" t="s">
        <v>13</v>
      </c>
      <c r="F21" t="s">
        <v>10</v>
      </c>
      <c r="M21" t="s">
        <v>10</v>
      </c>
      <c r="N21">
        <v>2.198246015862012E-9</v>
      </c>
      <c r="O21">
        <v>1.8230483874630847E-9</v>
      </c>
      <c r="Q21" s="6" t="s">
        <v>50</v>
      </c>
      <c r="R21" s="6" t="s">
        <v>51</v>
      </c>
      <c r="S21" s="6" t="s">
        <v>52</v>
      </c>
      <c r="T21" s="6" t="s">
        <v>53</v>
      </c>
      <c r="U21" s="6" t="s">
        <v>54</v>
      </c>
      <c r="X21" s="6" t="s">
        <v>50</v>
      </c>
      <c r="Y21" s="6" t="s">
        <v>51</v>
      </c>
      <c r="Z21" s="6" t="s">
        <v>52</v>
      </c>
      <c r="AA21" s="6" t="s">
        <v>53</v>
      </c>
      <c r="AB21" s="6" t="s">
        <v>54</v>
      </c>
      <c r="AE21" s="6" t="s">
        <v>50</v>
      </c>
      <c r="AF21" s="6" t="s">
        <v>51</v>
      </c>
      <c r="AG21" s="6" t="s">
        <v>52</v>
      </c>
      <c r="AH21" s="6" t="s">
        <v>53</v>
      </c>
      <c r="AI21" s="6" t="s">
        <v>54</v>
      </c>
      <c r="AL21" s="6" t="s">
        <v>50</v>
      </c>
      <c r="AM21" s="6" t="s">
        <v>51</v>
      </c>
      <c r="AN21" s="6" t="s">
        <v>52</v>
      </c>
      <c r="AO21" s="6" t="s">
        <v>53</v>
      </c>
      <c r="AP21" s="6" t="s">
        <v>54</v>
      </c>
    </row>
    <row r="22" spans="2:44" x14ac:dyDescent="0.25">
      <c r="B22" t="s">
        <v>25</v>
      </c>
      <c r="C22">
        <v>1.6021823658164938</v>
      </c>
      <c r="D22">
        <v>2.3916395935522465</v>
      </c>
      <c r="F22" t="s">
        <v>21</v>
      </c>
      <c r="G22">
        <v>0.2306648000887857</v>
      </c>
      <c r="H22">
        <v>1</v>
      </c>
      <c r="M22" t="s">
        <v>10</v>
      </c>
      <c r="N22">
        <v>2.017198215287035E-9</v>
      </c>
      <c r="O22">
        <v>2.9086563460804202E-9</v>
      </c>
      <c r="Q22" s="4" t="s">
        <v>66</v>
      </c>
      <c r="R22" s="4">
        <v>2</v>
      </c>
      <c r="S22" s="4">
        <v>3.0252966588422572E-9</v>
      </c>
      <c r="T22" s="4">
        <v>1.5126483294211286E-9</v>
      </c>
      <c r="U22" s="4">
        <v>4.7597746770603165E-19</v>
      </c>
      <c r="X22" s="4" t="s">
        <v>66</v>
      </c>
      <c r="Y22" s="4">
        <v>2</v>
      </c>
      <c r="Z22" s="4">
        <v>1.8189894035458565E-12</v>
      </c>
      <c r="AA22" s="4">
        <v>9.0949470177292824E-13</v>
      </c>
      <c r="AB22" s="4">
        <v>0</v>
      </c>
      <c r="AE22" s="4" t="s">
        <v>66</v>
      </c>
      <c r="AF22" s="4">
        <v>2</v>
      </c>
      <c r="AG22" s="4">
        <v>4.215444231149047E-9</v>
      </c>
      <c r="AH22" s="4">
        <v>2.1077221155745235E-9</v>
      </c>
      <c r="AI22" s="4">
        <v>1.6389153046518321E-20</v>
      </c>
      <c r="AL22" s="4" t="s">
        <v>66</v>
      </c>
      <c r="AM22" s="4">
        <v>2</v>
      </c>
      <c r="AN22" s="4">
        <v>7.2298842121395859E-6</v>
      </c>
      <c r="AO22" s="4">
        <v>3.6149421060697929E-6</v>
      </c>
      <c r="AP22" s="4">
        <v>1.0625501510780413E-11</v>
      </c>
    </row>
    <row r="23" spans="2:44" ht="15.75" thickBot="1" x14ac:dyDescent="0.3">
      <c r="F23" t="s">
        <v>21</v>
      </c>
      <c r="M23" t="s">
        <v>21</v>
      </c>
      <c r="N23">
        <v>6.7391590231435161E-6</v>
      </c>
      <c r="O23">
        <v>8.1148732978300728E-6</v>
      </c>
      <c r="Q23" s="5" t="s">
        <v>67</v>
      </c>
      <c r="R23" s="5">
        <v>2</v>
      </c>
      <c r="S23" s="5">
        <v>1.9321045638755186E-9</v>
      </c>
      <c r="T23" s="5">
        <v>9.6605228193775931E-10</v>
      </c>
      <c r="U23" s="5">
        <v>1.2431178655904198E-20</v>
      </c>
      <c r="X23" s="5" t="s">
        <v>67</v>
      </c>
      <c r="Y23" s="5">
        <v>2</v>
      </c>
      <c r="Z23" s="5">
        <v>3.0389286201561439E-11</v>
      </c>
      <c r="AA23" s="5">
        <v>1.5194643100780719E-11</v>
      </c>
      <c r="AB23" s="5">
        <v>1.3290699809852389E-22</v>
      </c>
      <c r="AE23" s="5" t="s">
        <v>67</v>
      </c>
      <c r="AF23" s="5">
        <v>2</v>
      </c>
      <c r="AG23" s="5">
        <v>4.7317047335435047E-9</v>
      </c>
      <c r="AH23" s="5">
        <v>2.3658523667717524E-9</v>
      </c>
      <c r="AI23" s="5">
        <v>5.8927231990664927E-19</v>
      </c>
      <c r="AL23" s="5" t="s">
        <v>67</v>
      </c>
      <c r="AM23" s="5">
        <v>2</v>
      </c>
      <c r="AN23" s="5">
        <v>1.0116877011563182E-5</v>
      </c>
      <c r="AO23" s="5">
        <v>5.0584385057815911E-6</v>
      </c>
      <c r="AP23" s="5">
        <v>4.4424432147417718E-11</v>
      </c>
    </row>
    <row r="24" spans="2:44" x14ac:dyDescent="0.25">
      <c r="B24" t="s">
        <v>26</v>
      </c>
      <c r="C24">
        <v>2.5552104609992519</v>
      </c>
      <c r="D24">
        <v>4.3786920811391434</v>
      </c>
      <c r="F24" t="s">
        <v>76</v>
      </c>
      <c r="G24">
        <v>0.35812590895754393</v>
      </c>
      <c r="H24">
        <v>0.97080268248016643</v>
      </c>
      <c r="M24" t="s">
        <v>21</v>
      </c>
      <c r="N24">
        <v>7.1135443606325851E-6</v>
      </c>
      <c r="O24">
        <v>8.1486923831775682E-6</v>
      </c>
    </row>
    <row r="25" spans="2:44" x14ac:dyDescent="0.25">
      <c r="F25" t="s">
        <v>76</v>
      </c>
      <c r="M25" t="s">
        <v>76</v>
      </c>
      <c r="N25">
        <v>6.3397447639297404E-8</v>
      </c>
      <c r="O25">
        <v>5.6233301812133891E-8</v>
      </c>
    </row>
    <row r="26" spans="2:44" ht="15.75" thickBot="1" x14ac:dyDescent="0.3">
      <c r="B26" t="s">
        <v>27</v>
      </c>
      <c r="C26">
        <v>1.1430004374452354</v>
      </c>
      <c r="D26">
        <v>3.2580302522808551</v>
      </c>
      <c r="F26" t="s">
        <v>77</v>
      </c>
      <c r="G26">
        <v>0.26123345242649687</v>
      </c>
      <c r="H26">
        <v>1.0431885935298582</v>
      </c>
      <c r="M26" t="s">
        <v>76</v>
      </c>
      <c r="N26">
        <v>7.137529281490638E-8</v>
      </c>
      <c r="O26">
        <v>5.8095433169099739E-8</v>
      </c>
      <c r="Q26" t="s">
        <v>55</v>
      </c>
      <c r="X26" t="s">
        <v>55</v>
      </c>
      <c r="AE26" t="s">
        <v>55</v>
      </c>
      <c r="AL26" t="s">
        <v>55</v>
      </c>
    </row>
    <row r="27" spans="2:44" x14ac:dyDescent="0.25">
      <c r="F27" t="s">
        <v>77</v>
      </c>
      <c r="M27" t="s">
        <v>77</v>
      </c>
      <c r="N27">
        <v>1.6928155195514687E-8</v>
      </c>
      <c r="O27">
        <v>1.2972214271070416E-8</v>
      </c>
      <c r="Q27" s="6" t="s">
        <v>56</v>
      </c>
      <c r="R27" s="6" t="s">
        <v>57</v>
      </c>
      <c r="S27" s="6" t="s">
        <v>58</v>
      </c>
      <c r="T27" s="6" t="s">
        <v>59</v>
      </c>
      <c r="U27" s="6" t="s">
        <v>60</v>
      </c>
      <c r="V27" s="6" t="s">
        <v>61</v>
      </c>
      <c r="W27" s="6" t="s">
        <v>62</v>
      </c>
      <c r="X27" s="6" t="s">
        <v>56</v>
      </c>
      <c r="Y27" s="6" t="s">
        <v>57</v>
      </c>
      <c r="Z27" s="6" t="s">
        <v>58</v>
      </c>
      <c r="AA27" s="6" t="s">
        <v>59</v>
      </c>
      <c r="AB27" s="6" t="s">
        <v>60</v>
      </c>
      <c r="AC27" s="6" t="s">
        <v>61</v>
      </c>
      <c r="AD27" s="6" t="s">
        <v>62</v>
      </c>
      <c r="AE27" s="6" t="s">
        <v>56</v>
      </c>
      <c r="AF27" s="6" t="s">
        <v>57</v>
      </c>
      <c r="AG27" s="6" t="s">
        <v>58</v>
      </c>
      <c r="AH27" s="6" t="s">
        <v>59</v>
      </c>
      <c r="AI27" s="6" t="s">
        <v>60</v>
      </c>
      <c r="AJ27" s="6" t="s">
        <v>61</v>
      </c>
      <c r="AK27" s="6" t="s">
        <v>62</v>
      </c>
      <c r="AL27" s="6" t="s">
        <v>56</v>
      </c>
      <c r="AM27" s="6" t="s">
        <v>57</v>
      </c>
      <c r="AN27" s="6" t="s">
        <v>58</v>
      </c>
      <c r="AO27" s="6" t="s">
        <v>59</v>
      </c>
      <c r="AP27" s="6" t="s">
        <v>60</v>
      </c>
      <c r="AQ27" s="6" t="s">
        <v>61</v>
      </c>
      <c r="AR27" s="6" t="s">
        <v>62</v>
      </c>
    </row>
    <row r="28" spans="2:44" x14ac:dyDescent="0.25">
      <c r="B28" t="s">
        <v>28</v>
      </c>
      <c r="C28">
        <v>0.70868928311355284</v>
      </c>
      <c r="D28">
        <v>0.93335641217181808</v>
      </c>
      <c r="F28" t="s">
        <v>25</v>
      </c>
      <c r="G28">
        <v>2.8144275616899455</v>
      </c>
      <c r="H28">
        <v>0.55661434684047384</v>
      </c>
      <c r="M28" t="s">
        <v>77</v>
      </c>
      <c r="N28">
        <v>1.7464492971815374E-8</v>
      </c>
      <c r="O28">
        <v>1.3560635210289054E-8</v>
      </c>
      <c r="Q28" s="4" t="s">
        <v>63</v>
      </c>
      <c r="R28" s="4">
        <v>2.9876723912444165E-19</v>
      </c>
      <c r="S28" s="4">
        <v>1</v>
      </c>
      <c r="T28" s="4">
        <v>2.9876723912444165E-19</v>
      </c>
      <c r="U28" s="4">
        <v>1.2234314087185092</v>
      </c>
      <c r="V28" s="4">
        <v>0.383929240739179</v>
      </c>
      <c r="W28" s="4">
        <v>18.512820512820511</v>
      </c>
      <c r="X28" s="4" t="s">
        <v>63</v>
      </c>
      <c r="Y28" s="4">
        <v>2.0406546478167488E-22</v>
      </c>
      <c r="Z28" s="4">
        <v>1</v>
      </c>
      <c r="AA28" s="4">
        <v>2.0406546478167488E-22</v>
      </c>
      <c r="AB28" s="4">
        <v>3.0708009014002595</v>
      </c>
      <c r="AC28" s="4">
        <v>0.22180658722936009</v>
      </c>
      <c r="AD28" s="4">
        <v>18.512820512820511</v>
      </c>
      <c r="AE28" s="4" t="s">
        <v>63</v>
      </c>
      <c r="AF28" s="4">
        <v>6.6631226583144503E-20</v>
      </c>
      <c r="AG28" s="4">
        <v>1</v>
      </c>
      <c r="AH28" s="4">
        <v>6.6631226583144503E-20</v>
      </c>
      <c r="AI28" s="4">
        <v>0.22002795145035328</v>
      </c>
      <c r="AJ28" s="4">
        <v>0.68518189066008583</v>
      </c>
      <c r="AK28" s="4">
        <v>18.512820512820511</v>
      </c>
      <c r="AL28" s="4" t="s">
        <v>63</v>
      </c>
      <c r="AM28" s="4">
        <v>2.0836818559809215E-12</v>
      </c>
      <c r="AN28" s="4">
        <v>1</v>
      </c>
      <c r="AO28" s="4">
        <v>2.0836818559809215E-12</v>
      </c>
      <c r="AP28" s="4">
        <v>7.5701521056079094E-2</v>
      </c>
      <c r="AQ28" s="4">
        <v>0.8090279319596072</v>
      </c>
      <c r="AR28" s="4">
        <v>18.512820512820511</v>
      </c>
    </row>
    <row r="29" spans="2:44" x14ac:dyDescent="0.25">
      <c r="M29" t="s">
        <v>25</v>
      </c>
      <c r="N29">
        <v>9.0783163291410206E-8</v>
      </c>
      <c r="O29">
        <v>6.8467757403673807E-8</v>
      </c>
      <c r="Q29" s="4" t="s">
        <v>64</v>
      </c>
      <c r="R29" s="4">
        <v>4.8840864636193583E-19</v>
      </c>
      <c r="S29" s="4">
        <v>2</v>
      </c>
      <c r="T29" s="4">
        <v>2.4420432318096792E-19</v>
      </c>
      <c r="U29" s="4"/>
      <c r="V29" s="4"/>
      <c r="W29" s="4"/>
      <c r="X29" s="4" t="s">
        <v>64</v>
      </c>
      <c r="Y29" s="4">
        <v>1.3290699809852389E-22</v>
      </c>
      <c r="Z29" s="4">
        <v>2</v>
      </c>
      <c r="AA29" s="4">
        <v>6.6453499049261944E-23</v>
      </c>
      <c r="AB29" s="4"/>
      <c r="AC29" s="4"/>
      <c r="AD29" s="4"/>
      <c r="AE29" s="4" t="s">
        <v>64</v>
      </c>
      <c r="AF29" s="4">
        <v>6.0566147295316758E-19</v>
      </c>
      <c r="AG29" s="4">
        <v>2</v>
      </c>
      <c r="AH29" s="4">
        <v>3.0283073647658379E-19</v>
      </c>
      <c r="AI29" s="4"/>
      <c r="AJ29" s="4"/>
      <c r="AK29" s="4"/>
      <c r="AL29" s="4" t="s">
        <v>64</v>
      </c>
      <c r="AM29" s="4">
        <v>5.5049933658198134E-11</v>
      </c>
      <c r="AN29" s="4">
        <v>2</v>
      </c>
      <c r="AO29" s="4">
        <v>2.7524966829099067E-11</v>
      </c>
      <c r="AP29" s="4"/>
      <c r="AQ29" s="4"/>
      <c r="AR29" s="4"/>
    </row>
    <row r="30" spans="2:44" x14ac:dyDescent="0.25">
      <c r="B30" t="s">
        <v>89</v>
      </c>
      <c r="C30">
        <v>2.4435435675810373</v>
      </c>
      <c r="D30">
        <v>0.18900548399897876</v>
      </c>
      <c r="F30" t="s">
        <v>26</v>
      </c>
      <c r="G30">
        <v>4.6143955725533345</v>
      </c>
      <c r="H30">
        <v>6.003276011457773</v>
      </c>
      <c r="N30">
        <v>3.8919594104333009E-7</v>
      </c>
      <c r="O30">
        <v>6.2138898342289745E-7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</row>
    <row r="31" spans="2:44" ht="15.75" thickBot="1" x14ac:dyDescent="0.3">
      <c r="M31" t="s">
        <v>26</v>
      </c>
      <c r="N31">
        <v>5.9198826162327353E-6</v>
      </c>
      <c r="O31">
        <v>9.7714222818738517E-6</v>
      </c>
      <c r="Q31" s="5" t="s">
        <v>65</v>
      </c>
      <c r="R31" s="5">
        <v>7.8717588548637748E-19</v>
      </c>
      <c r="S31" s="5">
        <v>3</v>
      </c>
      <c r="T31" s="5"/>
      <c r="U31" s="5"/>
      <c r="V31" s="5"/>
      <c r="W31" s="5"/>
      <c r="X31" s="5" t="s">
        <v>65</v>
      </c>
      <c r="Y31" s="5">
        <v>3.3697246288019876E-22</v>
      </c>
      <c r="Z31" s="5">
        <v>3</v>
      </c>
      <c r="AA31" s="5"/>
      <c r="AB31" s="5"/>
      <c r="AC31" s="5"/>
      <c r="AD31" s="5"/>
      <c r="AE31" s="5" t="s">
        <v>65</v>
      </c>
      <c r="AF31" s="5">
        <v>6.7229269953631208E-19</v>
      </c>
      <c r="AG31" s="5">
        <v>3</v>
      </c>
      <c r="AH31" s="5"/>
      <c r="AI31" s="5"/>
      <c r="AJ31" s="5"/>
      <c r="AK31" s="5"/>
      <c r="AL31" s="5" t="s">
        <v>65</v>
      </c>
      <c r="AM31" s="5">
        <v>5.7133615514179056E-11</v>
      </c>
      <c r="AN31" s="5">
        <v>3</v>
      </c>
      <c r="AO31" s="5"/>
      <c r="AP31" s="5"/>
      <c r="AQ31" s="5"/>
      <c r="AR31" s="5"/>
    </row>
    <row r="32" spans="2:44" x14ac:dyDescent="0.25">
      <c r="B32" t="s">
        <v>90</v>
      </c>
      <c r="C32">
        <v>1.7899202496200772</v>
      </c>
      <c r="D32">
        <v>0.53942713465354697</v>
      </c>
      <c r="F32" t="s">
        <v>27</v>
      </c>
      <c r="G32">
        <v>4.6169503462783723</v>
      </c>
      <c r="H32">
        <v>4.382050740931865E-2</v>
      </c>
      <c r="N32">
        <v>1.3100015959068501E-6</v>
      </c>
      <c r="O32">
        <v>3.4545472968933126E-7</v>
      </c>
    </row>
    <row r="33" spans="6:44" x14ac:dyDescent="0.25">
      <c r="M33" t="s">
        <v>27</v>
      </c>
      <c r="N33">
        <v>1.8536294285582055E-9</v>
      </c>
      <c r="O33">
        <v>7.8144110129514999E-12</v>
      </c>
      <c r="Q33" t="s">
        <v>48</v>
      </c>
      <c r="S33" t="s">
        <v>88</v>
      </c>
      <c r="X33" t="s">
        <v>48</v>
      </c>
      <c r="Z33" t="s">
        <v>80</v>
      </c>
      <c r="AE33" t="s">
        <v>48</v>
      </c>
      <c r="AG33" t="s">
        <v>72</v>
      </c>
      <c r="AL33" t="s">
        <v>48</v>
      </c>
      <c r="AN33" t="s">
        <v>38</v>
      </c>
    </row>
    <row r="34" spans="6:44" x14ac:dyDescent="0.25">
      <c r="F34" t="s">
        <v>28</v>
      </c>
      <c r="G34">
        <v>1.34462634214863</v>
      </c>
      <c r="H34">
        <v>6.7788205716948118E-3</v>
      </c>
      <c r="N34">
        <v>9.2681471427910118E-10</v>
      </c>
      <c r="O34">
        <v>1.0660543181213156E-10</v>
      </c>
    </row>
    <row r="35" spans="6:44" ht="15.75" thickBot="1" x14ac:dyDescent="0.3">
      <c r="M35" t="s">
        <v>28</v>
      </c>
      <c r="N35">
        <v>7.1474308597511944E-8</v>
      </c>
      <c r="O35">
        <v>1.190263464359939E-10</v>
      </c>
      <c r="Q35" t="s">
        <v>49</v>
      </c>
      <c r="X35" t="s">
        <v>49</v>
      </c>
      <c r="AE35" t="s">
        <v>49</v>
      </c>
      <c r="AL35" t="s">
        <v>49</v>
      </c>
    </row>
    <row r="36" spans="6:44" x14ac:dyDescent="0.25">
      <c r="F36" t="s">
        <v>89</v>
      </c>
      <c r="G36">
        <v>0.71286791670453853</v>
      </c>
      <c r="H36">
        <v>0.1924092416122466</v>
      </c>
      <c r="N36">
        <v>3.830213360397143E-8</v>
      </c>
      <c r="O36">
        <v>1.5553949382040859E-10</v>
      </c>
      <c r="Q36" s="6" t="s">
        <v>50</v>
      </c>
      <c r="R36" s="6" t="s">
        <v>51</v>
      </c>
      <c r="S36" s="6" t="s">
        <v>52</v>
      </c>
      <c r="T36" s="6" t="s">
        <v>53</v>
      </c>
      <c r="U36" s="6" t="s">
        <v>54</v>
      </c>
      <c r="X36" s="6" t="s">
        <v>50</v>
      </c>
      <c r="Y36" s="6" t="s">
        <v>51</v>
      </c>
      <c r="Z36" s="6" t="s">
        <v>52</v>
      </c>
      <c r="AA36" s="6" t="s">
        <v>53</v>
      </c>
      <c r="AB36" s="6" t="s">
        <v>54</v>
      </c>
      <c r="AE36" s="6" t="s">
        <v>50</v>
      </c>
      <c r="AF36" s="6" t="s">
        <v>51</v>
      </c>
      <c r="AG36" s="6" t="s">
        <v>52</v>
      </c>
      <c r="AH36" s="6" t="s">
        <v>53</v>
      </c>
      <c r="AI36" s="6" t="s">
        <v>54</v>
      </c>
      <c r="AL36" s="6" t="s">
        <v>50</v>
      </c>
      <c r="AM36" s="6" t="s">
        <v>51</v>
      </c>
      <c r="AN36" s="6" t="s">
        <v>52</v>
      </c>
      <c r="AO36" s="6" t="s">
        <v>53</v>
      </c>
      <c r="AP36" s="6" t="s">
        <v>54</v>
      </c>
    </row>
    <row r="37" spans="6:44" x14ac:dyDescent="0.25">
      <c r="M37" t="s">
        <v>91</v>
      </c>
      <c r="N37">
        <f>2^(-37.109)</f>
        <v>6.7464901544405591E-12</v>
      </c>
      <c r="O37">
        <f>2^(-35.272)</f>
        <v>2.4102938516721659E-11</v>
      </c>
      <c r="Q37" s="4" t="s">
        <v>66</v>
      </c>
      <c r="R37" s="4">
        <v>2</v>
      </c>
      <c r="S37" s="4">
        <v>2.4912185458388701E-10</v>
      </c>
      <c r="T37" s="4">
        <v>1.245609272919435E-10</v>
      </c>
      <c r="U37" s="4">
        <v>1.8795153499111205E-21</v>
      </c>
      <c r="X37" s="4" t="s">
        <v>66</v>
      </c>
      <c r="Y37" s="4">
        <v>2</v>
      </c>
      <c r="Z37" s="4">
        <v>1.8189894035458565E-12</v>
      </c>
      <c r="AA37" s="4">
        <v>9.0949470177292824E-13</v>
      </c>
      <c r="AB37" s="4">
        <v>0</v>
      </c>
      <c r="AE37" s="4" t="s">
        <v>66</v>
      </c>
      <c r="AF37" s="4">
        <v>2</v>
      </c>
      <c r="AG37" s="4">
        <v>1.3477274045420378E-7</v>
      </c>
      <c r="AH37" s="4">
        <v>6.7386370227101892E-8</v>
      </c>
      <c r="AI37" s="4">
        <v>3.1823006822993703E-17</v>
      </c>
      <c r="AL37" s="4" t="s">
        <v>66</v>
      </c>
      <c r="AM37" s="4">
        <v>2</v>
      </c>
      <c r="AN37" s="4">
        <v>2.7804441428373066E-9</v>
      </c>
      <c r="AO37" s="4">
        <v>1.3902220714186533E-9</v>
      </c>
      <c r="AP37" s="4">
        <v>4.2949275730212884E-19</v>
      </c>
    </row>
    <row r="38" spans="6:44" ht="15.75" thickBot="1" x14ac:dyDescent="0.3">
      <c r="F38" t="s">
        <v>90</v>
      </c>
      <c r="G38">
        <v>0.82364444189630037</v>
      </c>
      <c r="H38">
        <v>0.27154251473595087</v>
      </c>
      <c r="N38">
        <f>2^(-40)</f>
        <v>9.0949470177292824E-13</v>
      </c>
      <c r="O38">
        <f>2^(-35.132)</f>
        <v>2.6559151259235054E-11</v>
      </c>
      <c r="Q38" s="5" t="s">
        <v>67</v>
      </c>
      <c r="R38" s="5">
        <v>2</v>
      </c>
      <c r="S38" s="5">
        <v>9.7204588607505515E-10</v>
      </c>
      <c r="T38" s="5">
        <v>4.8602294303752757E-10</v>
      </c>
      <c r="U38" s="5">
        <v>1.7933852619861707E-21</v>
      </c>
      <c r="X38" s="5" t="s">
        <v>67</v>
      </c>
      <c r="Y38" s="5">
        <v>2</v>
      </c>
      <c r="Z38" s="5">
        <v>4.0303213050764222E-11</v>
      </c>
      <c r="AA38" s="5">
        <v>2.0151606525382111E-11</v>
      </c>
      <c r="AB38" s="5">
        <v>7.4928669084199699E-24</v>
      </c>
      <c r="AE38" s="5" t="s">
        <v>67</v>
      </c>
      <c r="AF38" s="5">
        <v>2</v>
      </c>
      <c r="AG38" s="5">
        <v>1.1432873498123362E-7</v>
      </c>
      <c r="AH38" s="5">
        <v>5.7164367490616812E-8</v>
      </c>
      <c r="AI38" s="5">
        <v>1.7337665952977361E-18</v>
      </c>
      <c r="AL38" s="5" t="s">
        <v>67</v>
      </c>
      <c r="AM38" s="5">
        <v>2</v>
      </c>
      <c r="AN38" s="5">
        <v>1.1441984282508307E-10</v>
      </c>
      <c r="AO38" s="5">
        <v>5.7209921412541533E-11</v>
      </c>
      <c r="AP38" s="5">
        <v>4.8798328952720137E-21</v>
      </c>
    </row>
    <row r="39" spans="6:44" x14ac:dyDescent="0.25">
      <c r="M39" t="s">
        <v>92</v>
      </c>
      <c r="N39">
        <f>2^(-37.977)</f>
        <v>3.6964416467297496E-12</v>
      </c>
      <c r="O39">
        <f>2^(-32.553)</f>
        <v>1.586976702421102E-10</v>
      </c>
    </row>
    <row r="40" spans="6:44" x14ac:dyDescent="0.25">
      <c r="N40">
        <f>2^(-35.538)</f>
        <v>2.0044536306277458E-11</v>
      </c>
      <c r="O40">
        <f>2^(-33.504)</f>
        <v>8.2090145470830323E-11</v>
      </c>
    </row>
    <row r="41" spans="6:44" ht="15.75" thickBot="1" x14ac:dyDescent="0.3">
      <c r="Q41" t="s">
        <v>55</v>
      </c>
      <c r="X41" t="s">
        <v>55</v>
      </c>
      <c r="AE41" t="s">
        <v>55</v>
      </c>
      <c r="AL41" t="s">
        <v>55</v>
      </c>
    </row>
    <row r="42" spans="6:44" x14ac:dyDescent="0.25">
      <c r="Q42" s="6" t="s">
        <v>56</v>
      </c>
      <c r="R42" s="6" t="s">
        <v>57</v>
      </c>
      <c r="S42" s="6" t="s">
        <v>58</v>
      </c>
      <c r="T42" s="6" t="s">
        <v>59</v>
      </c>
      <c r="U42" s="6" t="s">
        <v>60</v>
      </c>
      <c r="V42" s="6" t="s">
        <v>61</v>
      </c>
      <c r="W42" s="6" t="s">
        <v>62</v>
      </c>
      <c r="X42" s="6" t="s">
        <v>56</v>
      </c>
      <c r="Y42" s="6" t="s">
        <v>57</v>
      </c>
      <c r="Z42" s="6" t="s">
        <v>58</v>
      </c>
      <c r="AA42" s="6" t="s">
        <v>59</v>
      </c>
      <c r="AB42" s="6" t="s">
        <v>60</v>
      </c>
      <c r="AC42" s="6" t="s">
        <v>61</v>
      </c>
      <c r="AD42" s="6" t="s">
        <v>62</v>
      </c>
      <c r="AE42" s="6" t="s">
        <v>56</v>
      </c>
      <c r="AF42" s="6" t="s">
        <v>57</v>
      </c>
      <c r="AG42" s="6" t="s">
        <v>58</v>
      </c>
      <c r="AH42" s="6" t="s">
        <v>59</v>
      </c>
      <c r="AI42" s="6" t="s">
        <v>60</v>
      </c>
      <c r="AJ42" s="6" t="s">
        <v>61</v>
      </c>
      <c r="AK42" s="6" t="s">
        <v>62</v>
      </c>
      <c r="AL42" s="6" t="s">
        <v>56</v>
      </c>
      <c r="AM42" s="6" t="s">
        <v>57</v>
      </c>
      <c r="AN42" s="6" t="s">
        <v>58</v>
      </c>
      <c r="AO42" s="6" t="s">
        <v>59</v>
      </c>
      <c r="AP42" s="6" t="s">
        <v>60</v>
      </c>
      <c r="AQ42" s="6" t="s">
        <v>61</v>
      </c>
      <c r="AR42" s="6" t="s">
        <v>62</v>
      </c>
    </row>
    <row r="43" spans="6:44" x14ac:dyDescent="0.25">
      <c r="Q43" s="4" t="s">
        <v>63</v>
      </c>
      <c r="R43" s="4">
        <v>1.306547888268609E-19</v>
      </c>
      <c r="S43" s="4">
        <v>1</v>
      </c>
      <c r="T43" s="4">
        <v>1.306547888268609E-19</v>
      </c>
      <c r="U43" s="4">
        <v>71.145289585916245</v>
      </c>
      <c r="V43" s="4">
        <v>1.3766174117374623E-2</v>
      </c>
      <c r="W43" s="4">
        <v>18.512820512820511</v>
      </c>
      <c r="X43" s="4" t="s">
        <v>63</v>
      </c>
      <c r="Y43" s="4">
        <v>3.702588674322804E-22</v>
      </c>
      <c r="Z43" s="4">
        <v>1</v>
      </c>
      <c r="AA43" s="4">
        <v>3.702588674322804E-22</v>
      </c>
      <c r="AB43" s="4">
        <v>98.829692815231752</v>
      </c>
      <c r="AC43" s="4">
        <v>9.9673878544392844E-3</v>
      </c>
      <c r="AD43" s="4">
        <v>18.512820512820511</v>
      </c>
      <c r="AE43" s="4" t="s">
        <v>63</v>
      </c>
      <c r="AF43" s="4">
        <v>1.0448933994470841E-16</v>
      </c>
      <c r="AG43" s="4">
        <v>1</v>
      </c>
      <c r="AH43" s="4">
        <v>1.0448933994470841E-16</v>
      </c>
      <c r="AI43" s="4">
        <v>6.227615429065799</v>
      </c>
      <c r="AJ43" s="4">
        <v>0.1299906880679671</v>
      </c>
      <c r="AK43" s="4">
        <v>18.512820512820511</v>
      </c>
      <c r="AL43" s="4" t="s">
        <v>63</v>
      </c>
      <c r="AM43" s="4">
        <v>1.7769213920639164E-18</v>
      </c>
      <c r="AN43" s="4">
        <v>1</v>
      </c>
      <c r="AO43" s="4">
        <v>1.7769213920639164E-18</v>
      </c>
      <c r="AP43" s="4">
        <v>8.181553956967651</v>
      </c>
      <c r="AQ43" s="4">
        <v>0.10358138629931324</v>
      </c>
      <c r="AR43" s="4">
        <v>18.512820512820511</v>
      </c>
    </row>
    <row r="44" spans="6:44" x14ac:dyDescent="0.25">
      <c r="Q44" s="4" t="s">
        <v>64</v>
      </c>
      <c r="R44" s="4">
        <v>3.6729006118972916E-21</v>
      </c>
      <c r="S44" s="4">
        <v>2</v>
      </c>
      <c r="T44" s="4">
        <v>1.8364503059486458E-21</v>
      </c>
      <c r="U44" s="4"/>
      <c r="V44" s="4"/>
      <c r="W44" s="4"/>
      <c r="X44" s="4" t="s">
        <v>64</v>
      </c>
      <c r="Y44" s="4">
        <v>7.4928669084199699E-24</v>
      </c>
      <c r="Z44" s="4">
        <v>2</v>
      </c>
      <c r="AA44" s="4">
        <v>3.7464334542099849E-24</v>
      </c>
      <c r="AB44" s="4"/>
      <c r="AC44" s="4"/>
      <c r="AD44" s="4"/>
      <c r="AE44" s="4" t="s">
        <v>64</v>
      </c>
      <c r="AF44" s="4">
        <v>3.3556773418291439E-17</v>
      </c>
      <c r="AG44" s="4">
        <v>2</v>
      </c>
      <c r="AH44" s="4">
        <v>1.677838670914572E-17</v>
      </c>
      <c r="AI44" s="4"/>
      <c r="AJ44" s="4"/>
      <c r="AK44" s="4"/>
      <c r="AL44" s="4" t="s">
        <v>64</v>
      </c>
      <c r="AM44" s="4">
        <v>4.3437259019740085E-19</v>
      </c>
      <c r="AN44" s="4">
        <v>2</v>
      </c>
      <c r="AO44" s="4">
        <v>2.1718629509870043E-19</v>
      </c>
      <c r="AP44" s="4"/>
      <c r="AQ44" s="4"/>
      <c r="AR44" s="4"/>
    </row>
    <row r="45" spans="6:44" x14ac:dyDescent="0.25"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</row>
    <row r="46" spans="6:44" ht="15.75" thickBot="1" x14ac:dyDescent="0.3">
      <c r="Q46" s="5" t="s">
        <v>65</v>
      </c>
      <c r="R46" s="5">
        <v>1.343276894387582E-19</v>
      </c>
      <c r="S46" s="5">
        <v>3</v>
      </c>
      <c r="T46" s="5"/>
      <c r="U46" s="5"/>
      <c r="V46" s="5"/>
      <c r="W46" s="5"/>
      <c r="X46" s="5" t="s">
        <v>65</v>
      </c>
      <c r="Y46" s="5">
        <v>3.7775173434070036E-22</v>
      </c>
      <c r="Z46" s="5">
        <v>3</v>
      </c>
      <c r="AA46" s="5"/>
      <c r="AB46" s="5"/>
      <c r="AC46" s="5"/>
      <c r="AD46" s="5"/>
      <c r="AE46" s="5" t="s">
        <v>65</v>
      </c>
      <c r="AF46" s="5">
        <v>1.3804611336299986E-16</v>
      </c>
      <c r="AG46" s="5">
        <v>3</v>
      </c>
      <c r="AH46" s="5"/>
      <c r="AI46" s="5"/>
      <c r="AJ46" s="5"/>
      <c r="AK46" s="5"/>
      <c r="AL46" s="5" t="s">
        <v>65</v>
      </c>
      <c r="AM46" s="5">
        <v>2.2112939822613172E-18</v>
      </c>
      <c r="AN46" s="5">
        <v>3</v>
      </c>
      <c r="AO46" s="5"/>
      <c r="AP46" s="5"/>
      <c r="AQ46" s="5"/>
      <c r="AR46" s="5"/>
    </row>
    <row r="48" spans="6:44" x14ac:dyDescent="0.25">
      <c r="Q48" t="s">
        <v>48</v>
      </c>
      <c r="S48" t="s">
        <v>68</v>
      </c>
      <c r="X48" t="s">
        <v>48</v>
      </c>
      <c r="Z48" t="s">
        <v>81</v>
      </c>
      <c r="AE48" t="s">
        <v>48</v>
      </c>
      <c r="AG48" t="s">
        <v>73</v>
      </c>
      <c r="AL48" t="s">
        <v>48</v>
      </c>
      <c r="AN48" t="s">
        <v>39</v>
      </c>
    </row>
    <row r="50" spans="17:44" ht="15.75" thickBot="1" x14ac:dyDescent="0.3">
      <c r="Q50" t="s">
        <v>49</v>
      </c>
      <c r="X50" t="s">
        <v>49</v>
      </c>
      <c r="AE50" t="s">
        <v>49</v>
      </c>
      <c r="AL50" t="s">
        <v>49</v>
      </c>
    </row>
    <row r="51" spans="17:44" x14ac:dyDescent="0.25">
      <c r="Q51" s="6" t="s">
        <v>50</v>
      </c>
      <c r="R51" s="6" t="s">
        <v>51</v>
      </c>
      <c r="S51" s="6" t="s">
        <v>52</v>
      </c>
      <c r="T51" s="6" t="s">
        <v>53</v>
      </c>
      <c r="U51" s="6" t="s">
        <v>54</v>
      </c>
      <c r="X51" s="6" t="s">
        <v>50</v>
      </c>
      <c r="Y51" s="6" t="s">
        <v>51</v>
      </c>
      <c r="Z51" s="6" t="s">
        <v>52</v>
      </c>
      <c r="AA51" s="6" t="s">
        <v>53</v>
      </c>
      <c r="AB51" s="6" t="s">
        <v>54</v>
      </c>
      <c r="AE51" s="6" t="s">
        <v>50</v>
      </c>
      <c r="AF51" s="6" t="s">
        <v>51</v>
      </c>
      <c r="AG51" s="6" t="s">
        <v>52</v>
      </c>
      <c r="AH51" s="6" t="s">
        <v>53</v>
      </c>
      <c r="AI51" s="6" t="s">
        <v>54</v>
      </c>
      <c r="AL51" s="6" t="s">
        <v>50</v>
      </c>
      <c r="AM51" s="6" t="s">
        <v>51</v>
      </c>
      <c r="AN51" s="6" t="s">
        <v>52</v>
      </c>
      <c r="AO51" s="6" t="s">
        <v>53</v>
      </c>
      <c r="AP51" s="6" t="s">
        <v>54</v>
      </c>
    </row>
    <row r="52" spans="17:44" x14ac:dyDescent="0.25">
      <c r="Q52" s="4" t="s">
        <v>66</v>
      </c>
      <c r="R52" s="4">
        <v>2</v>
      </c>
      <c r="S52" s="4">
        <v>2.1415693974611204E-9</v>
      </c>
      <c r="T52" s="4">
        <v>1.0707846987305602E-9</v>
      </c>
      <c r="U52" s="4">
        <v>2.4730217492745712E-19</v>
      </c>
      <c r="X52" s="4" t="s">
        <v>66</v>
      </c>
      <c r="Y52" s="4">
        <v>2</v>
      </c>
      <c r="Z52" s="4">
        <v>1.8189894035458565E-12</v>
      </c>
      <c r="AA52" s="4">
        <v>9.0949470177292824E-13</v>
      </c>
      <c r="AB52" s="4">
        <v>0</v>
      </c>
      <c r="AE52" s="4" t="s">
        <v>66</v>
      </c>
      <c r="AF52" s="4">
        <v>2</v>
      </c>
      <c r="AG52" s="4">
        <v>3.4392648167330064E-8</v>
      </c>
      <c r="AH52" s="4">
        <v>1.7196324083665032E-8</v>
      </c>
      <c r="AI52" s="4">
        <v>1.4382910514358304E-19</v>
      </c>
      <c r="AL52" s="4" t="s">
        <v>66</v>
      </c>
      <c r="AM52" s="4">
        <v>2</v>
      </c>
      <c r="AN52" s="4">
        <v>1.0977644220148337E-7</v>
      </c>
      <c r="AO52" s="4">
        <v>5.4888221100741687E-8</v>
      </c>
      <c r="AP52" s="4">
        <v>5.5019659690103731E-16</v>
      </c>
    </row>
    <row r="53" spans="17:44" ht="15.75" thickBot="1" x14ac:dyDescent="0.3">
      <c r="Q53" s="5" t="s">
        <v>67</v>
      </c>
      <c r="R53" s="5">
        <v>2</v>
      </c>
      <c r="S53" s="5">
        <v>1.3828646537062445E-9</v>
      </c>
      <c r="T53" s="5">
        <v>6.9143232685312226E-10</v>
      </c>
      <c r="U53" s="5">
        <v>8.3237262134035517E-21</v>
      </c>
      <c r="X53" s="5" t="s">
        <v>67</v>
      </c>
      <c r="Y53" s="5">
        <v>2</v>
      </c>
      <c r="Z53" s="5">
        <v>7.2587364475636525E-11</v>
      </c>
      <c r="AA53" s="5">
        <v>3.6293682237818262E-11</v>
      </c>
      <c r="AB53" s="5">
        <v>2.4863481821960707E-22</v>
      </c>
      <c r="AE53" s="5" t="s">
        <v>67</v>
      </c>
      <c r="AF53" s="5">
        <v>2</v>
      </c>
      <c r="AG53" s="5">
        <v>2.6532849481359472E-8</v>
      </c>
      <c r="AH53" s="5">
        <v>1.3266424740679736E-8</v>
      </c>
      <c r="AI53" s="5">
        <v>1.7311960085547212E-19</v>
      </c>
      <c r="AL53" s="5" t="s">
        <v>67</v>
      </c>
      <c r="AM53" s="5">
        <v>2</v>
      </c>
      <c r="AN53" s="5">
        <v>2.7456584025640251E-10</v>
      </c>
      <c r="AO53" s="5">
        <v>1.3728292012820125E-10</v>
      </c>
      <c r="AP53" s="5">
        <v>6.6660496595799461E-22</v>
      </c>
    </row>
    <row r="56" spans="17:44" ht="15.75" thickBot="1" x14ac:dyDescent="0.3">
      <c r="Q56" t="s">
        <v>55</v>
      </c>
      <c r="X56" t="s">
        <v>55</v>
      </c>
      <c r="AE56" t="s">
        <v>55</v>
      </c>
      <c r="AL56" t="s">
        <v>55</v>
      </c>
    </row>
    <row r="57" spans="17:44" x14ac:dyDescent="0.25">
      <c r="Q57" s="6" t="s">
        <v>56</v>
      </c>
      <c r="R57" s="6" t="s">
        <v>57</v>
      </c>
      <c r="S57" s="6" t="s">
        <v>58</v>
      </c>
      <c r="T57" s="6" t="s">
        <v>59</v>
      </c>
      <c r="U57" s="6" t="s">
        <v>60</v>
      </c>
      <c r="V57" s="6" t="s">
        <v>61</v>
      </c>
      <c r="W57" s="6" t="s">
        <v>62</v>
      </c>
      <c r="X57" s="6" t="s">
        <v>56</v>
      </c>
      <c r="Y57" s="6" t="s">
        <v>57</v>
      </c>
      <c r="Z57" s="6" t="s">
        <v>58</v>
      </c>
      <c r="AA57" s="6" t="s">
        <v>59</v>
      </c>
      <c r="AB57" s="6" t="s">
        <v>60</v>
      </c>
      <c r="AC57" s="6" t="s">
        <v>61</v>
      </c>
      <c r="AD57" s="6" t="s">
        <v>62</v>
      </c>
      <c r="AE57" s="6" t="s">
        <v>56</v>
      </c>
      <c r="AF57" s="6" t="s">
        <v>57</v>
      </c>
      <c r="AG57" s="6" t="s">
        <v>58</v>
      </c>
      <c r="AH57" s="6" t="s">
        <v>59</v>
      </c>
      <c r="AI57" s="6" t="s">
        <v>60</v>
      </c>
      <c r="AJ57" s="6" t="s">
        <v>61</v>
      </c>
      <c r="AK57" s="6" t="s">
        <v>62</v>
      </c>
      <c r="AL57" s="6" t="s">
        <v>56</v>
      </c>
      <c r="AM57" s="6" t="s">
        <v>57</v>
      </c>
      <c r="AN57" s="6" t="s">
        <v>58</v>
      </c>
      <c r="AO57" s="6" t="s">
        <v>59</v>
      </c>
      <c r="AP57" s="6" t="s">
        <v>60</v>
      </c>
      <c r="AQ57" s="6" t="s">
        <v>61</v>
      </c>
      <c r="AR57" s="6" t="s">
        <v>62</v>
      </c>
    </row>
    <row r="58" spans="17:44" x14ac:dyDescent="0.25">
      <c r="Q58" s="4" t="s">
        <v>63</v>
      </c>
      <c r="R58" s="4">
        <v>1.4390822204903801E-19</v>
      </c>
      <c r="S58" s="4">
        <v>1</v>
      </c>
      <c r="T58" s="4">
        <v>1.4390822204903801E-19</v>
      </c>
      <c r="U58" s="4">
        <v>1.1259283304764842</v>
      </c>
      <c r="V58" s="4">
        <v>0.39984163288378827</v>
      </c>
      <c r="W58" s="4">
        <v>18.512820512820511</v>
      </c>
      <c r="X58" s="4" t="s">
        <v>63</v>
      </c>
      <c r="Y58" s="4">
        <v>1.2520407275860259E-21</v>
      </c>
      <c r="Z58" s="4">
        <v>1</v>
      </c>
      <c r="AA58" s="4">
        <v>1.2520407275860259E-21</v>
      </c>
      <c r="AB58" s="4">
        <v>10.071322564968829</v>
      </c>
      <c r="AC58" s="4">
        <v>8.6589866667354354E-2</v>
      </c>
      <c r="AD58" s="4">
        <v>18.512820512820511</v>
      </c>
      <c r="AE58" s="4" t="s">
        <v>63</v>
      </c>
      <c r="AF58" s="4">
        <v>1.5444108845996259E-17</v>
      </c>
      <c r="AG58" s="4">
        <v>1</v>
      </c>
      <c r="AH58" s="4">
        <v>1.5444108845996259E-17</v>
      </c>
      <c r="AI58" s="4">
        <v>97.454941785074197</v>
      </c>
      <c r="AJ58" s="4">
        <v>1.0105868830539846E-2</v>
      </c>
      <c r="AK58" s="4">
        <v>18.512820512820511</v>
      </c>
      <c r="AL58" s="4" t="s">
        <v>63</v>
      </c>
      <c r="AM58" s="4">
        <v>2.997665231657359E-15</v>
      </c>
      <c r="AN58" s="4">
        <v>1</v>
      </c>
      <c r="AO58" s="4">
        <v>2.997665231657359E-15</v>
      </c>
      <c r="AP58" s="4">
        <v>10.896692624588638</v>
      </c>
      <c r="AQ58" s="4">
        <v>8.0803894483500227E-2</v>
      </c>
      <c r="AR58" s="4">
        <v>18.512820512820511</v>
      </c>
    </row>
    <row r="59" spans="17:44" x14ac:dyDescent="0.25">
      <c r="Q59" s="4" t="s">
        <v>64</v>
      </c>
      <c r="R59" s="4">
        <v>2.5562590114086067E-19</v>
      </c>
      <c r="S59" s="4">
        <v>2</v>
      </c>
      <c r="T59" s="4">
        <v>1.2781295057043033E-19</v>
      </c>
      <c r="U59" s="4"/>
      <c r="V59" s="4"/>
      <c r="W59" s="4"/>
      <c r="X59" s="4" t="s">
        <v>64</v>
      </c>
      <c r="Y59" s="4">
        <v>2.4863481821960707E-22</v>
      </c>
      <c r="Z59" s="4">
        <v>2</v>
      </c>
      <c r="AA59" s="4">
        <v>1.2431740910980353E-22</v>
      </c>
      <c r="AB59" s="4"/>
      <c r="AC59" s="4"/>
      <c r="AD59" s="4"/>
      <c r="AE59" s="4" t="s">
        <v>64</v>
      </c>
      <c r="AF59" s="4">
        <v>3.1694870599905515E-19</v>
      </c>
      <c r="AG59" s="4">
        <v>2</v>
      </c>
      <c r="AH59" s="4">
        <v>1.5847435299952758E-19</v>
      </c>
      <c r="AI59" s="4"/>
      <c r="AJ59" s="4"/>
      <c r="AK59" s="4"/>
      <c r="AL59" s="4" t="s">
        <v>64</v>
      </c>
      <c r="AM59" s="4">
        <v>5.501972635060033E-16</v>
      </c>
      <c r="AN59" s="4">
        <v>2</v>
      </c>
      <c r="AO59" s="4">
        <v>2.7509863175300165E-16</v>
      </c>
      <c r="AP59" s="4"/>
      <c r="AQ59" s="4"/>
      <c r="AR59" s="4"/>
    </row>
    <row r="60" spans="17:44" x14ac:dyDescent="0.25"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spans="17:44" ht="15.75" thickBot="1" x14ac:dyDescent="0.3">
      <c r="Q61" s="5" t="s">
        <v>65</v>
      </c>
      <c r="R61" s="5">
        <v>3.9953412318989868E-19</v>
      </c>
      <c r="S61" s="5">
        <v>3</v>
      </c>
      <c r="T61" s="5"/>
      <c r="U61" s="5"/>
      <c r="V61" s="5"/>
      <c r="W61" s="5"/>
      <c r="X61" s="5" t="s">
        <v>65</v>
      </c>
      <c r="Y61" s="5">
        <v>1.500675545805633E-21</v>
      </c>
      <c r="Z61" s="5">
        <v>3</v>
      </c>
      <c r="AA61" s="5"/>
      <c r="AB61" s="5"/>
      <c r="AC61" s="5"/>
      <c r="AD61" s="5"/>
      <c r="AE61" s="5" t="s">
        <v>65</v>
      </c>
      <c r="AF61" s="5">
        <v>1.5761057551995314E-17</v>
      </c>
      <c r="AG61" s="5">
        <v>3</v>
      </c>
      <c r="AH61" s="5"/>
      <c r="AI61" s="5"/>
      <c r="AJ61" s="5"/>
      <c r="AK61" s="5"/>
      <c r="AL61" s="5" t="s">
        <v>65</v>
      </c>
      <c r="AM61" s="5">
        <v>3.5478624951633624E-15</v>
      </c>
      <c r="AN61" s="5">
        <v>3</v>
      </c>
      <c r="AO61" s="5"/>
      <c r="AP61" s="5"/>
      <c r="AQ61" s="5"/>
      <c r="AR61" s="5"/>
    </row>
    <row r="63" spans="17:44" x14ac:dyDescent="0.25">
      <c r="Q63" t="s">
        <v>48</v>
      </c>
      <c r="S63" t="s">
        <v>91</v>
      </c>
      <c r="X63" t="s">
        <v>48</v>
      </c>
      <c r="Z63" t="s">
        <v>92</v>
      </c>
    </row>
    <row r="65" spans="17:30" ht="15.75" thickBot="1" x14ac:dyDescent="0.3">
      <c r="Q65" t="s">
        <v>49</v>
      </c>
      <c r="X65" t="s">
        <v>49</v>
      </c>
    </row>
    <row r="66" spans="17:30" x14ac:dyDescent="0.25">
      <c r="Q66" s="6" t="s">
        <v>50</v>
      </c>
      <c r="R66" s="6" t="s">
        <v>51</v>
      </c>
      <c r="S66" s="6" t="s">
        <v>52</v>
      </c>
      <c r="T66" s="6" t="s">
        <v>53</v>
      </c>
      <c r="U66" s="6" t="s">
        <v>54</v>
      </c>
      <c r="X66" s="6" t="s">
        <v>50</v>
      </c>
      <c r="Y66" s="6" t="s">
        <v>51</v>
      </c>
      <c r="Z66" s="6" t="s">
        <v>52</v>
      </c>
      <c r="AA66" s="6" t="s">
        <v>53</v>
      </c>
      <c r="AB66" s="6" t="s">
        <v>54</v>
      </c>
    </row>
    <row r="67" spans="17:30" x14ac:dyDescent="0.25">
      <c r="Q67" s="4" t="s">
        <v>66</v>
      </c>
      <c r="R67" s="4">
        <v>2</v>
      </c>
      <c r="S67" s="4">
        <v>7.6559848562134866E-12</v>
      </c>
      <c r="T67" s="4">
        <v>3.8279924281067433E-12</v>
      </c>
      <c r="U67" s="4">
        <v>1.70352579572313E-23</v>
      </c>
      <c r="X67" s="4" t="s">
        <v>66</v>
      </c>
      <c r="Y67" s="4">
        <v>2</v>
      </c>
      <c r="Z67" s="4">
        <v>2.3740977953007206E-11</v>
      </c>
      <c r="AA67" s="4">
        <v>1.1870488976503603E-11</v>
      </c>
      <c r="AB67" s="4">
        <v>1.3363009949876614E-22</v>
      </c>
    </row>
    <row r="68" spans="17:30" ht="15.75" thickBot="1" x14ac:dyDescent="0.3">
      <c r="Q68" s="5" t="s">
        <v>67</v>
      </c>
      <c r="R68" s="5">
        <v>2</v>
      </c>
      <c r="S68" s="5">
        <v>5.066208977595671E-11</v>
      </c>
      <c r="T68" s="5">
        <v>2.5331044887978355E-11</v>
      </c>
      <c r="U68" s="5">
        <v>3.0164905182425868E-24</v>
      </c>
      <c r="X68" s="5" t="s">
        <v>67</v>
      </c>
      <c r="Y68" s="5">
        <v>2</v>
      </c>
      <c r="Z68" s="5">
        <v>2.407878157129405E-10</v>
      </c>
      <c r="AA68" s="5">
        <v>1.2039390785647025E-10</v>
      </c>
      <c r="AB68" s="5">
        <v>2.93435642579113E-21</v>
      </c>
    </row>
    <row r="71" spans="17:30" ht="15.75" thickBot="1" x14ac:dyDescent="0.3">
      <c r="Q71" t="s">
        <v>55</v>
      </c>
      <c r="X71" t="s">
        <v>55</v>
      </c>
    </row>
    <row r="72" spans="17:30" x14ac:dyDescent="0.25">
      <c r="Q72" s="6" t="s">
        <v>56</v>
      </c>
      <c r="R72" s="6" t="s">
        <v>57</v>
      </c>
      <c r="S72" s="6" t="s">
        <v>58</v>
      </c>
      <c r="T72" s="6" t="s">
        <v>59</v>
      </c>
      <c r="U72" s="6" t="s">
        <v>60</v>
      </c>
      <c r="V72" s="6" t="s">
        <v>61</v>
      </c>
      <c r="W72" s="6" t="s">
        <v>62</v>
      </c>
      <c r="X72" s="6" t="s">
        <v>56</v>
      </c>
      <c r="Y72" s="6" t="s">
        <v>57</v>
      </c>
      <c r="Z72" s="6" t="s">
        <v>58</v>
      </c>
      <c r="AA72" s="6" t="s">
        <v>59</v>
      </c>
      <c r="AB72" s="6" t="s">
        <v>60</v>
      </c>
      <c r="AC72" s="6" t="s">
        <v>61</v>
      </c>
      <c r="AD72" s="6" t="s">
        <v>62</v>
      </c>
    </row>
    <row r="73" spans="17:30" x14ac:dyDescent="0.25">
      <c r="Q73" s="4" t="s">
        <v>63</v>
      </c>
      <c r="R73" s="4">
        <v>4.6238126509199066E-22</v>
      </c>
      <c r="S73" s="4">
        <v>1</v>
      </c>
      <c r="T73" s="4">
        <v>4.6238126509199066E-22</v>
      </c>
      <c r="U73" s="4">
        <v>46.118797635782045</v>
      </c>
      <c r="V73" s="4">
        <v>2.1002450622601237E-2</v>
      </c>
      <c r="W73" s="4">
        <v>18.512820512820511</v>
      </c>
      <c r="X73" s="4" t="s">
        <v>63</v>
      </c>
      <c r="Y73" s="4">
        <v>1.1777332445396702E-20</v>
      </c>
      <c r="Z73" s="4">
        <v>1</v>
      </c>
      <c r="AA73" s="4">
        <v>1.1777332445396702E-20</v>
      </c>
      <c r="AB73" s="4">
        <v>7.6775646492018756</v>
      </c>
      <c r="AC73" s="4">
        <v>0.10930564382129759</v>
      </c>
      <c r="AD73" s="4">
        <v>18.512820512820511</v>
      </c>
    </row>
    <row r="74" spans="17:30" x14ac:dyDescent="0.25">
      <c r="Q74" s="4" t="s">
        <v>64</v>
      </c>
      <c r="R74" s="4">
        <v>2.0051748475473888E-23</v>
      </c>
      <c r="S74" s="4">
        <v>2</v>
      </c>
      <c r="T74" s="4">
        <v>1.0025874237736944E-23</v>
      </c>
      <c r="U74" s="4"/>
      <c r="V74" s="4"/>
      <c r="W74" s="4"/>
      <c r="X74" s="4" t="s">
        <v>64</v>
      </c>
      <c r="Y74" s="4">
        <v>3.0679865252898963E-21</v>
      </c>
      <c r="Z74" s="4">
        <v>2</v>
      </c>
      <c r="AA74" s="4">
        <v>1.5339932626449482E-21</v>
      </c>
      <c r="AB74" s="4"/>
      <c r="AC74" s="4"/>
      <c r="AD74" s="4"/>
    </row>
    <row r="75" spans="17:30" x14ac:dyDescent="0.25"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7:30" ht="15.75" thickBot="1" x14ac:dyDescent="0.3">
      <c r="Q76" s="5" t="s">
        <v>65</v>
      </c>
      <c r="R76" s="5">
        <v>4.8243301356746453E-22</v>
      </c>
      <c r="S76" s="5">
        <v>3</v>
      </c>
      <c r="T76" s="5"/>
      <c r="U76" s="5"/>
      <c r="V76" s="5"/>
      <c r="W76" s="5"/>
      <c r="X76" s="5" t="s">
        <v>65</v>
      </c>
      <c r="Y76" s="5">
        <v>1.4845318970686597E-20</v>
      </c>
      <c r="Z76" s="5">
        <v>3</v>
      </c>
      <c r="AA76" s="5"/>
      <c r="AB76" s="5"/>
      <c r="AC76" s="5"/>
      <c r="AD76" s="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d2</vt:lpstr>
      <vt:lpstr>d7</vt:lpstr>
      <vt:lpstr>days comparison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2015-11-16T18:56:12Z</dcterms:modified>
</cp:coreProperties>
</file>